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5-HKDHL特货价" sheetId="98" r:id="rId8"/>
    <sheet name="D5-HKDHL特货价-分区" sheetId="99" r:id="rId9"/>
    <sheet name="D6-HKDHL欧美小货促销价" sheetId="86" r:id="rId10"/>
    <sheet name="UPS公布价" sheetId="44" r:id="rId11"/>
    <sheet name="U1- HKUPS品牌价" sheetId="41" r:id="rId12"/>
    <sheet name="U1分区" sheetId="70" r:id="rId13"/>
    <sheet name="U2-HKUPS红单电池价" sheetId="37" r:id="rId14"/>
    <sheet name="HKUPS分区" sheetId="17" r:id="rId15"/>
    <sheet name="U3-HKUPS特货价" sheetId="38" r:id="rId16"/>
    <sheet name="U7－HKUPS小货促销价" sheetId="71" r:id="rId17"/>
    <sheet name="F2-香港联邦特货价" sheetId="4" r:id="rId18"/>
    <sheet name="F1&amp;F2分区" sheetId="27" r:id="rId19"/>
    <sheet name="F3-香港联邦特货-T价" sheetId="102" r:id="rId20"/>
    <sheet name="F3分区表" sheetId="103" r:id="rId21"/>
    <sheet name="F4-香港联邦化工价" sheetId="104" r:id="rId22"/>
    <sheet name="F4-分区表" sheetId="105" r:id="rId23"/>
    <sheet name="F5-香港联邦敏感价" sheetId="83" r:id="rId24"/>
    <sheet name="F5-分区" sheetId="89" r:id="rId25"/>
    <sheet name="F9-大陆联邦特货价" sheetId="67" r:id="rId26"/>
    <sheet name="F9-分区" sheetId="68" r:id="rId27"/>
    <sheet name="E1-韩国EMS" sheetId="96" r:id="rId28"/>
    <sheet name="美国联邦南美电池价" sheetId="34" r:id="rId29"/>
    <sheet name="美1-美加电池专线" sheetId="94" r:id="rId30"/>
    <sheet name="美2-美国特货专线价" sheetId="50" r:id="rId31"/>
    <sheet name="欧1-欧洲电池专线价" sheetId="35" r:id="rId32"/>
    <sheet name="B1-澳洲电池专线价" sheetId="29" r:id="rId33"/>
    <sheet name="B3-东南亚电池专线" sheetId="101" r:id="rId34"/>
    <sheet name="B4-日新台电池专线" sheetId="59" r:id="rId35"/>
    <sheet name="B9-澳洲特货专线" sheetId="97" r:id="rId36"/>
    <sheet name="B-10香港特货专线" sheetId="100" r:id="rId37"/>
    <sheet name="四大快递不接带电国家" sheetId="95" r:id="rId38"/>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6">#REF!</definedName>
    <definedName name="\A" localSheetId="36">#REF!</definedName>
    <definedName name="\B" localSheetId="36">#REF!</definedName>
    <definedName name="\C" localSheetId="36">#REF!</definedName>
    <definedName name="\L" localSheetId="36">#REF!</definedName>
    <definedName name="\M" localSheetId="36">#REF!</definedName>
    <definedName name="\P" localSheetId="36">#REF!</definedName>
    <definedName name="\R" localSheetId="36">#REF!</definedName>
    <definedName name="\S" localSheetId="36">#REF!</definedName>
    <definedName name="\W" localSheetId="36">#REF!</definedName>
    <definedName name="\Z" localSheetId="36">#REF!</definedName>
    <definedName name="______AFF1" localSheetId="36">#REF!</definedName>
    <definedName name="______UPD1" localSheetId="36">#REF!</definedName>
    <definedName name="______UPD2" localSheetId="36">#REF!</definedName>
    <definedName name="_____AFF1" localSheetId="36">#REF!</definedName>
    <definedName name="_____UPD1" localSheetId="36">#REF!</definedName>
    <definedName name="_____UPD2" localSheetId="36">#REF!</definedName>
    <definedName name="____AFF1" localSheetId="36">#REF!</definedName>
    <definedName name="____UPD1" localSheetId="36">#REF!</definedName>
    <definedName name="____UPD2" localSheetId="36">#REF!</definedName>
    <definedName name="___AFF1" localSheetId="36">#REF!</definedName>
    <definedName name="___UPD1" localSheetId="36">#REF!</definedName>
    <definedName name="___UPD2" localSheetId="36">#REF!</definedName>
    <definedName name="__AAPR_AVA" localSheetId="36">#REF!</definedName>
    <definedName name="__AAUG_AVA" localSheetId="36">#REF!</definedName>
    <definedName name="__ADEC_AVA" localSheetId="36">#REF!</definedName>
    <definedName name="__AFEB_AVA" localSheetId="36">#REF!</definedName>
    <definedName name="__AFF1" localSheetId="36">#REF!</definedName>
    <definedName name="__AJAN_AVA" localSheetId="36">#REF!</definedName>
    <definedName name="__AJUL_AVA" localSheetId="36">#REF!</definedName>
    <definedName name="__AJUN_AVA" localSheetId="36">#REF!</definedName>
    <definedName name="__AMAR_AVA" localSheetId="36">#REF!</definedName>
    <definedName name="__AMAY_AVA" localSheetId="36">#REF!</definedName>
    <definedName name="__ANOV_AVA" localSheetId="36">#REF!</definedName>
    <definedName name="__AOCT_AVA" localSheetId="36">#REF!</definedName>
    <definedName name="__ASEP_AVA" localSheetId="36">#REF!</definedName>
    <definedName name="__DAT1" localSheetId="36">#REF!</definedName>
    <definedName name="__DAT2" localSheetId="36">#REF!</definedName>
    <definedName name="__DAT3" localSheetId="36">#REF!</definedName>
    <definedName name="__DAT4" localSheetId="36">#REF!</definedName>
    <definedName name="__DAT5" localSheetId="36">#REF!</definedName>
    <definedName name="__DHL2" localSheetId="36">#REF!</definedName>
    <definedName name="__EMS1" localSheetId="36">#REF!</definedName>
    <definedName name="__EMS2" localSheetId="36">#REF!</definedName>
    <definedName name="__KPI1" localSheetId="36">#REF!</definedName>
    <definedName name="__KPI2" localSheetId="36">#REF!</definedName>
    <definedName name="__MRP_YTD_AVA" localSheetId="36">#REF!</definedName>
    <definedName name="__TOTAL_AVA" localSheetId="36">#REF!</definedName>
    <definedName name="__UPD1" localSheetId="36">#REF!</definedName>
    <definedName name="__UPD2" localSheetId="36">#REF!</definedName>
    <definedName name="__WEF1" localSheetId="36">#REF!</definedName>
    <definedName name="__WEF2" localSheetId="36">#REF!</definedName>
    <definedName name="__XP1" localSheetId="36">#REF!</definedName>
    <definedName name="__XP2" localSheetId="36">#REF!</definedName>
    <definedName name="__YAPR_AVA" localSheetId="36">#REF!</definedName>
    <definedName name="__YAUG_AVA" localSheetId="36">#REF!</definedName>
    <definedName name="__YDEC_AVA" localSheetId="36">#REF!</definedName>
    <definedName name="__YFEB_AVA" localSheetId="36">#REF!</definedName>
    <definedName name="__YJAN_AVA" localSheetId="36">#REF!</definedName>
    <definedName name="__YJUL_AVA" localSheetId="36">#REF!</definedName>
    <definedName name="__YJUN_AVA" localSheetId="36">#REF!</definedName>
    <definedName name="__YMAR_AVA" localSheetId="36">#REF!</definedName>
    <definedName name="__YMAY_AVA" localSheetId="36">#REF!</definedName>
    <definedName name="__YNOV_AVA" localSheetId="36">#REF!</definedName>
    <definedName name="__YOCT_AVA" localSheetId="36">#REF!</definedName>
    <definedName name="__YSEP_AVA" localSheetId="36">#REF!</definedName>
    <definedName name="_10_" localSheetId="36">#REF!</definedName>
    <definedName name="_20_" localSheetId="36">#REF!</definedName>
    <definedName name="_30_" localSheetId="36">#REF!</definedName>
    <definedName name="_40_" localSheetId="36">#REF!</definedName>
    <definedName name="_50_" localSheetId="36">#REF!</definedName>
    <definedName name="_AFF1" localSheetId="36">#REF!</definedName>
    <definedName name="_CONTROLE" localSheetId="36">#REF!</definedName>
    <definedName name="_DAT1" localSheetId="36">#REF!</definedName>
    <definedName name="_DAT2" localSheetId="36">#REF!</definedName>
    <definedName name="_DAT3" localSheetId="36">#REF!</definedName>
    <definedName name="_DAT4" localSheetId="36">#REF!</definedName>
    <definedName name="_DAT5" localSheetId="36">#REF!</definedName>
    <definedName name="_DHL2" localSheetId="36">#REF!</definedName>
    <definedName name="_EMS1" localSheetId="36">#REF!</definedName>
    <definedName name="_EMS2" localSheetId="36">#REF!</definedName>
    <definedName name="_Fill" localSheetId="36" hidden="1">#REF!</definedName>
    <definedName name="_FIN" localSheetId="36">#REF!</definedName>
    <definedName name="_IMP30319CONSO" localSheetId="36">#REF!</definedName>
    <definedName name="_IMPRESULTDIV" localSheetId="36">#REF!</definedName>
    <definedName name="_KPI1" localSheetId="36">#REF!</definedName>
    <definedName name="_KPI2" localSheetId="36">#REF!</definedName>
    <definedName name="_MAJBUDGET" localSheetId="36">#REF!</definedName>
    <definedName name="_MAJCROSSCHG" localSheetId="36">#REF!</definedName>
    <definedName name="_MENUIMPORT" localSheetId="36">#REF!</definedName>
    <definedName name="_Sort" localSheetId="36" hidden="1">#REF!</definedName>
    <definedName name="_UPD1" localSheetId="36">#REF!</definedName>
    <definedName name="_UPD2" localSheetId="36">#REF!</definedName>
    <definedName name="_UPLOAD" localSheetId="36">#REF!</definedName>
    <definedName name="_UPLOAD1" localSheetId="36">#REF!</definedName>
    <definedName name="_VERSIONS" localSheetId="36">#REF!</definedName>
    <definedName name="_WEF1" localSheetId="36">#REF!</definedName>
    <definedName name="_WEF2" localSheetId="36">#REF!</definedName>
    <definedName name="_XP1" localSheetId="36">#REF!</definedName>
    <definedName name="_XP2" localSheetId="36">#REF!</definedName>
    <definedName name="A" localSheetId="36">#REF!</definedName>
    <definedName name="aaa" localSheetId="36">#REF!</definedName>
    <definedName name="aaabbb" localSheetId="36">#REF!</definedName>
    <definedName name="AD_WPX" localSheetId="36">#REF!</definedName>
    <definedName name="ALL" localSheetId="36">#REF!</definedName>
    <definedName name="ALLTREND" localSheetId="36">#REF!</definedName>
    <definedName name="AMSBALANCESHEET" localSheetId="36">#REF!</definedName>
    <definedName name="AMSVAR" localSheetId="36">#REF!</definedName>
    <definedName name="AMSVARNLG" localSheetId="36">#REF!</definedName>
    <definedName name="ANALYSIS" localSheetId="36">#REF!</definedName>
    <definedName name="AR" localSheetId="36" hidden="1">#REF!</definedName>
    <definedName name="A价" localSheetId="36">#REF!</definedName>
    <definedName name="backup" localSheetId="36">#REF!</definedName>
    <definedName name="BANALYSIS" localSheetId="36">#REF!</definedName>
    <definedName name="BELLOW1" localSheetId="36">#REF!</definedName>
    <definedName name="BFDG" localSheetId="36">#REF!</definedName>
    <definedName name="BGact2003E" localSheetId="36">#REF!</definedName>
    <definedName name="BGact2003R" localSheetId="36">#REF!</definedName>
    <definedName name="BGbud2003E" localSheetId="36">#REF!</definedName>
    <definedName name="BGbud2003R" localSheetId="36">#REF!</definedName>
    <definedName name="BI" localSheetId="36">#REF!</definedName>
    <definedName name="BM" localSheetId="36">#REF!</definedName>
    <definedName name="BORDERMONTHLY" localSheetId="36">#REF!</definedName>
    <definedName name="BS" localSheetId="36">#REF!</definedName>
    <definedName name="BUDGETFORMAT" localSheetId="36">#REF!</definedName>
    <definedName name="BUDOPSWEFWK" localSheetId="36">#REF!</definedName>
    <definedName name="C_COSTCARD" localSheetId="36">#REF!</definedName>
    <definedName name="C_COSTDATA" localSheetId="36">#REF!</definedName>
    <definedName name="C_DOXGRAPH" localSheetId="36">#REF!</definedName>
    <definedName name="C_MARGINCARD" localSheetId="36">#REF!</definedName>
    <definedName name="C_RATECARD" localSheetId="36">#REF!</definedName>
    <definedName name="CARAR" localSheetId="36">#REF!</definedName>
    <definedName name="CARD" localSheetId="36">#REF!</definedName>
    <definedName name="CARLIAB" localSheetId="36">#REF!</definedName>
    <definedName name="CATEGORY" localSheetId="36">#REF!</definedName>
    <definedName name="CATEGORYPOV" localSheetId="36">#REF!</definedName>
    <definedName name="CATLIST" localSheetId="36">#REF!</definedName>
    <definedName name="CC_WPX" localSheetId="36">#REF!</definedName>
    <definedName name="CELLPOINTER" localSheetId="36">#REF!</definedName>
    <definedName name="check" localSheetId="36">#REF!</definedName>
    <definedName name="CHIFFRE" localSheetId="36">#REF!</definedName>
    <definedName name="CN_NEW_CARD" localSheetId="36">#REF!</definedName>
    <definedName name="CN_ZONES" localSheetId="36">#REF!</definedName>
    <definedName name="CNP_NEW_CARD" localSheetId="36">#REF!</definedName>
    <definedName name="CNP_ZONES" localSheetId="36">#REF!</definedName>
    <definedName name="COLBUD" localSheetId="36">#REF!</definedName>
    <definedName name="COLBUDSE3" localSheetId="36">#REF!</definedName>
    <definedName name="COMPTE" localSheetId="36">#REF!</definedName>
    <definedName name="Consolidated_Cash_Flow_Statements_after_appropriation_of_net_income____m" localSheetId="36">#REF!</definedName>
    <definedName name="CONSOLIDATED1" localSheetId="36">#REF!</definedName>
    <definedName name="CONSWGT" localSheetId="36">#REF!</definedName>
    <definedName name="CONTDE" localSheetId="36">#REF!</definedName>
    <definedName name="CONTFD" localSheetId="36">#REF!</definedName>
    <definedName name="CONTFE" localSheetId="36">#REF!</definedName>
    <definedName name="CONTPD" localSheetId="36">#REF!</definedName>
    <definedName name="CONTPE" localSheetId="36">#REF!</definedName>
    <definedName name="Contract" localSheetId="36">#REF!</definedName>
    <definedName name="Contract_rates" localSheetId="36">#REF!</definedName>
    <definedName name="Country_kpi_blok" localSheetId="36">#REF!</definedName>
    <definedName name="Country_kpi_blok_EMN" localSheetId="36">#REF!</definedName>
    <definedName name="Country_kpi_EMN" localSheetId="36">#REF!</definedName>
    <definedName name="Country_kpi_margins" localSheetId="36">#REF!</definedName>
    <definedName name="Country_kpi_margins_emn" localSheetId="36">#REF!</definedName>
    <definedName name="Country_kpi_per" localSheetId="36">#REF!</definedName>
    <definedName name="COY" localSheetId="36">#REF!</definedName>
    <definedName name="CRIT" localSheetId="36">#REF!</definedName>
    <definedName name="CROSSCHGEMS" localSheetId="36">#REF!</definedName>
    <definedName name="CROSSCHGEMS1" localSheetId="36">#REF!</definedName>
    <definedName name="CROSSCHGSERO" localSheetId="36">#REF!</definedName>
    <definedName name="CROSSCHGSERO1" localSheetId="36">#REF!</definedName>
    <definedName name="CurrDOXCard" localSheetId="36">#REF!</definedName>
    <definedName name="CURRENT_CARD" localSheetId="36">#REF!</definedName>
    <definedName name="CURRENTYEAR" localSheetId="36">#REF!</definedName>
    <definedName name="___DAT5" localSheetId="36">#REF!</definedName>
    <definedName name="Data2" localSheetId="36">#REF!</definedName>
    <definedName name="Database" localSheetId="36" hidden="1">#REF!</definedName>
    <definedName name="DataEP" localSheetId="36">#REF!</definedName>
    <definedName name="DataNI" localSheetId="36">#REF!</definedName>
    <definedName name="DepotAC" localSheetId="36">#REF!</definedName>
    <definedName name="DepotStA20" localSheetId="36">#REF!</definedName>
    <definedName name="DepotStA6" localSheetId="36">#REF!</definedName>
    <definedName name="DepotSTRoute" localSheetId="36">#REF!</definedName>
    <definedName name="DepotZiek" localSheetId="36">#REF!</definedName>
    <definedName name="DESTCOSTS" localSheetId="36">#REF!</definedName>
    <definedName name="DFAD" localSheetId="36">#REF!</definedName>
    <definedName name="dfd" localSheetId="36">#REF!</definedName>
    <definedName name="dfdf" localSheetId="36">#REF!</definedName>
    <definedName name="DHL" localSheetId="36">#REF!</definedName>
    <definedName name="dhlsd" localSheetId="36">#REF!</definedName>
    <definedName name="DHL分区表" localSheetId="36" hidden="1">#REF!</definedName>
    <definedName name="DIRECTORY" localSheetId="36">#REF!</definedName>
    <definedName name="DIV" localSheetId="36">#REF!</definedName>
    <definedName name="dkjt" localSheetId="36">#REF!</definedName>
    <definedName name="Docs" localSheetId="36">#REF!</definedName>
    <definedName name="DOX" localSheetId="36">#REF!</definedName>
    <definedName name="DOX_Band" localSheetId="36">#REF!</definedName>
    <definedName name="DOX_GRAPHS" localSheetId="36">#REF!</definedName>
    <definedName name="DOX_MMS" localSheetId="36">#REF!</definedName>
    <definedName name="Dox_pivot_table" localSheetId="36">#REF!</definedName>
    <definedName name="DOXACPS" localSheetId="36">#REF!</definedName>
    <definedName name="DOXKGINP" localSheetId="36">#REF!</definedName>
    <definedName name="DTD_0.5_kg" localSheetId="36">#REF!</definedName>
    <definedName name="dte" localSheetId="36">#REF!</definedName>
    <definedName name="dted" localSheetId="36" hidden="1">#REF!</definedName>
    <definedName name="earningsexp99q3" localSheetId="36">#REF!</definedName>
    <definedName name="earningsexp99q3ytd" localSheetId="36">#REF!</definedName>
    <definedName name="earningsexpeur99q3" localSheetId="36">#REF!</definedName>
    <definedName name="earningsexpeur99q3ytd" localSheetId="36">#REF!</definedName>
    <definedName name="earningsexpint99q3" localSheetId="36">#REF!</definedName>
    <definedName name="earningsexpint99q3ytd" localSheetId="36">#REF!</definedName>
    <definedName name="earningslog99q3" localSheetId="36">#REF!</definedName>
    <definedName name="earningslog99q3ytd" localSheetId="36">#REF!</definedName>
    <definedName name="earningsmail99q3" localSheetId="36">#REF!</definedName>
    <definedName name="earningsmail99q3ytd" localSheetId="36">#REF!</definedName>
    <definedName name="EMS" localSheetId="36">#REF!</definedName>
    <definedName name="___EMS1" localSheetId="36">#REF!</definedName>
    <definedName name="___EMS2" localSheetId="36">#REF!</definedName>
    <definedName name="entities" localSheetId="36">#REF!</definedName>
    <definedName name="ENTLIST" localSheetId="36">#REF!</definedName>
    <definedName name="eur" localSheetId="36">#REF!</definedName>
    <definedName name="fas" localSheetId="36" hidden="1">#REF!</definedName>
    <definedName name="fd" localSheetId="36">#REF!</definedName>
    <definedName name="fer" localSheetId="36">#REF!</definedName>
    <definedName name="ff" localSheetId="36">#REF!</definedName>
    <definedName name="FFR" localSheetId="36">#REF!</definedName>
    <definedName name="fgsfg" localSheetId="36">#REF!</definedName>
    <definedName name="fhoaiyfe" localSheetId="36">#REF!</definedName>
    <definedName name="Fid" localSheetId="36">#REF!</definedName>
    <definedName name="FILENAME" localSheetId="36">#REF!</definedName>
    <definedName name="Financial_Data_Actual" localSheetId="36">#REF!</definedName>
    <definedName name="FRT" localSheetId="36">#REF!</definedName>
    <definedName name="GFSDFAG" localSheetId="36">#REF!</definedName>
    <definedName name="GLO" localSheetId="36">#REF!</definedName>
    <definedName name="GLOBAL1" localSheetId="36">#REF!</definedName>
    <definedName name="GLOBAL2" localSheetId="36">#REF!</definedName>
    <definedName name="GOTO_CCC" localSheetId="36">#REF!</definedName>
    <definedName name="GOTO_CCD" localSheetId="36">#REF!</definedName>
    <definedName name="GOTO_CDG" localSheetId="36">#REF!</definedName>
    <definedName name="GOTO_CMC" localSheetId="36">#REF!</definedName>
    <definedName name="GOTO_CRC" localSheetId="36">#REF!</definedName>
    <definedName name="GOTO_CWG" localSheetId="36">#REF!</definedName>
    <definedName name="GOTO_NCC" localSheetId="36">#REF!</definedName>
    <definedName name="GOTO_NCD" localSheetId="36">#REF!</definedName>
    <definedName name="GOTO_NDG" localSheetId="36">#REF!</definedName>
    <definedName name="GOTO_NMC" localSheetId="36">#REF!</definedName>
    <definedName name="GOTO_NRC" localSheetId="36">#REF!</definedName>
    <definedName name="GOTO_PRINTMENU" localSheetId="36">#REF!</definedName>
    <definedName name="HEADCOUNT1" localSheetId="36">#REF!</definedName>
    <definedName name="HEADCOUNT2" localSheetId="36">#REF!</definedName>
    <definedName name="hg" localSheetId="36">#REF!</definedName>
    <definedName name="hhh" localSheetId="36">#REF!</definedName>
    <definedName name="hj" localSheetId="36">#REF!</definedName>
    <definedName name="hkh" localSheetId="36">#REF!</definedName>
    <definedName name="iata_lu" localSheetId="36">#REF!</definedName>
    <definedName name="ie_lu" localSheetId="36">#REF!</definedName>
    <definedName name="iii" localSheetId="36">#REF!</definedName>
    <definedName name="IMP" localSheetId="36">#REF!</definedName>
    <definedName name="IMP30319CONSO" localSheetId="36">#REF!</definedName>
    <definedName name="IMPRESULTDIV" localSheetId="36">#REF!</definedName>
    <definedName name="jjjj" localSheetId="36">#REF!</definedName>
    <definedName name="JK" localSheetId="36">#REF!</definedName>
    <definedName name="kdjkt" localSheetId="36">#REF!</definedName>
    <definedName name="kjfkd" localSheetId="36">#REF!</definedName>
    <definedName name="___KPI1" localSheetId="36">#REF!</definedName>
    <definedName name="___KPI2" localSheetId="36">#REF!</definedName>
    <definedName name="kukuk" localSheetId="36">#REF!</definedName>
    <definedName name="LABEL1" localSheetId="36">#REF!</definedName>
    <definedName name="LABEL2" localSheetId="36">#REF!</definedName>
    <definedName name="LASTMTHYEAR" localSheetId="36">#REF!</definedName>
    <definedName name="LECTEURMONTHLY" localSheetId="36">#REF!</definedName>
    <definedName name="LHANALYSIS" localSheetId="36">#REF!</definedName>
    <definedName name="LIGNEDEBUT" localSheetId="36">#REF!</definedName>
    <definedName name="LIGNEFIN" localSheetId="36">#REF!</definedName>
    <definedName name="LIGNEPL" localSheetId="36">#REF!</definedName>
    <definedName name="LOOKUP" localSheetId="36">#REF!</definedName>
    <definedName name="LR_WPX" localSheetId="36">#REF!</definedName>
    <definedName name="M" localSheetId="36">#REF!</definedName>
    <definedName name="MAILFAST1" localSheetId="36">#REF!</definedName>
    <definedName name="MAILFAST2" localSheetId="36">#REF!</definedName>
    <definedName name="MAINMENU" localSheetId="36">#REF!</definedName>
    <definedName name="MENU" localSheetId="36">#REF!</definedName>
    <definedName name="MF" localSheetId="36">#REF!</definedName>
    <definedName name="MOISBUD" localSheetId="36">#REF!</definedName>
    <definedName name="Months" localSheetId="36">#REF!</definedName>
    <definedName name="MONTHYEAR" localSheetId="36">#REF!</definedName>
    <definedName name="msc_dock" localSheetId="36">#REF!</definedName>
    <definedName name="msc_lu" localSheetId="36">#REF!</definedName>
    <definedName name="N_COLBUDSE3" localSheetId="36">#REF!</definedName>
    <definedName name="N_COSTCARD" localSheetId="36">#REF!</definedName>
    <definedName name="N_COSTDATA" localSheetId="36">#REF!</definedName>
    <definedName name="N_DOXGRAPH" localSheetId="36">#REF!</definedName>
    <definedName name="N_MARGINCARD" localSheetId="36">#REF!</definedName>
    <definedName name="N_RATECARD" localSheetId="36">#REF!</definedName>
    <definedName name="NAT" localSheetId="36">#REF!</definedName>
    <definedName name="NATIONAL1" localSheetId="36">#REF!</definedName>
    <definedName name="NATIONAL2" localSheetId="36">#REF!</definedName>
    <definedName name="NC_WPX" localSheetId="36">#REF!</definedName>
    <definedName name="NETEMS" localSheetId="36">#REF!</definedName>
    <definedName name="NETEMS1" localSheetId="36">#REF!</definedName>
    <definedName name="NETEMS2" localSheetId="36">#REF!</definedName>
    <definedName name="NETEMS3" localSheetId="36">#REF!</definedName>
    <definedName name="NETEMS4" localSheetId="36">#REF!</definedName>
    <definedName name="NEW_CARD" localSheetId="36">#REF!</definedName>
    <definedName name="NLG" localSheetId="36">#REF!</definedName>
    <definedName name="nnnn" localSheetId="36">#REF!</definedName>
    <definedName name="NOMCHAMP" localSheetId="36">#REF!</definedName>
    <definedName name="NONDIV1" localSheetId="36">#REF!</definedName>
    <definedName name="NONDIV2" localSheetId="36">#REF!</definedName>
    <definedName name="NONDIVEMS" localSheetId="36">#REF!</definedName>
    <definedName name="NONDIVFR" localSheetId="36">#REF!</definedName>
    <definedName name="NONDIVSERO" localSheetId="36">#REF!</definedName>
    <definedName name="NZD" localSheetId="36">#REF!</definedName>
    <definedName name="OB_Costs" localSheetId="36">#REF!</definedName>
    <definedName name="OB_DOX" localSheetId="36">#REF!</definedName>
    <definedName name="OB_WPX" localSheetId="36">#REF!</definedName>
    <definedName name="OLDDOXACPS" localSheetId="36">#REF!</definedName>
    <definedName name="OLDWPXACPS" localSheetId="36">#REF!</definedName>
    <definedName name="operexpenses99q3" localSheetId="36">#REF!</definedName>
    <definedName name="outlook" localSheetId="36">#REF!</definedName>
    <definedName name="P_COMPETITORS1" localSheetId="36">#REF!</definedName>
    <definedName name="P_COMPETITORS2" localSheetId="36">#REF!</definedName>
    <definedName name="P_CONTRACT_RATE" localSheetId="36">#REF!</definedName>
    <definedName name="P_CURRENT_CARD" localSheetId="36">#REF!</definedName>
    <definedName name="P_DOX_GRAPHS" localSheetId="36">#REF!</definedName>
    <definedName name="P_NEW_CARD" localSheetId="36">#REF!</definedName>
    <definedName name="P_PRISMDATA" localSheetId="36">#REF!</definedName>
    <definedName name="P_RATE_TABLES" localSheetId="36">#REF!</definedName>
    <definedName name="P_WPX_GRAPHS" localSheetId="36">#REF!</definedName>
    <definedName name="P_ZONES" localSheetId="36">#REF!</definedName>
    <definedName name="Parcels" localSheetId="36">#REF!</definedName>
    <definedName name="PATHCONSWGT" localSheetId="36">#REF!</definedName>
    <definedName name="PDIVISIONS" localSheetId="36">#REF!</definedName>
    <definedName name="PDIVISIONS1" localSheetId="36">#REF!</definedName>
    <definedName name="PERIODVALUE" localSheetId="36">#REF!</definedName>
    <definedName name="PERIODYEAR" localSheetId="36">#REF!</definedName>
    <definedName name="PERLIST" localSheetId="36">#REF!</definedName>
    <definedName name="perSumE" localSheetId="36">#REF!</definedName>
    <definedName name="perSumEbit" localSheetId="36">#REF!</definedName>
    <definedName name="perSumR" localSheetId="36">#REF!</definedName>
    <definedName name="perSumRev" localSheetId="36">#REF!</definedName>
    <definedName name="PNL_MONTH_FFR" localSheetId="36">#REF!</definedName>
    <definedName name="PNL_MONTH_NLG" localSheetId="36">#REF!</definedName>
    <definedName name="PNL_YTD_FFR" localSheetId="36">#REF!</definedName>
    <definedName name="PNL_YTD_NLG" localSheetId="36">#REF!</definedName>
    <definedName name="PPL" localSheetId="36">#REF!</definedName>
    <definedName name="PRINT" localSheetId="36">#REF!</definedName>
    <definedName name="_xlnm.Print_Area" localSheetId="36">#REF!</definedName>
    <definedName name="PRINT_AREA_MI" localSheetId="36">#REF!</definedName>
    <definedName name="PRINT_B" localSheetId="36">#REF!</definedName>
    <definedName name="Print_tariff" localSheetId="36">#REF!</definedName>
    <definedName name="_xlnm.Print_Titles" localSheetId="36" hidden="1">#REF!</definedName>
    <definedName name="PRINT_TITLES_MI" localSheetId="36">#REF!</definedName>
    <definedName name="PRINT1" localSheetId="36">#REF!</definedName>
    <definedName name="PRINT2" localSheetId="36">#REF!</definedName>
    <definedName name="print——b" localSheetId="36">#REF!</definedName>
    <definedName name="PRINTYOY" localSheetId="36">#REF!</definedName>
    <definedName name="PRISM_DATA" localSheetId="36">#REF!</definedName>
    <definedName name="PRISMDATA" localSheetId="36">#REF!</definedName>
    <definedName name="Property" localSheetId="36">#REF!</definedName>
    <definedName name="Proposed_Revenue" localSheetId="36">#REF!</definedName>
    <definedName name="Rate_10" localSheetId="36">#REF!</definedName>
    <definedName name="Rate_20" localSheetId="36">#REF!</definedName>
    <definedName name="Rate_30" localSheetId="36">#REF!</definedName>
    <definedName name="Rate_40" localSheetId="36">#REF!</definedName>
    <definedName name="Rate_50" localSheetId="36">#REF!</definedName>
    <definedName name="RATE_TABLES" localSheetId="36">#REF!</definedName>
    <definedName name="Rates" localSheetId="36">#REF!</definedName>
    <definedName name="Regio_s_Actual" localSheetId="36">#REF!</definedName>
    <definedName name="REGOFFNONDIV" localSheetId="36">#REF!</definedName>
    <definedName name="RESULTATNET" localSheetId="36">#REF!</definedName>
    <definedName name="RESULTATNET1" localSheetId="36">#REF!</definedName>
    <definedName name="REV_MONTH_FFR" localSheetId="36">#REF!</definedName>
    <definedName name="REV_MONTH_NLG" localSheetId="36">#REF!</definedName>
    <definedName name="REV_YTD_FFR" localSheetId="36">#REF!</definedName>
    <definedName name="REV_YTD_NLG" localSheetId="36">#REF!</definedName>
    <definedName name="reverse" localSheetId="36">#REF!,#REF!,#REF!,#REF!,#REF!,#REF!,#REF!,#REF!,#REF!,#REF!,#REF!,#REF!,#REF!,#REF!,#REF!,#REF!,#REF!,#REF!,#REF!,#REF!,#REF!,#REF!</definedName>
    <definedName name="revexp99q3" localSheetId="36">#REF!</definedName>
    <definedName name="revexp99q3ytd" localSheetId="36">#REF!</definedName>
    <definedName name="revexpeur99q3" localSheetId="36">#REF!</definedName>
    <definedName name="revexpeur99q3ytd" localSheetId="36">#REF!</definedName>
    <definedName name="revexpint99q3" localSheetId="36">#REF!</definedName>
    <definedName name="revexpintq399ytd" localSheetId="36">#REF!</definedName>
    <definedName name="revlog99q3" localSheetId="36">#REF!</definedName>
    <definedName name="revlog99q3ytd" localSheetId="36">#REF!</definedName>
    <definedName name="revmail99q3" localSheetId="36">#REF!</definedName>
    <definedName name="revmail99q3ytd" localSheetId="36">#REF!</definedName>
    <definedName name="rgc_lu" localSheetId="36">#REF!</definedName>
    <definedName name="Road" localSheetId="36">#REF!</definedName>
    <definedName name="RR" localSheetId="36">#REF!</definedName>
    <definedName name="RZ_C_CARD" localSheetId="36">#REF!</definedName>
    <definedName name="RZ_N_CARD" localSheetId="36">#REF!</definedName>
    <definedName name="S3APRIL" localSheetId="36">#REF!</definedName>
    <definedName name="S3AUGUST" localSheetId="36">#REF!</definedName>
    <definedName name="S3DECEMBER" localSheetId="36">#REF!</definedName>
    <definedName name="S3FEBRUARY" localSheetId="36">#REF!</definedName>
    <definedName name="S3JANUARY" localSheetId="36">#REF!</definedName>
    <definedName name="S3JULY" localSheetId="36">#REF!</definedName>
    <definedName name="S3JUNE" localSheetId="36">#REF!</definedName>
    <definedName name="S3MARCH" localSheetId="36">#REF!</definedName>
    <definedName name="S3MAY" localSheetId="36">#REF!</definedName>
    <definedName name="S3NOVEMBER" localSheetId="36">#REF!</definedName>
    <definedName name="S3OCTOBER" localSheetId="36">#REF!</definedName>
    <definedName name="S3SEPTEMBER" localSheetId="36">#REF!</definedName>
    <definedName name="SALES" localSheetId="36">#REF!</definedName>
    <definedName name="samson1995" localSheetId="36">#REF!</definedName>
    <definedName name="sdfs" localSheetId="36">#REF!</definedName>
    <definedName name="SEGMENT_1" localSheetId="36">#REF!</definedName>
    <definedName name="SEGMENT_2" localSheetId="36">#REF!</definedName>
    <definedName name="SEGMENT_3" localSheetId="36">#REF!</definedName>
    <definedName name="SEGMENT_4" localSheetId="36">#REF!</definedName>
    <definedName name="SEGMENT_5" localSheetId="36">#REF!</definedName>
    <definedName name="SEGMENT_6" localSheetId="36">#REF!</definedName>
    <definedName name="SEGMENT_7" localSheetId="36">#REF!</definedName>
    <definedName name="SEGMENT_8" localSheetId="36">#REF!</definedName>
    <definedName name="SERO1" localSheetId="36">#REF!</definedName>
    <definedName name="SERO2" localSheetId="36">#REF!</definedName>
    <definedName name="SHIPMENTS" localSheetId="36">#REF!</definedName>
    <definedName name="SPE" localSheetId="36">#REF!</definedName>
    <definedName name="SPECIAL1" localSheetId="36">#REF!</definedName>
    <definedName name="SPECIAL2" localSheetId="36">#REF!</definedName>
    <definedName name="SR_WPX" localSheetId="36">#REF!</definedName>
    <definedName name="supschedule" localSheetId="36">#REF!</definedName>
    <definedName name="TABLE30319CONSO" localSheetId="36">#REF!</definedName>
    <definedName name="TABLE30319DIV" localSheetId="36">#REF!</definedName>
    <definedName name="TAN" localSheetId="36">#REF!</definedName>
    <definedName name="TANAT1" localSheetId="36">#REF!</definedName>
    <definedName name="TANAT2" localSheetId="36">#REF!</definedName>
    <definedName name="Temp3" localSheetId="36">#REF!</definedName>
    <definedName name="TEMPLIST" localSheetId="36">#REF!</definedName>
    <definedName name="TEST0" localSheetId="36">#REF!</definedName>
    <definedName name="TESTKEYS" localSheetId="36">#REF!</definedName>
    <definedName name="TESTVKEY" localSheetId="36">#REF!</definedName>
    <definedName name="tetet" localSheetId="36">#REF!</definedName>
    <definedName name="TOPEMS" localSheetId="36">#REF!</definedName>
    <definedName name="TOPGLOBAL" localSheetId="36">#REF!</definedName>
    <definedName name="TOPHEADCOUNT" localSheetId="36">#REF!</definedName>
    <definedName name="TOPKPI" localSheetId="36">#REF!</definedName>
    <definedName name="TOPMAILFAST" localSheetId="36">#REF!</definedName>
    <definedName name="TOPNATIONAL" localSheetId="36">#REF!</definedName>
    <definedName name="TOPNONDIV" localSheetId="36">#REF!</definedName>
    <definedName name="TOPSPECIAL" localSheetId="36">#REF!</definedName>
    <definedName name="TOPTANAT" localSheetId="36">#REF!</definedName>
    <definedName name="TOPWEF" localSheetId="36">#REF!</definedName>
    <definedName name="TOPXP" localSheetId="36">#REF!</definedName>
    <definedName name="tori" localSheetId="36">#REF!</definedName>
    <definedName name="TRANS_STAT" localSheetId="36">#REF!</definedName>
    <definedName name="TRANS_STAT1" localSheetId="36">#REF!</definedName>
    <definedName name="tre" localSheetId="36">#REF!</definedName>
    <definedName name="TRENDAOUT" localSheetId="36">#REF!</definedName>
    <definedName name="Ttl_contract" localSheetId="36">#REF!</definedName>
    <definedName name="TXTUPLDEMS" localSheetId="36">#REF!</definedName>
    <definedName name="TXTUPLDEMS1" localSheetId="36">#REF!</definedName>
    <definedName name="TXTUPLDTNT" localSheetId="36">#REF!</definedName>
    <definedName name="TXTUPLDTNT1" localSheetId="36">#REF!</definedName>
    <definedName name="UPD" localSheetId="36">#REF!</definedName>
    <definedName name="UPLDCONSO" localSheetId="36">#REF!</definedName>
    <definedName name="UPLDCONSO1" localSheetId="36">#REF!</definedName>
    <definedName name="UPLDFR" localSheetId="36">#REF!</definedName>
    <definedName name="UPLDFRCHR" localSheetId="36">#REF!</definedName>
    <definedName name="UPLDSERO" localSheetId="36">#REF!</definedName>
    <definedName name="UPLOADFILE" localSheetId="36">#REF!</definedName>
    <definedName name="UPLOADFILEEMS" localSheetId="36">#REF!</definedName>
    <definedName name="UPLOADFILETNT" localSheetId="36">#REF!</definedName>
    <definedName name="UPS" localSheetId="36">#REF!</definedName>
    <definedName name="UPS大货价" localSheetId="36">#REF!</definedName>
    <definedName name="USD" localSheetId="36">#REF!</definedName>
    <definedName name="usp" localSheetId="36">#REF!</definedName>
    <definedName name="Valid_Countries" localSheetId="36">#REF!</definedName>
    <definedName name="ValidDepots" localSheetId="36">#REF!</definedName>
    <definedName name="VARANA_COST" localSheetId="36">#REF!</definedName>
    <definedName name="VARANA_DIVC" localSheetId="36">#REF!</definedName>
    <definedName name="VARANA_EMSDC" localSheetId="36">#REF!</definedName>
    <definedName name="VARANA_F_A" localSheetId="36">#REF!</definedName>
    <definedName name="VARANA_LH" localSheetId="36">#REF!</definedName>
    <definedName name="VARANA_M_O" localSheetId="36">#REF!</definedName>
    <definedName name="VARANA_M_O1" localSheetId="36">#REF!</definedName>
    <definedName name="VARANA_OPS" localSheetId="36">#REF!</definedName>
    <definedName name="VARANA_REV" localSheetId="36">#REF!</definedName>
    <definedName name="Vehicle" localSheetId="36">#REF!</definedName>
    <definedName name="week" localSheetId="36">#REF!</definedName>
    <definedName name="___WEF1" localSheetId="36">#REF!</definedName>
    <definedName name="___WEF2" localSheetId="36">#REF!</definedName>
    <definedName name="WPX" localSheetId="36">#REF!</definedName>
    <definedName name="WPX_Band" localSheetId="36">#REF!</definedName>
    <definedName name="WPX_GRAPHS" localSheetId="36">#REF!</definedName>
    <definedName name="WPX_MMS" localSheetId="36">#REF!</definedName>
    <definedName name="WPX_pivot_table" localSheetId="36">#REF!</definedName>
    <definedName name="WPXACPS" localSheetId="36">#REF!</definedName>
    <definedName name="WPXKGINP" localSheetId="36">#REF!</definedName>
    <definedName name="XCHARGE" localSheetId="36">#REF!</definedName>
    <definedName name="XP" localSheetId="36">#REF!</definedName>
    <definedName name="___XP1" localSheetId="36">#REF!</definedName>
    <definedName name="___XP2" localSheetId="36">#REF!</definedName>
    <definedName name="ytdSumE" localSheetId="36">#REF!</definedName>
    <definedName name="ytdSumEbit" localSheetId="36">#REF!</definedName>
    <definedName name="ytdSumR" localSheetId="36">#REF!</definedName>
    <definedName name="ytdSumrev" localSheetId="36">#REF!</definedName>
    <definedName name="Z_Rates" localSheetId="36">#REF!</definedName>
    <definedName name="zone" localSheetId="36">#REF!</definedName>
    <definedName name="Zones" localSheetId="36">#REF!</definedName>
    <definedName name="Zones_Rev" localSheetId="36">#REF!</definedName>
    <definedName name="ZONES1" localSheetId="36">#REF!</definedName>
    <definedName name="ZONES2" localSheetId="36">#REF!</definedName>
    <definedName name="ZPivot_Table" localSheetId="36">#REF!</definedName>
    <definedName name="Ztariff" localSheetId="36">#REF!</definedName>
    <definedName name="备注_____1、以上价格供参考_其中以港币计价为标准_1HKD_1.07RMB" localSheetId="36">#REF!</definedName>
    <definedName name="香港DHL28区分区表" localSheetId="36">#REF!</definedName>
    <definedName name="____DAT5" localSheetId="36">#REF!</definedName>
    <definedName name="____EMS1" localSheetId="36">#REF!</definedName>
    <definedName name="____EMS2" localSheetId="36">#REF!</definedName>
    <definedName name="____KPI1" localSheetId="36">#REF!</definedName>
    <definedName name="____KPI2" localSheetId="36">#REF!</definedName>
    <definedName name="____WEF1" localSheetId="36">#REF!</definedName>
    <definedName name="____WEF2" localSheetId="36">#REF!</definedName>
    <definedName name="____XP1" localSheetId="36">#REF!</definedName>
    <definedName name="____XP2" localSheetId="36">#REF!</definedName>
    <definedName name="_____DAT5" localSheetId="36">#REF!</definedName>
    <definedName name="_____EMS1" localSheetId="36">#REF!</definedName>
    <definedName name="_____EMS2" localSheetId="36">#REF!</definedName>
    <definedName name="_____KPI1" localSheetId="36">#REF!</definedName>
    <definedName name="_____KPI2" localSheetId="36">#REF!</definedName>
    <definedName name="_____WEF1" localSheetId="36">#REF!</definedName>
    <definedName name="_____WEF2" localSheetId="36">#REF!</definedName>
    <definedName name="_____XP1" localSheetId="36">#REF!</definedName>
    <definedName name="_____XP2" localSheetId="36">#REF!</definedName>
    <definedName name="______DAT5" localSheetId="36">#REF!</definedName>
    <definedName name="______EMS1" localSheetId="36">#REF!</definedName>
    <definedName name="______EMS2" localSheetId="36">#REF!</definedName>
    <definedName name="______KPI1" localSheetId="36">#REF!</definedName>
    <definedName name="______KPI2" localSheetId="36">#REF!</definedName>
    <definedName name="______WEF1" localSheetId="36">#REF!</definedName>
    <definedName name="______WEF2" localSheetId="36">#REF!</definedName>
    <definedName name="______XP1" localSheetId="36">#REF!</definedName>
    <definedName name="______XP2" localSheetId="36">#REF!</definedName>
  </definedNames>
  <calcPr calcId="144525"/>
</workbook>
</file>

<file path=xl/sharedStrings.xml><?xml version="1.0" encoding="utf-8"?>
<sst xmlns="http://schemas.openxmlformats.org/spreadsheetml/2006/main" count="7158" uniqueCount="2989">
  <si>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</si>
  <si>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</si>
  <si>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</si>
  <si>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</si>
  <si>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</si>
  <si>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</si>
  <si>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5月燃油附加费：DHL:32.25%  FEDEX:42%  UPS:47.5%       因每周变动具体都以官网为准</t>
  </si>
  <si>
    <t>报价表名称</t>
  </si>
  <si>
    <t>动态</t>
  </si>
  <si>
    <t>在此进入</t>
  </si>
  <si>
    <t>渠道简介</t>
  </si>
  <si>
    <t>DHL规则</t>
  </si>
  <si>
    <t>D3-HKDHL电池价</t>
  </si>
  <si>
    <t>*</t>
  </si>
  <si>
    <t>点击查看</t>
  </si>
  <si>
    <t>原品名，正规DG渠道走货，时效稳定</t>
  </si>
  <si>
    <t>D5-HKDHL特货价</t>
  </si>
  <si>
    <t>接大电机马达，压缩机，冰箱空调等产品</t>
  </si>
  <si>
    <t>UPS规则</t>
  </si>
  <si>
    <t>U1-HKUPS品牌价</t>
  </si>
  <si>
    <t>上调</t>
  </si>
  <si>
    <t>可接各种品牌产品和带电产品</t>
  </si>
  <si>
    <t>U2-HKUPS红单电池价</t>
  </si>
  <si>
    <t xml:space="preserve">可接各种锂电池、超功率、移动电源   </t>
  </si>
  <si>
    <t>U3-HKUPS特货价</t>
  </si>
  <si>
    <t>可接食品，化妆品，防疫品和药品</t>
  </si>
  <si>
    <t>U7－HKUPS小货促销价</t>
  </si>
  <si>
    <t>不限牌子，可接带电产品，食品，化妆品，防疫品和药品</t>
  </si>
  <si>
    <t>FEDEX规则</t>
  </si>
  <si>
    <t>F2-香港联邦特货价</t>
  </si>
  <si>
    <t>接各种化妆品，胶水，单瓶1KG内的非危液体，配套资料出货</t>
  </si>
  <si>
    <t>F3-香港联邦特货-T价</t>
  </si>
  <si>
    <t>接品牌产品、化妆品液体和耗材类产品，茶叶，防疫物资等</t>
  </si>
  <si>
    <t>F4-香港联邦化工价</t>
  </si>
  <si>
    <t>接正规非危产品：大桶液体粉末，植物提取物，化妆品，树脂，墨水，化工类</t>
  </si>
  <si>
    <t>F5-香港联邦IP敏感价</t>
  </si>
  <si>
    <t>价格变动</t>
  </si>
  <si>
    <r>
      <rPr>
        <b/>
        <sz val="11"/>
        <rFont val="宋体"/>
        <charset val="134"/>
        <scheme val="minor"/>
      </rPr>
      <t xml:space="preserve">可接品牌电子产品，运动手表，衣包鞋,茶叶等            </t>
    </r>
    <r>
      <rPr>
        <b/>
        <sz val="11"/>
        <color rgb="FFFF0000"/>
        <rFont val="宋体"/>
        <charset val="134"/>
        <scheme val="minor"/>
      </rPr>
      <t>取消排仓费</t>
    </r>
  </si>
  <si>
    <t>F9-大陆联邦特货价</t>
  </si>
  <si>
    <t>可接指甲油，各种化妆品</t>
  </si>
  <si>
    <t>EMS</t>
  </si>
  <si>
    <t>E1-韩国EMS</t>
  </si>
  <si>
    <t>新增附加费</t>
  </si>
  <si>
    <t>不接易燃易爆/带电产品  其他产品均可邮寄 液体粉末大瓶大包均可</t>
  </si>
  <si>
    <t>美国联邦南美电池价</t>
  </si>
  <si>
    <t>专接南美国家各种电池，移动电源和平衡车</t>
  </si>
  <si>
    <t>专线</t>
  </si>
  <si>
    <t>美1-美加电池专线</t>
  </si>
  <si>
    <t>美国加拿大可接各种电池和平衡车，电弧打火机。时效稳定，双清包税</t>
  </si>
  <si>
    <t>美2-美国特货专线价</t>
  </si>
  <si>
    <t>海派空派均可接食品，化妆品，牌子，电子烟，等敏感产品</t>
  </si>
  <si>
    <t>欧1-欧洲电池专线</t>
  </si>
  <si>
    <t>可接各种锂电池，移动电源和平衡车，电弧打火机</t>
  </si>
  <si>
    <t>B1-澳洲电池专线</t>
  </si>
  <si>
    <t>可种各种锂电池和平衡车产品，电弧打火机。</t>
  </si>
  <si>
    <t>B3-东南亚电池专线</t>
  </si>
  <si>
    <t>可接锂电池，食品，液体化妆品。</t>
  </si>
  <si>
    <t>B4-日新台电池专线</t>
  </si>
  <si>
    <t>可种各种锂电池</t>
  </si>
  <si>
    <t>B9-澳洲特货专线</t>
  </si>
  <si>
    <t xml:space="preserve">可接各种食品，电子烟，液体粉末，药品   </t>
  </si>
  <si>
    <t>B10-香港特货专线</t>
  </si>
  <si>
    <t>可接食品，化妆品，防疫物资，药品等</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</si>
  <si>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</si>
  <si>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</si>
  <si>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</si>
  <si>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</si>
  <si>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</si>
  <si>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</si>
  <si>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</si>
  <si>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</si>
  <si>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</si>
  <si>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</si>
  <si>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7.超大超重附加费：货物单件单边长度大于或等于118CM或单件计费重大于或等于68KG（实重或材重大于等于68都要收取超重），需加收超长或超重费，RMB810/件，需另加收当月燃油；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</si>
  <si>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</si>
  <si>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</si>
  <si>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</si>
  <si>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</si>
  <si>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</si>
  <si>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</si>
  <si>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</si>
  <si>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</si>
  <si>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</si>
  <si>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</si>
  <si>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</si>
  <si>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</si>
  <si>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</si>
  <si>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</si>
  <si>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</si>
  <si>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</si>
  <si>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</si>
  <si>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</si>
  <si>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</si>
  <si>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</si>
  <si>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</si>
  <si>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</si>
  <si>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</si>
  <si>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</si>
  <si>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</si>
  <si>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</si>
  <si>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</si>
  <si>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</si>
  <si>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</si>
  <si>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</si>
  <si>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</si>
  <si>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</si>
  <si>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</si>
  <si>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</si>
  <si>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</si>
  <si>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</si>
  <si>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</si>
  <si>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</si>
  <si>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</si>
  <si>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</si>
  <si>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</si>
  <si>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</si>
  <si>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</si>
  <si>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</si>
  <si>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</si>
  <si>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</si>
  <si>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</si>
  <si>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</si>
  <si>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</si>
  <si>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</si>
  <si>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</si>
  <si>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</si>
  <si>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</si>
  <si>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</si>
  <si>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</si>
  <si>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</si>
  <si>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</si>
  <si>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</si>
  <si>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</si>
  <si>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</si>
  <si>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</si>
  <si>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</si>
  <si>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</si>
  <si>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</si>
  <si>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</si>
  <si>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</si>
  <si>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</si>
  <si>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</si>
  <si>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</si>
  <si>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</si>
  <si>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</si>
  <si>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</si>
  <si>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</si>
  <si>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</si>
  <si>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</si>
  <si>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</si>
  <si>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</si>
  <si>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</si>
  <si>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</si>
  <si>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</si>
  <si>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</si>
  <si>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</si>
  <si>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</si>
  <si>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</si>
  <si>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</si>
  <si>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</si>
  <si>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02.偏远附加费：美国为25RMB/票*U,无最低消费；澳大利亚/加拿大按RMB4.5/KG*U，最低收费为RMB250/票*U；其他国家按RMB4.5/KG*燃油，最低收费RMB220/票*燃油；偏远长期通知有效，请自行查好偏远！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</si>
  <si>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</si>
  <si>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</si>
  <si>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</si>
  <si>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</si>
  <si>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</si>
  <si>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</si>
  <si>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</si>
  <si>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t>
    </r>
    <r>
      <rPr>
        <sz val="9"/>
        <color rgb="FFFF0000"/>
        <rFont val="Arial"/>
        <charset val="0"/>
      </rPr>
      <t>976</t>
    </r>
    <r>
      <rPr>
        <sz val="9"/>
        <color rgb="FFFF0000"/>
        <rFont val="宋体"/>
        <charset val="0"/>
      </rPr>
      <t>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color rgb="FFFF0000"/>
        <rFont val="Arial"/>
        <charset val="0"/>
      </rPr>
      <t xml:space="preserve">
</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</si>
  <si>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266</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</si>
  <si>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</si>
  <si>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588RMB*U/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厘米长度或大于等于</t>
    </r>
    <r>
      <rPr>
        <b/>
        <sz val="9"/>
        <color rgb="FF7030A0"/>
        <rFont val="Arial"/>
        <charset val="0"/>
      </rPr>
      <t>330</t>
    </r>
    <r>
      <rPr>
        <b/>
        <sz val="9"/>
        <color rgb="FF7030A0"/>
        <rFont val="宋体"/>
        <charset val="0"/>
      </rPr>
      <t>厘米长度及周长，须收取此附加费。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</si>
  <si>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</si>
  <si>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</si>
  <si>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</si>
  <si>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</si>
  <si>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</si>
  <si>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</si>
  <si>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</si>
  <si>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</si>
  <si>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</si>
  <si>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</si>
  <si>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</si>
  <si>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</si>
  <si>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</si>
  <si>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</si>
  <si>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</si>
  <si>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</si>
  <si>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</si>
  <si>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</si>
  <si>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</si>
  <si>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</si>
  <si>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</si>
  <si>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</si>
  <si>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</si>
  <si>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</si>
  <si>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</si>
  <si>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</si>
  <si>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</si>
  <si>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</si>
  <si>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</si>
  <si>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</si>
  <si>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</si>
  <si>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</si>
  <si>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</si>
  <si>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</si>
  <si>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</si>
  <si>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</si>
  <si>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</si>
  <si>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</si>
  <si>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</si>
  <si>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</si>
  <si>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</si>
  <si>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</si>
  <si>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</si>
  <si>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</si>
  <si>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</si>
  <si>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</si>
  <si>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</si>
  <si>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</si>
  <si>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</si>
  <si>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</si>
  <si>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</si>
  <si>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</si>
  <si>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</si>
  <si>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</si>
  <si>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</si>
  <si>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</si>
  <si>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</si>
  <si>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</si>
  <si>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</si>
  <si>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</si>
  <si>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</si>
  <si>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</si>
  <si>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</si>
  <si>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</si>
  <si>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</si>
  <si>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</si>
  <si>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</si>
  <si>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</si>
  <si>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</si>
  <si>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</si>
  <si>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</si>
  <si>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</si>
  <si>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</si>
  <si>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</si>
  <si>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</si>
  <si>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</si>
  <si>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</si>
  <si>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</si>
  <si>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</si>
  <si>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</si>
  <si>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</si>
  <si>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</si>
  <si>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</si>
  <si>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</si>
  <si>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</si>
  <si>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</si>
  <si>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</si>
  <si>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</si>
  <si>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</si>
  <si>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</si>
  <si>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</si>
  <si>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</si>
  <si>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</si>
  <si>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</si>
  <si>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</si>
  <si>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</si>
  <si>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</si>
  <si>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</si>
  <si>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</si>
  <si>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</si>
  <si>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</si>
  <si>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</si>
  <si>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</si>
  <si>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</si>
  <si>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</si>
  <si>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</si>
  <si>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</si>
  <si>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</si>
  <si>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</si>
  <si>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</si>
  <si>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</si>
  <si>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</si>
  <si>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</si>
  <si>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</si>
  <si>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</si>
  <si>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</si>
  <si>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</si>
  <si>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</si>
  <si>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</si>
  <si>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</si>
  <si>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</si>
  <si>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</si>
  <si>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</si>
  <si>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</si>
  <si>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</si>
  <si>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</si>
  <si>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</si>
  <si>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</si>
  <si>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</si>
  <si>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</si>
  <si>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</si>
  <si>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</si>
  <si>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</si>
  <si>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电池价</t>
    </r>
    <r>
      <rPr>
        <b/>
        <sz val="18"/>
        <color rgb="FFFF0000"/>
        <rFont val="宋体"/>
        <charset val="134"/>
      </rPr>
      <t>已含油和DG费</t>
    </r>
  </si>
  <si>
    <t>只接常规锂电池，分区表里面红色国家单询</t>
  </si>
  <si>
    <t>分区</t>
  </si>
  <si>
    <t>KG</t>
  </si>
  <si>
    <t>重量/国家</t>
  </si>
  <si>
    <t>澳门</t>
  </si>
  <si>
    <t>韩国，台湾</t>
  </si>
  <si>
    <t>新加坡，马来等</t>
  </si>
  <si>
    <t>日本</t>
  </si>
  <si>
    <r>
      <rPr>
        <b/>
        <sz val="9"/>
        <color theme="1"/>
        <rFont val="宋体"/>
        <charset val="134"/>
        <scheme val="minor"/>
      </rPr>
      <t xml:space="preserve">澳大利亚               </t>
    </r>
    <r>
      <rPr>
        <b/>
        <sz val="9"/>
        <color indexed="8"/>
        <rFont val="宋体"/>
        <charset val="134"/>
      </rPr>
      <t xml:space="preserve">    </t>
    </r>
    <r>
      <rPr>
        <b/>
        <sz val="9"/>
        <color indexed="8"/>
        <rFont val="宋体"/>
        <charset val="134"/>
      </rPr>
      <t xml:space="preserve"> 新西兰</t>
    </r>
  </si>
  <si>
    <t xml:space="preserve">美加墨              </t>
  </si>
  <si>
    <r>
      <rPr>
        <b/>
        <sz val="9"/>
        <color theme="1"/>
        <rFont val="宋体"/>
        <charset val="134"/>
        <scheme val="minor"/>
      </rPr>
      <t xml:space="preserve">欧洲各国                </t>
    </r>
    <r>
      <rPr>
        <b/>
        <sz val="9"/>
        <color indexed="8"/>
        <rFont val="宋体"/>
        <charset val="134"/>
      </rPr>
      <t xml:space="preserve">    </t>
    </r>
    <r>
      <rPr>
        <b/>
        <sz val="9"/>
        <color indexed="8"/>
        <rFont val="宋体"/>
        <charset val="134"/>
      </rPr>
      <t>立陶宛</t>
    </r>
    <r>
      <rPr>
        <b/>
        <sz val="9"/>
        <color indexed="8"/>
        <rFont val="宋体"/>
        <charset val="134"/>
      </rPr>
      <t>等</t>
    </r>
  </si>
  <si>
    <t>阿联酋          以色列等</t>
  </si>
  <si>
    <t>哥伦比亚,科威特 沙特，乌克兰等</t>
  </si>
  <si>
    <t>21-32kg</t>
  </si>
  <si>
    <t>33-70kg</t>
  </si>
  <si>
    <r>
      <rPr>
        <b/>
        <sz val="11"/>
        <color rgb="FFFF0000"/>
        <rFont val="宋体"/>
        <charset val="134"/>
        <scheme val="minor"/>
      </rPr>
      <t>71-</t>
    </r>
    <r>
      <rPr>
        <b/>
        <sz val="11"/>
        <color indexed="10"/>
        <rFont val="宋体"/>
        <charset val="134"/>
      </rPr>
      <t>299kg</t>
    </r>
  </si>
  <si>
    <t>1：以上报价含燃油附加费，含DG费，体积除5000.截单时间中午12点。</t>
  </si>
  <si>
    <t>2：正规DG出货，不接移动电源和100WH以上的电池，普通纸箱需硬朗整洁，也可装UN箱，所有纸箱单件不能超10KG。电池需绝缘独立包装。</t>
  </si>
  <si>
    <t>3：申报价值超120USD+RMB25/票，超USD10000+RMB100/票，每增加USD5000+RMB20元，不足USD5000部分同样计RMB20元；</t>
  </si>
  <si>
    <t>4：一般贸易报关:报关费250RMB/票+（另加中港费1RMB/KG，中港最低消费50RMB/票）；注：中港费1元/KG按整票货物的重量收取。</t>
  </si>
  <si>
    <t>5：偏远附加费：文件和包裹收费标准都是RMB4.8/KG，最低收费为RMB240.00/票，需另外加收燃油附加费.</t>
  </si>
  <si>
    <t>6：可接关税预付，关税预付或三方支付都需加收150元/票手续费，关税预付金按申报价值的30%收取（以1千为计费单位），最低收费1000元/票（一年内通知有效）</t>
  </si>
  <si>
    <t>7：此渠道可接受香港交货，提货，包装，贴单操作。香港专业的DG操作人员，解决香港出货的难题！</t>
  </si>
  <si>
    <t>提货费实报实销，送仓需加收登记费RMB130/票，操作费单独确认。</t>
  </si>
  <si>
    <t>8：每票货需有一箱货需预留0.1KG的资料重</t>
  </si>
  <si>
    <t>9： 如更改地址产生了更改地址费用，需收取更改地址费：100RMB/票乘燃油</t>
  </si>
  <si>
    <t>10：如交DHL提取后需更改发票内容，需收取450HKD/票</t>
  </si>
  <si>
    <t>以上杂费，如偏远费，更改地址费我司有注明收费标准的按上面的来执行，未写明的但产生的杂费以帐单为准，或查看DHL附加费收费表里面的费用为参考。</t>
  </si>
  <si>
    <t>DHL所有产生的杂费，收件人拒绝支付一律由发件方承担，一旦DHL原始帐单下来产生的杂费发件方需无理由支付。</t>
  </si>
  <si>
    <t>注：我司不接各种仿牌，涂牌，贴牌，请各客户交货前先行查货，如在我司查到仿牌贴牌，我司认定为冲货，罚款1000元/票，一律不说情！</t>
  </si>
  <si>
    <t>D3-分区</t>
  </si>
  <si>
    <t>红色字体国家需确认是否有服务</t>
  </si>
  <si>
    <t>分区名称</t>
  </si>
  <si>
    <t>目的地国家</t>
  </si>
  <si>
    <t>1区</t>
  </si>
  <si>
    <r>
      <rPr>
        <sz val="10"/>
        <rFont val="宋体"/>
        <charset val="134"/>
      </rPr>
      <t>澳门</t>
    </r>
    <r>
      <rPr>
        <sz val="10"/>
        <rFont val="Arial"/>
        <charset val="0"/>
      </rPr>
      <t>,</t>
    </r>
  </si>
  <si>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</si>
  <si>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</si>
  <si>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</si>
  <si>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rFont val="宋体"/>
        <charset val="134"/>
      </rPr>
      <t>柬埔寨</t>
    </r>
    <r>
      <rPr>
        <sz val="10"/>
        <rFont val="Arial"/>
        <charset val="134"/>
      </rPr>
      <t>,</t>
    </r>
    <r>
      <rPr>
        <sz val="10"/>
        <rFont val="宋体"/>
        <charset val="134"/>
      </rPr>
      <t>印度尼西亚</t>
    </r>
    <r>
      <rPr>
        <sz val="10"/>
        <rFont val="Arial"/>
        <charset val="134"/>
      </rPr>
      <t>,</t>
    </r>
    <r>
      <rPr>
        <sz val="10"/>
        <rFont val="宋体"/>
        <charset val="134"/>
      </rPr>
      <t>马来西亚</t>
    </r>
    <r>
      <rPr>
        <sz val="10"/>
        <color rgb="FFFF0000"/>
        <rFont val="Arial"/>
        <charset val="134"/>
      </rPr>
      <t>,</t>
    </r>
    <r>
      <rPr>
        <sz val="10"/>
        <color rgb="FFFF0000"/>
        <rFont val="宋体"/>
        <charset val="134"/>
      </rPr>
      <t>菲律宾</t>
    </r>
    <r>
      <rPr>
        <sz val="10"/>
        <color rgb="FFFF0000"/>
        <rFont val="Arial"/>
        <charset val="134"/>
      </rPr>
      <t>,</t>
    </r>
    <r>
      <rPr>
        <sz val="10"/>
        <rFont val="宋体"/>
        <charset val="134"/>
      </rPr>
      <t>新加坡</t>
    </r>
    <r>
      <rPr>
        <sz val="10"/>
        <rFont val="Arial"/>
        <charset val="134"/>
      </rPr>
      <t>,</t>
    </r>
    <r>
      <rPr>
        <sz val="10"/>
        <rFont val="宋体"/>
        <charset val="134"/>
      </rPr>
      <t>泰国</t>
    </r>
    <r>
      <rPr>
        <sz val="10"/>
        <rFont val="Arial"/>
        <charset val="134"/>
      </rPr>
      <t>,</t>
    </r>
    <r>
      <rPr>
        <sz val="10"/>
        <rFont val="宋体"/>
        <charset val="134"/>
      </rPr>
      <t>越南</t>
    </r>
    <r>
      <rPr>
        <sz val="10"/>
        <rFont val="Arial"/>
        <charset val="134"/>
      </rPr>
      <t>,</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</si>
  <si>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</si>
  <si>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</si>
  <si>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</si>
  <si>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</si>
  <si>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</si>
  <si>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</si>
  <si>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</si>
  <si>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r>
      <rPr>
        <sz val="10"/>
        <rFont val="宋体"/>
        <charset val="134"/>
      </rPr>
      <t>安道尔</t>
    </r>
    <r>
      <rPr>
        <sz val="10"/>
        <rFont val="Arial"/>
        <charset val="134"/>
      </rPr>
      <t>,</t>
    </r>
    <r>
      <rPr>
        <sz val="10"/>
        <rFont val="宋体"/>
        <charset val="134"/>
      </rPr>
      <t>奥地利</t>
    </r>
    <r>
      <rPr>
        <sz val="10"/>
        <rFont val="Arial"/>
        <charset val="134"/>
      </rPr>
      <t>,</t>
    </r>
    <r>
      <rPr>
        <sz val="10"/>
        <rFont val="宋体"/>
        <charset val="134"/>
      </rPr>
      <t>比利时</t>
    </r>
    <r>
      <rPr>
        <sz val="10"/>
        <rFont val="Arial"/>
        <charset val="134"/>
      </rPr>
      <t>,</t>
    </r>
    <r>
      <rPr>
        <sz val="10"/>
        <rFont val="宋体"/>
        <charset val="134"/>
      </rPr>
      <t>保加利亚</t>
    </r>
    <r>
      <rPr>
        <sz val="10"/>
        <rFont val="Arial"/>
        <charset val="134"/>
      </rPr>
      <t>,</t>
    </r>
    <r>
      <rPr>
        <sz val="10"/>
        <rFont val="宋体"/>
        <charset val="134"/>
      </rPr>
      <t>瑞士</t>
    </r>
    <r>
      <rPr>
        <sz val="10"/>
        <rFont val="Arial"/>
        <charset val="134"/>
      </rPr>
      <t>,</t>
    </r>
    <r>
      <rPr>
        <sz val="10"/>
        <rFont val="宋体"/>
        <charset val="134"/>
      </rPr>
      <t>塞浦路斯</t>
    </r>
    <r>
      <rPr>
        <sz val="10"/>
        <rFont val="Arial"/>
        <charset val="134"/>
      </rPr>
      <t>,</t>
    </r>
    <r>
      <rPr>
        <sz val="10"/>
        <rFont val="宋体"/>
        <charset val="134"/>
      </rPr>
      <t>捷克共和国</t>
    </r>
    <r>
      <rPr>
        <sz val="10"/>
        <rFont val="Arial"/>
        <charset val="134"/>
      </rPr>
      <t>,</t>
    </r>
    <r>
      <rPr>
        <sz val="10"/>
        <rFont val="宋体"/>
        <charset val="134"/>
      </rPr>
      <t>丹麦</t>
    </r>
    <r>
      <rPr>
        <sz val="10"/>
        <rFont val="Arial"/>
        <charset val="134"/>
      </rPr>
      <t>,</t>
    </r>
    <r>
      <rPr>
        <sz val="10"/>
        <rFont val="宋体"/>
        <charset val="134"/>
      </rPr>
      <t>爱沙尼亚</t>
    </r>
    <r>
      <rPr>
        <sz val="10"/>
        <rFont val="Arial"/>
        <charset val="134"/>
      </rPr>
      <t>,</t>
    </r>
    <r>
      <rPr>
        <sz val="10"/>
        <rFont val="宋体"/>
        <charset val="134"/>
      </rPr>
      <t>西班牙</t>
    </r>
    <r>
      <rPr>
        <sz val="10"/>
        <rFont val="Arial"/>
        <charset val="134"/>
      </rPr>
      <t>,</t>
    </r>
    <r>
      <rPr>
        <sz val="10"/>
        <rFont val="宋体"/>
        <charset val="134"/>
      </rPr>
      <t>芬兰</t>
    </r>
    <r>
      <rPr>
        <sz val="10"/>
        <rFont val="Arial"/>
        <charset val="134"/>
      </rPr>
      <t>,</t>
    </r>
    <r>
      <rPr>
        <sz val="10"/>
        <rFont val="宋体"/>
        <charset val="134"/>
      </rPr>
      <t>法国</t>
    </r>
    <r>
      <rPr>
        <sz val="10"/>
        <color rgb="FFFF0000"/>
        <rFont val="Arial"/>
        <charset val="134"/>
      </rPr>
      <t>,</t>
    </r>
    <r>
      <rPr>
        <sz val="10"/>
        <color rgb="FFFF0000"/>
        <rFont val="宋体"/>
        <charset val="134"/>
      </rPr>
      <t>直布罗陀,希腊,(克罗地亚:部份城市有服务）,</t>
    </r>
    <r>
      <rPr>
        <sz val="10"/>
        <rFont val="宋体"/>
        <charset val="134"/>
      </rPr>
      <t>匈牙利</t>
    </r>
    <r>
      <rPr>
        <sz val="10"/>
        <color rgb="FFFF0000"/>
        <rFont val="宋体"/>
        <charset val="134"/>
      </rPr>
      <t>,爱尔兰,</t>
    </r>
    <r>
      <rPr>
        <sz val="10"/>
        <rFont val="宋体"/>
        <charset val="134"/>
      </rPr>
      <t>意大利,</t>
    </r>
    <r>
      <rPr>
        <sz val="10"/>
        <color rgb="FFFF0000"/>
        <rFont val="宋体"/>
        <charset val="134"/>
      </rPr>
      <t>泽西岛(英属),</t>
    </r>
    <r>
      <rPr>
        <sz val="10"/>
        <rFont val="宋体"/>
        <charset val="134"/>
      </rPr>
      <t>立陶宛,</t>
    </r>
    <r>
      <rPr>
        <sz val="10"/>
        <color rgb="FFFF0000"/>
        <rFont val="宋体"/>
        <charset val="134"/>
      </rPr>
      <t>卢森堡,拉脱维亚,马尔他,</t>
    </r>
    <r>
      <rPr>
        <sz val="10"/>
        <rFont val="宋体"/>
        <charset val="134"/>
      </rPr>
      <t>荷兰,</t>
    </r>
    <r>
      <rPr>
        <sz val="10"/>
        <color rgb="FFFF0000"/>
        <rFont val="宋体"/>
        <charset val="134"/>
      </rPr>
      <t>挪威(以下两个城市名无服务：JAN MAYEN；  SVALBARD),</t>
    </r>
    <r>
      <rPr>
        <sz val="10"/>
        <rFont val="宋体"/>
        <charset val="134"/>
      </rPr>
      <t>波兰</t>
    </r>
    <r>
      <rPr>
        <sz val="10"/>
        <color rgb="FFFF0000"/>
        <rFont val="宋体"/>
        <charset val="134"/>
      </rPr>
      <t>,葡萄牙,</t>
    </r>
    <r>
      <rPr>
        <sz val="10"/>
        <rFont val="宋体"/>
        <charset val="134"/>
      </rPr>
      <t>瑞典</t>
    </r>
    <r>
      <rPr>
        <sz val="10"/>
        <color rgb="FFFF0000"/>
        <rFont val="宋体"/>
        <charset val="134"/>
      </rPr>
      <t>,斯洛文尼亚,斯洛伐克,圣马力诺,</t>
    </r>
    <r>
      <rPr>
        <sz val="10"/>
        <rFont val="宋体"/>
        <charset val="134"/>
      </rPr>
      <t>英国,</t>
    </r>
    <r>
      <rPr>
        <sz val="10"/>
        <color rgb="FFFF0000"/>
        <rFont val="宋体"/>
        <charset val="134"/>
      </rPr>
      <t xml:space="preserve"> 印度，</t>
    </r>
    <r>
      <rPr>
        <sz val="10"/>
        <rFont val="宋体"/>
        <charset val="134"/>
      </rPr>
      <t>摩纳哥</t>
    </r>
  </si>
  <si>
    <t>9区</t>
  </si>
  <si>
    <r>
      <rPr>
        <sz val="10"/>
        <rFont val="宋体"/>
        <charset val="134"/>
      </rPr>
      <t>阿联酋</t>
    </r>
    <r>
      <rPr>
        <sz val="10"/>
        <color rgb="FF3366FF"/>
        <rFont val="Arial"/>
        <charset val="134"/>
      </rPr>
      <t>,</t>
    </r>
    <r>
      <rPr>
        <sz val="10"/>
        <color rgb="FFFF0000"/>
        <rFont val="宋体"/>
        <charset val="134"/>
      </rPr>
      <t>孟加拉国</t>
    </r>
    <r>
      <rPr>
        <sz val="10"/>
        <color rgb="FFFF0000"/>
        <rFont val="Arial"/>
        <charset val="134"/>
      </rPr>
      <t>,</t>
    </r>
    <r>
      <rPr>
        <sz val="10"/>
        <color rgb="FFFF0000"/>
        <rFont val="宋体"/>
        <charset val="134"/>
      </rPr>
      <t>不丹</t>
    </r>
    <r>
      <rPr>
        <sz val="10"/>
        <rFont val="Arial"/>
        <charset val="134"/>
      </rPr>
      <t>,</t>
    </r>
    <r>
      <rPr>
        <sz val="10"/>
        <rFont val="宋体"/>
        <charset val="134"/>
      </rPr>
      <t>以色列</t>
    </r>
    <r>
      <rPr>
        <sz val="10"/>
        <color rgb="FFFF0000"/>
        <rFont val="Arial"/>
        <charset val="134"/>
      </rPr>
      <t>,</t>
    </r>
    <r>
      <rPr>
        <sz val="10"/>
        <color rgb="FFFF0000"/>
        <rFont val="宋体"/>
        <charset val="134"/>
      </rPr>
      <t>斯里兰卡</t>
    </r>
    <r>
      <rPr>
        <sz val="10"/>
        <color rgb="FFFF0000"/>
        <rFont val="Arial"/>
        <charset val="134"/>
      </rPr>
      <t>,</t>
    </r>
    <r>
      <rPr>
        <sz val="10"/>
        <color rgb="FFFF0000"/>
        <rFont val="宋体"/>
        <charset val="134"/>
      </rPr>
      <t>马尔代夫</t>
    </r>
    <r>
      <rPr>
        <sz val="10"/>
        <color rgb="FFFF0000"/>
        <rFont val="Arial"/>
        <charset val="134"/>
      </rPr>
      <t>,</t>
    </r>
    <r>
      <rPr>
        <sz val="10"/>
        <color rgb="FFFF0000"/>
        <rFont val="宋体"/>
        <charset val="134"/>
      </rPr>
      <t>东帝汶,巴布亚新几内亚</t>
    </r>
  </si>
  <si>
    <r>
      <rPr>
        <sz val="10"/>
        <rFont val="Arial"/>
        <charset val="0"/>
      </rPr>
      <t>10</t>
    </r>
    <r>
      <rPr>
        <sz val="10"/>
        <rFont val="宋体"/>
        <charset val="134"/>
      </rPr>
      <t>区</t>
    </r>
  </si>
  <si>
    <r>
      <rPr>
        <sz val="10"/>
        <rFont val="宋体"/>
        <charset val="134"/>
      </rPr>
      <t>黎巴嫩,哥伦比亚,科威特,沙特阿拉伯，乌克兰，马其顿,尼日利亚,摩洛哥,塞尔维亚,摩尔多瓦,科特迪瓦,牙买加,哥斯达黎加,阿尔巴尼亚，百慕大,玻利维亚，多米尼加共合国,</t>
    </r>
    <r>
      <rPr>
        <sz val="10"/>
        <color rgb="FFFF0000"/>
        <rFont val="宋体"/>
        <charset val="134"/>
      </rPr>
      <t>,智利,阿尔及利亚,危地马拉,冰岛,约旦,肯尼亚,阿曼,巴拿马,秘鲁,巴林</t>
    </r>
  </si>
  <si>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</si>
  <si>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</si>
  <si>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香港DHL渠道暂停以下国家小货0-5KG服务：
涉及国家： 波兰（PL)，英国(GB)，匈牙利(HU)，土耳其(TR)，斯洛文尼亚(SI)，马耳他(MT)，芬兰(FI），捷克(CZ)，斯洛伐克(SK)，奥地利(AT)，葡萄牙（PT），尼日利亚（NG），罗马尼亚（RO），西班牙（ES），德国（DE）,瑞士(CH)；      美国1KG内无服务</t>
  </si>
  <si>
    <t xml:space="preserve">可接内置/配套电池（无附加）   带电不能装包裹袋    欧洲国家11-16分区申报低于120USD以下（需要提供交易证明才会中转）  </t>
  </si>
  <si>
    <t>接大电机，马达，压缩机，冰箱，空调，假发，水压表等产品，具体单询。</t>
  </si>
  <si>
    <t>美国</t>
  </si>
  <si>
    <t>东南亚</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</si>
  <si>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</si>
  <si>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</si>
  <si>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</si>
  <si>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</si>
  <si>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</si>
  <si>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</si>
  <si>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</si>
  <si>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</si>
  <si>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</si>
  <si>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</si>
  <si>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</si>
  <si>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</si>
  <si>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</si>
  <si>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</si>
  <si>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</si>
  <si>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</si>
  <si>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</si>
  <si>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</si>
  <si>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</si>
  <si>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</si>
  <si>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</si>
  <si>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</si>
  <si>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</si>
  <si>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</si>
  <si>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</si>
  <si>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</si>
  <si>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</si>
  <si>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t>
  </si>
  <si>
    <t>大货价</t>
  </si>
  <si>
    <t>(kg)</t>
  </si>
  <si>
    <t>巴拉圭</t>
  </si>
  <si>
    <t>31-49KG</t>
  </si>
  <si>
    <t>50-69KG</t>
  </si>
  <si>
    <t>70-99KG</t>
  </si>
  <si>
    <t>100-199KG</t>
  </si>
  <si>
    <t>200-299KG</t>
  </si>
  <si>
    <t>备注：</t>
  </si>
  <si>
    <t>1. 以上报价为人民币报价,不含燃油费,燃油费以当月网上公布为准</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</si>
  <si>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</si>
  <si>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</si>
  <si>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</si>
  <si>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4.以上报价可做单独报关.报关费300元/票；报关件如操作失误没曾做报关出口，按报关费5倍赔偿，不再承担连带责任，请知悉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</si>
  <si>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</si>
  <si>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如单边长度大于或等于119CM或者单件重量超过68KG，需加收RMB810/件*燃油的操作费,此渠道经过Ｘ光机:尺寸高不超过130cm宽不超过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</si>
  <si>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</si>
  <si>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</si>
  <si>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</si>
  <si>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</si>
  <si>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</si>
  <si>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</si>
  <si>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</si>
  <si>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</si>
  <si>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</si>
  <si>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</si>
  <si>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</si>
  <si>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</si>
  <si>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</si>
  <si>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</si>
  <si>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</si>
  <si>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</si>
  <si>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</si>
  <si>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</si>
  <si>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</si>
  <si>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</si>
  <si>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</si>
  <si>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</si>
  <si>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</si>
  <si>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</si>
  <si>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</si>
  <si>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</si>
  <si>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</si>
  <si>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</si>
  <si>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</si>
  <si>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</si>
  <si>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</si>
  <si>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</si>
  <si>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</si>
  <si>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</si>
  <si>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</si>
  <si>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</si>
  <si>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</si>
  <si>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</si>
  <si>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</si>
  <si>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</si>
  <si>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</si>
  <si>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</si>
  <si>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</si>
  <si>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</si>
  <si>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</si>
  <si>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</si>
  <si>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</si>
  <si>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</si>
  <si>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</si>
  <si>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</si>
  <si>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</si>
  <si>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</si>
  <si>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</si>
  <si>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</si>
  <si>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</si>
  <si>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</si>
  <si>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</si>
  <si>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</si>
  <si>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</si>
  <si>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</si>
  <si>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</si>
  <si>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</si>
  <si>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</si>
  <si>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</si>
  <si>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</si>
  <si>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</si>
  <si>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</si>
  <si>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</si>
  <si>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</si>
  <si>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</si>
  <si>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</si>
  <si>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</si>
  <si>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</si>
  <si>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</si>
  <si>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</si>
  <si>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</si>
  <si>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</si>
  <si>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</si>
  <si>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</si>
  <si>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</si>
  <si>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</si>
  <si>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</si>
  <si>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</si>
  <si>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</si>
  <si>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</si>
  <si>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</si>
  <si>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</si>
  <si>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</si>
  <si>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</si>
  <si>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</si>
  <si>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</si>
  <si>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</si>
  <si>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</si>
  <si>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</si>
  <si>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</si>
  <si>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</si>
  <si>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</si>
  <si>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</si>
  <si>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</si>
  <si>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</si>
  <si>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</si>
  <si>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</si>
  <si>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</si>
  <si>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</si>
  <si>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</si>
  <si>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</si>
  <si>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</si>
  <si>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</si>
  <si>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</si>
  <si>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</si>
  <si>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</si>
  <si>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</si>
  <si>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</si>
  <si>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</si>
  <si>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</si>
  <si>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</si>
  <si>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</si>
  <si>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</si>
  <si>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</si>
  <si>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</si>
  <si>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</si>
  <si>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</si>
  <si>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</si>
  <si>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</si>
  <si>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</si>
  <si>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</si>
  <si>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</si>
  <si>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</si>
  <si>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</si>
  <si>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</si>
  <si>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</si>
  <si>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</si>
  <si>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</si>
  <si>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</si>
  <si>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</si>
  <si>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</si>
  <si>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</si>
  <si>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</si>
  <si>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</si>
  <si>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</si>
  <si>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</si>
  <si>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</si>
  <si>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</si>
  <si>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</si>
  <si>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</si>
  <si>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</si>
  <si>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</si>
  <si>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</si>
  <si>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</si>
  <si>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</si>
  <si>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</si>
  <si>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</si>
  <si>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</si>
  <si>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</si>
  <si>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</si>
  <si>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</si>
  <si>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</si>
  <si>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</si>
  <si>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</si>
  <si>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</si>
  <si>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</si>
  <si>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</si>
  <si>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</si>
  <si>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</si>
  <si>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</si>
  <si>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</si>
  <si>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</si>
  <si>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</si>
  <si>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</si>
  <si>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</si>
  <si>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</si>
  <si>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</si>
  <si>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</si>
  <si>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</si>
  <si>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</si>
  <si>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</si>
  <si>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</si>
  <si>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</si>
  <si>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</si>
  <si>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</si>
  <si>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</si>
  <si>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</si>
  <si>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</si>
  <si>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</si>
  <si>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</si>
  <si>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</si>
  <si>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</si>
  <si>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</si>
  <si>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</si>
  <si>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</si>
  <si>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</si>
  <si>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</si>
  <si>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</si>
  <si>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</si>
  <si>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</si>
  <si>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</si>
  <si>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</si>
  <si>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</si>
  <si>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</si>
  <si>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</si>
  <si>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</si>
  <si>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</si>
  <si>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</si>
  <si>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</si>
  <si>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</si>
  <si>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</si>
  <si>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</si>
  <si>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</si>
  <si>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</si>
  <si>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</si>
  <si>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</si>
  <si>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</si>
  <si>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</si>
  <si>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</si>
  <si>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</si>
  <si>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</si>
  <si>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</si>
  <si>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</si>
  <si>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</si>
  <si>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</si>
  <si>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</si>
  <si>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</si>
  <si>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</si>
  <si>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</si>
  <si>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</si>
  <si>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</si>
  <si>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</si>
  <si>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</si>
  <si>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</si>
  <si>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</si>
  <si>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</si>
  <si>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</si>
  <si>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</si>
  <si>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</si>
  <si>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</si>
  <si>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</si>
  <si>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</si>
  <si>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</si>
  <si>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</si>
  <si>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</si>
  <si>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</si>
  <si>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</si>
  <si>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</si>
  <si>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</si>
  <si>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</si>
  <si>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</si>
  <si>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</si>
  <si>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</si>
  <si>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</si>
  <si>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</si>
  <si>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</si>
  <si>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</si>
  <si>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</si>
  <si>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</si>
  <si>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</si>
  <si>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</si>
  <si>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</si>
  <si>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</si>
  <si>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</si>
  <si>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</si>
  <si>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</si>
  <si>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</si>
  <si>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</si>
  <si>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</si>
  <si>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</si>
  <si>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</si>
  <si>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</si>
  <si>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</si>
  <si>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</si>
  <si>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</si>
  <si>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</si>
  <si>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</si>
  <si>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</si>
  <si>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</si>
  <si>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</si>
  <si>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</si>
  <si>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</si>
  <si>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</si>
  <si>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</si>
  <si>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</si>
  <si>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</si>
  <si>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</si>
  <si>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</si>
  <si>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</si>
  <si>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</si>
  <si>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</si>
  <si>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</si>
  <si>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</si>
  <si>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</si>
  <si>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</si>
  <si>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</si>
  <si>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</si>
  <si>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</si>
  <si>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</si>
  <si>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</si>
  <si>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</si>
  <si>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</si>
  <si>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</si>
  <si>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</si>
  <si>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</si>
  <si>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</si>
  <si>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</si>
  <si>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</si>
  <si>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</si>
  <si>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</si>
  <si>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</si>
  <si>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</si>
  <si>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</si>
  <si>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</si>
  <si>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</si>
  <si>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</si>
  <si>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</si>
  <si>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</si>
  <si>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</si>
  <si>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</si>
  <si>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</si>
  <si>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</si>
  <si>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</si>
  <si>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</si>
  <si>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</si>
  <si>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</si>
  <si>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</si>
  <si>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</si>
  <si>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</si>
  <si>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</si>
  <si>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</si>
  <si>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</si>
  <si>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</si>
  <si>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</si>
  <si>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</si>
  <si>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</si>
  <si>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</si>
  <si>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</si>
  <si>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</si>
  <si>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</si>
  <si>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</si>
  <si>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</si>
  <si>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</si>
  <si>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</si>
  <si>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</si>
  <si>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</si>
  <si>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</si>
  <si>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</si>
  <si>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</si>
  <si>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</si>
  <si>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</si>
  <si>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</si>
  <si>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</si>
  <si>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</si>
  <si>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</si>
  <si>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</si>
  <si>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</si>
  <si>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</si>
  <si>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</si>
  <si>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</si>
  <si>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</si>
  <si>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</si>
  <si>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</si>
  <si>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</si>
  <si>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</si>
  <si>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</si>
  <si>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</si>
  <si>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</si>
  <si>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</si>
  <si>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</si>
  <si>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</si>
  <si>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</si>
  <si>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</si>
  <si>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</si>
  <si>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</si>
  <si>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</si>
  <si>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</si>
  <si>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</si>
  <si>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</si>
  <si>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</si>
  <si>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</si>
  <si>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</si>
  <si>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</si>
  <si>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</si>
  <si>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</si>
  <si>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</si>
  <si>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</si>
  <si>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</si>
  <si>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</si>
  <si>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</si>
  <si>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</si>
  <si>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</si>
  <si>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</si>
  <si>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</si>
  <si>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</si>
  <si>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</si>
  <si>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</si>
  <si>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</si>
  <si>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</si>
  <si>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</si>
  <si>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</si>
  <si>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</si>
  <si>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</si>
  <si>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</si>
  <si>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</si>
  <si>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</si>
  <si>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</si>
  <si>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</si>
  <si>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</si>
  <si>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</si>
  <si>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</si>
  <si>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</si>
  <si>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</si>
  <si>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</si>
  <si>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</si>
  <si>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</si>
  <si>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</si>
  <si>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</si>
  <si>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</si>
  <si>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</si>
  <si>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</si>
  <si>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</si>
  <si>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</si>
  <si>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</si>
  <si>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</si>
  <si>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</si>
  <si>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</si>
  <si>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</si>
  <si>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</si>
  <si>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</si>
  <si>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</si>
  <si>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</si>
  <si>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</si>
  <si>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</si>
  <si>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</si>
  <si>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</si>
  <si>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</si>
  <si>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</si>
  <si>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</si>
  <si>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</si>
  <si>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</si>
  <si>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</si>
  <si>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</si>
  <si>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</si>
  <si>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</si>
  <si>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</si>
  <si>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</si>
  <si>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</si>
  <si>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</si>
  <si>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</si>
  <si>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</si>
  <si>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</si>
  <si>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</si>
  <si>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</si>
  <si>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</si>
  <si>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</si>
  <si>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</si>
  <si>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</si>
  <si>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</si>
  <si>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</si>
  <si>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</si>
  <si>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</si>
  <si>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</si>
  <si>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</si>
  <si>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</si>
  <si>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</si>
  <si>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</si>
  <si>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</si>
  <si>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</si>
  <si>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</si>
  <si>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</si>
  <si>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</si>
  <si>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</si>
  <si>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</si>
  <si>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</si>
  <si>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</si>
  <si>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</si>
  <si>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</si>
  <si>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</si>
  <si>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</si>
  <si>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</si>
  <si>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</si>
  <si>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</si>
  <si>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</si>
  <si>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</si>
  <si>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</si>
  <si>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</si>
  <si>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</si>
  <si>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</si>
  <si>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</si>
  <si>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</si>
  <si>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</si>
  <si>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</si>
  <si>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</si>
  <si>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</si>
  <si>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</si>
  <si>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</si>
  <si>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</si>
  <si>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</si>
  <si>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</si>
  <si>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</si>
  <si>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</si>
  <si>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</si>
  <si>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</si>
  <si>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</si>
  <si>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</si>
  <si>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</si>
  <si>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</si>
  <si>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</si>
  <si>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</si>
  <si>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</si>
  <si>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</si>
  <si>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</si>
  <si>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</si>
  <si>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</si>
  <si>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</si>
  <si>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</si>
  <si>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</si>
  <si>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</si>
  <si>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</si>
  <si>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</si>
  <si>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</si>
  <si>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</si>
  <si>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</si>
  <si>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</si>
  <si>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</si>
  <si>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</si>
  <si>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</si>
  <si>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</si>
  <si>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</si>
  <si>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</si>
  <si>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</si>
  <si>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</si>
  <si>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</si>
  <si>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</si>
  <si>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</si>
  <si>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</si>
  <si>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</si>
  <si>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</si>
  <si>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</si>
  <si>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</si>
  <si>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</si>
  <si>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</si>
  <si>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</si>
  <si>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</si>
  <si>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</si>
  <si>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</si>
  <si>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</si>
  <si>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</si>
  <si>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</si>
  <si>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</si>
  <si>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</si>
  <si>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</si>
  <si>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</si>
  <si>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</si>
  <si>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</si>
  <si>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</si>
  <si>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</si>
  <si>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</si>
  <si>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</si>
  <si>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</si>
  <si>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</si>
  <si>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</si>
  <si>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</si>
  <si>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</si>
  <si>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</si>
  <si>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</si>
  <si>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</si>
  <si>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</si>
  <si>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</si>
  <si>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</si>
  <si>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</si>
  <si>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</si>
  <si>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</si>
  <si>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</si>
  <si>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</si>
  <si>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</si>
  <si>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</si>
  <si>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</si>
  <si>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</si>
  <si>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</si>
  <si>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</si>
  <si>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</si>
  <si>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</si>
  <si>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</si>
  <si>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</si>
  <si>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</si>
  <si>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</si>
  <si>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</si>
  <si>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</si>
  <si>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</si>
  <si>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</si>
  <si>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</si>
  <si>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</si>
  <si>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</si>
  <si>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</si>
  <si>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</si>
  <si>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</si>
  <si>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</si>
  <si>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</si>
  <si>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</si>
  <si>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</si>
  <si>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</si>
  <si>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</si>
  <si>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</si>
  <si>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</si>
  <si>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</si>
  <si>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</si>
  <si>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</si>
  <si>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</si>
  <si>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</si>
  <si>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</si>
  <si>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</si>
  <si>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</si>
  <si>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</si>
  <si>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</si>
  <si>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</si>
  <si>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</si>
  <si>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</si>
  <si>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</si>
  <si>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</si>
  <si>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</si>
  <si>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</si>
  <si>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</si>
  <si>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</si>
  <si>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</si>
  <si>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</si>
  <si>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</si>
  <si>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</si>
  <si>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</si>
  <si>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</si>
  <si>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</si>
  <si>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</si>
  <si>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</si>
  <si>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</si>
  <si>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</si>
  <si>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</si>
  <si>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</si>
  <si>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</si>
  <si>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</si>
  <si>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</si>
  <si>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</si>
  <si>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</si>
  <si>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</si>
  <si>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</si>
  <si>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</si>
  <si>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</si>
  <si>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</si>
  <si>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</si>
  <si>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</si>
  <si>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</si>
  <si>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</si>
  <si>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</si>
  <si>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</si>
  <si>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</si>
  <si>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</si>
  <si>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</si>
  <si>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</si>
  <si>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</si>
  <si>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</si>
  <si>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</si>
  <si>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</si>
  <si>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</si>
  <si>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</si>
  <si>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</si>
  <si>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</si>
  <si>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</si>
  <si>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</si>
  <si>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</si>
  <si>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</si>
  <si>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</si>
  <si>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</si>
  <si>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</si>
  <si>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</si>
  <si>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</si>
  <si>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</si>
  <si>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</si>
  <si>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</si>
  <si>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</si>
  <si>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</si>
  <si>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</si>
  <si>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</si>
  <si>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</si>
  <si>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</si>
  <si>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</si>
  <si>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</si>
  <si>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</si>
  <si>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</si>
  <si>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</si>
  <si>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</si>
  <si>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</si>
  <si>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</si>
  <si>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</si>
  <si>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</si>
  <si>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</si>
  <si>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</si>
  <si>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</si>
  <si>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</si>
  <si>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</si>
  <si>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</si>
  <si>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</si>
  <si>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</si>
  <si>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</si>
  <si>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</si>
  <si>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</si>
  <si>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</si>
  <si>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</si>
  <si>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</si>
  <si>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</si>
  <si>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</si>
  <si>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</si>
  <si>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</si>
  <si>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D6-HKDHL欧美小货全包价</t>
  </si>
  <si>
    <t>内电产品不能装袋另加收20元/票，申报超USD120加收25元/票</t>
  </si>
  <si>
    <t>重量（KG）</t>
  </si>
  <si>
    <t>美国/加拿大/墨西哥/波多黎各/美属维尔京群岛</t>
  </si>
  <si>
    <t>欧洲：英国/法国/德国/瑞典/瑞士/意大利/西班牙等</t>
  </si>
  <si>
    <t>当天转单，隔天取件，急件首选</t>
  </si>
  <si>
    <t>1、申报价值超USD120需另收报关费RMB25/票  申报价值超USD5900报关费计费方式：（申报价值*7.8-46000）/1000*0.25+25</t>
  </si>
  <si>
    <t>2、可接常规内电产品，只接内置电池，发票和运单上注明电池型号</t>
  </si>
  <si>
    <t>分           区</t>
  </si>
  <si>
    <t>欧洲</t>
  </si>
  <si>
    <t>列支敦士登（LI）</t>
  </si>
  <si>
    <t>Liechtenstein (LI)</t>
  </si>
  <si>
    <t>立陶宛（LT）</t>
  </si>
  <si>
    <t>Lithuania (LT)</t>
  </si>
  <si>
    <t>卢森堡（LU）</t>
  </si>
  <si>
    <t>Luxembourg (LU)</t>
  </si>
  <si>
    <t>安道尔（AD）</t>
  </si>
  <si>
    <t>Andorra (AD)</t>
  </si>
  <si>
    <t>爱沙尼亚（EE）</t>
  </si>
  <si>
    <t>Estonia (EE)</t>
  </si>
  <si>
    <t>斯洛伐克（SK）</t>
  </si>
  <si>
    <t>Slovakia (SK)</t>
  </si>
  <si>
    <t>斯洛文尼亚（SI）</t>
  </si>
  <si>
    <t>Slovenia (SI)</t>
  </si>
  <si>
    <t>马耳他（MT）</t>
  </si>
  <si>
    <t>Malta (MT)</t>
  </si>
  <si>
    <t>芬兰（FI）</t>
  </si>
  <si>
    <t>Finland (FI)</t>
  </si>
  <si>
    <t>法国（FR）</t>
  </si>
  <si>
    <t>France (FR)</t>
  </si>
  <si>
    <t>奥地利（AT）</t>
  </si>
  <si>
    <t>Austria (AT)</t>
  </si>
  <si>
    <t>西班牙（ES）</t>
  </si>
  <si>
    <t>Spain (ES)</t>
  </si>
  <si>
    <t>德国（DE）</t>
  </si>
  <si>
    <t>Germany (DE)</t>
  </si>
  <si>
    <t>直布罗陀（GI）</t>
  </si>
  <si>
    <t>Gibraltar (GI)</t>
  </si>
  <si>
    <t>希腊（GR）</t>
  </si>
  <si>
    <t>Greece (GR)</t>
  </si>
  <si>
    <t>比利时（BE）</t>
  </si>
  <si>
    <t>Belgium (BE)</t>
  </si>
  <si>
    <t>摩纳哥（MC）^</t>
  </si>
  <si>
    <t>Monaco (MC) ^</t>
  </si>
  <si>
    <t>瑞典（SE）</t>
  </si>
  <si>
    <t>Sweden (SE)</t>
  </si>
  <si>
    <t>瑞士（CH）</t>
  </si>
  <si>
    <t>Switzerland (CH)</t>
  </si>
  <si>
    <t>根西岛（GG）</t>
  </si>
  <si>
    <t>Guernsey (GG)</t>
  </si>
  <si>
    <t>荷兰，荷兰(NL)</t>
  </si>
  <si>
    <t>Netherlands, The (NL)</t>
  </si>
  <si>
    <t>保加利亚（BG）</t>
  </si>
  <si>
    <t>Bulgaria (BG)</t>
  </si>
  <si>
    <t>匈牙利（HU）</t>
  </si>
  <si>
    <t>Hungary (HU)</t>
  </si>
  <si>
    <t>印度（IN）</t>
  </si>
  <si>
    <t>India (IN)</t>
  </si>
  <si>
    <t>爱尔兰共和国(IE)</t>
  </si>
  <si>
    <t>Ireland, Rep. Of (IE)</t>
  </si>
  <si>
    <t>挪威（NO）</t>
  </si>
  <si>
    <t>Norway (NO)</t>
  </si>
  <si>
    <t>泽西岛（JE）</t>
  </si>
  <si>
    <t>Jersey (JE)</t>
  </si>
  <si>
    <t>意大利（IT）</t>
  </si>
  <si>
    <t>Italy (IT)</t>
  </si>
  <si>
    <t>英国（GB）</t>
  </si>
  <si>
    <t>United Kingdom (GB)</t>
  </si>
  <si>
    <t>波兰（PL）</t>
  </si>
  <si>
    <t>Poland (PL)</t>
  </si>
  <si>
    <t>葡萄牙（PT）</t>
  </si>
  <si>
    <t>Portugal (PT)</t>
  </si>
  <si>
    <t>梵蒂冈城（VA）</t>
  </si>
  <si>
    <t>Vatican City (VA)</t>
  </si>
  <si>
    <t>克罗地亚（HR）</t>
  </si>
  <si>
    <t>Croatia (HR)</t>
  </si>
  <si>
    <t>罗马尼亚（RO）</t>
  </si>
  <si>
    <t>Romania (RO)</t>
  </si>
  <si>
    <t>塞浦路斯（CY）</t>
  </si>
  <si>
    <t>Cyprus (CY)</t>
  </si>
  <si>
    <t>捷克共和国（CZ）</t>
  </si>
  <si>
    <t>Czech Rep., The (CZ)</t>
  </si>
  <si>
    <t>丹麦（DK）</t>
  </si>
  <si>
    <t>Denmark (DK)</t>
  </si>
  <si>
    <t>拉脱维亚（LV）</t>
  </si>
  <si>
    <t>Latvia (LV)</t>
  </si>
  <si>
    <t>圣马力诺（SM）</t>
  </si>
  <si>
    <t>San Marino (SM)</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</si>
  <si>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</si>
  <si>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</si>
  <si>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</si>
  <si>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</si>
  <si>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</si>
  <si>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</si>
  <si>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</si>
  <si>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</si>
  <si>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</si>
  <si>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</si>
  <si>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</si>
  <si>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</si>
  <si>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</si>
  <si>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</si>
  <si>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</si>
  <si>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</si>
  <si>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U1-HKUPS品牌价含油 已含住宅费</t>
  </si>
  <si>
    <t xml:space="preserve">可接各种品牌产品，防疫物资。     仿牌手表，手机另+2元/KG最低30元票。   大货：手机/平板电脑+10/KG                                                    </t>
  </si>
  <si>
    <t>带电+2元KG，最低30元票.    申报超120USD加25元票。 一票多件单件不能低于6KG。</t>
  </si>
  <si>
    <r>
      <rPr>
        <b/>
        <sz val="9"/>
        <rFont val="宋体"/>
        <charset val="134"/>
      </rPr>
      <t>区</t>
    </r>
    <r>
      <rPr>
        <b/>
        <sz val="9"/>
        <rFont val="Arial"/>
        <charset val="134"/>
      </rPr>
      <t xml:space="preserve">  </t>
    </r>
    <r>
      <rPr>
        <b/>
        <sz val="9"/>
        <rFont val="宋体"/>
        <charset val="134"/>
      </rPr>
      <t>域</t>
    </r>
  </si>
  <si>
    <t>澳大利亚</t>
  </si>
  <si>
    <t>美加墨</t>
  </si>
  <si>
    <t>东欧东亚</t>
  </si>
  <si>
    <t>中东南美非洲</t>
  </si>
  <si>
    <t>斐济,法属波利尼西亚,关岛,马绍尔群岛,塞班岛,新喀里多尼亚,巴布亚新几内亚,帕劳,所罗门群岛,汤加,图瓦卢,萨摩亚,瓦努阿图,西萨摩亚</t>
  </si>
  <si>
    <t>新西兰</t>
  </si>
  <si>
    <t xml:space="preserve">印尼 </t>
  </si>
  <si>
    <t>SPX</t>
  </si>
  <si>
    <t>Zone1</t>
  </si>
  <si>
    <t>Zone2</t>
  </si>
  <si>
    <t>Zone3</t>
  </si>
  <si>
    <t>Zone4</t>
  </si>
  <si>
    <t>Zone5</t>
  </si>
  <si>
    <t>Zone6</t>
  </si>
  <si>
    <t>Zone7</t>
  </si>
  <si>
    <t>Zone8</t>
  </si>
  <si>
    <t>Zone9</t>
  </si>
  <si>
    <r>
      <rPr>
        <b/>
        <sz val="8"/>
        <rFont val="宋体"/>
        <charset val="0"/>
        <scheme val="minor"/>
      </rPr>
      <t xml:space="preserve">23-44KG </t>
    </r>
    <r>
      <rPr>
        <b/>
        <sz val="8"/>
        <color rgb="FFFF0000"/>
        <rFont val="宋体"/>
        <charset val="0"/>
        <scheme val="minor"/>
      </rPr>
      <t xml:space="preserve">
实重21起收/实重若不足 材积需26KG起</t>
    </r>
  </si>
  <si>
    <t>45-70kg</t>
  </si>
  <si>
    <t>300-499KG</t>
  </si>
  <si>
    <r>
      <rPr>
        <b/>
        <i/>
        <sz val="20"/>
        <rFont val="Helv"/>
        <charset val="0"/>
      </rPr>
      <t>UPS</t>
    </r>
    <r>
      <rPr>
        <b/>
        <i/>
        <sz val="20"/>
        <rFont val="宋体"/>
        <charset val="134"/>
      </rPr>
      <t>红单速快国际快件分区表</t>
    </r>
    <r>
      <rPr>
        <b/>
        <i/>
        <sz val="20"/>
        <rFont val="Helv"/>
        <charset val="0"/>
      </rPr>
      <t xml:space="preserve">      </t>
    </r>
  </si>
  <si>
    <r>
      <rPr>
        <b/>
        <sz val="10"/>
        <rFont val="Times New Roman"/>
        <charset val="0"/>
      </rPr>
      <t>1</t>
    </r>
    <r>
      <rPr>
        <b/>
        <sz val="10"/>
        <rFont val="宋体"/>
        <charset val="134"/>
      </rPr>
      <t>区</t>
    </r>
  </si>
  <si>
    <r>
      <rPr>
        <b/>
        <sz val="10"/>
        <rFont val="Times New Roman"/>
        <charset val="0"/>
      </rPr>
      <t>7</t>
    </r>
    <r>
      <rPr>
        <b/>
        <sz val="10"/>
        <rFont val="宋体"/>
        <charset val="134"/>
      </rPr>
      <t>区</t>
    </r>
  </si>
  <si>
    <r>
      <rPr>
        <b/>
        <sz val="10"/>
        <rFont val="Times New Roman"/>
        <charset val="0"/>
      </rPr>
      <t>9</t>
    </r>
    <r>
      <rPr>
        <b/>
        <sz val="10"/>
        <rFont val="宋体"/>
        <charset val="134"/>
      </rPr>
      <t>区</t>
    </r>
  </si>
  <si>
    <t>U1- HKUPS品牌价'!A1</t>
  </si>
  <si>
    <t>Brunei*</t>
  </si>
  <si>
    <t>汶莱*</t>
  </si>
  <si>
    <t>Denmark*</t>
  </si>
  <si>
    <t>丹麦*</t>
  </si>
  <si>
    <t>Afghanistan</t>
  </si>
  <si>
    <t>Faeroe Islands</t>
  </si>
  <si>
    <t>Panama*</t>
  </si>
  <si>
    <t>巴拿马*</t>
  </si>
  <si>
    <t>Korea, South</t>
  </si>
  <si>
    <t>南韩</t>
  </si>
  <si>
    <t>Fiji</t>
  </si>
  <si>
    <t>菲济</t>
  </si>
  <si>
    <t>French Guiana</t>
  </si>
  <si>
    <t>法属圭亚那</t>
  </si>
  <si>
    <t>Paraguay</t>
  </si>
  <si>
    <t>Macau</t>
  </si>
  <si>
    <t>Finland*</t>
  </si>
  <si>
    <t>芬兰*</t>
  </si>
  <si>
    <t>Gabon</t>
  </si>
  <si>
    <t>Peru*</t>
  </si>
  <si>
    <t>秘鲁*</t>
  </si>
  <si>
    <t>Malaysia*</t>
  </si>
  <si>
    <t>马来西亚*</t>
  </si>
  <si>
    <t>French Polynesia</t>
  </si>
  <si>
    <t>法属波利尼西亚</t>
  </si>
  <si>
    <t>Angola</t>
  </si>
  <si>
    <t>安哥拉</t>
  </si>
  <si>
    <t>Gambia</t>
  </si>
  <si>
    <t>Romania*</t>
  </si>
  <si>
    <t>罗马尼亚*</t>
  </si>
  <si>
    <t>Philippines*</t>
  </si>
  <si>
    <t>菲律宾*</t>
  </si>
  <si>
    <t>Guam</t>
  </si>
  <si>
    <t>关岛</t>
  </si>
  <si>
    <t>Georgia*</t>
  </si>
  <si>
    <t>格鲁吉亚*</t>
  </si>
  <si>
    <t>Saudi Arabia</t>
  </si>
  <si>
    <t>沙特阿拉伯</t>
  </si>
  <si>
    <t>Singapore*</t>
  </si>
  <si>
    <t>新加坡*</t>
  </si>
  <si>
    <t>Ireland, Republic Of</t>
  </si>
  <si>
    <t>Antigua and Barbuda</t>
  </si>
  <si>
    <t>Ghana</t>
  </si>
  <si>
    <t>加纳</t>
  </si>
  <si>
    <t>Senegal</t>
  </si>
  <si>
    <t>塞内加尔</t>
  </si>
  <si>
    <t>Taiwan*</t>
  </si>
  <si>
    <t>台湾*</t>
  </si>
  <si>
    <t>Kiribati</t>
  </si>
  <si>
    <t>Argentina*</t>
  </si>
  <si>
    <t>阿根廷*</t>
  </si>
  <si>
    <t xml:space="preserve">Serbia </t>
  </si>
  <si>
    <t>Thailand</t>
  </si>
  <si>
    <t>泰国</t>
  </si>
  <si>
    <t>Kosrae(Micronesia,Federated States of</t>
  </si>
  <si>
    <t>摩斯雷</t>
  </si>
  <si>
    <t>Armenia*</t>
  </si>
  <si>
    <t>亚美尼亚*</t>
  </si>
  <si>
    <t>Greenland</t>
  </si>
  <si>
    <t>Seychelles</t>
  </si>
  <si>
    <t>塞舌尔</t>
  </si>
  <si>
    <t>Vietnam*</t>
  </si>
  <si>
    <t>越南*</t>
  </si>
  <si>
    <t>阿鲁巴岛</t>
  </si>
  <si>
    <t>Grenada</t>
  </si>
  <si>
    <t>格林纳达</t>
  </si>
  <si>
    <t>Slovakia</t>
  </si>
  <si>
    <t>斯洛伐克</t>
  </si>
  <si>
    <r>
      <rPr>
        <b/>
        <sz val="10"/>
        <rFont val="Times New Roman"/>
        <charset val="0"/>
      </rPr>
      <t>2</t>
    </r>
    <r>
      <rPr>
        <b/>
        <sz val="10"/>
        <rFont val="宋体"/>
        <charset val="134"/>
      </rPr>
      <t>区</t>
    </r>
  </si>
  <si>
    <t>Marshall Island</t>
  </si>
  <si>
    <t>马超尔群岛</t>
  </si>
  <si>
    <t>Slovenia</t>
  </si>
  <si>
    <t>Japan*</t>
  </si>
  <si>
    <t>日本*</t>
  </si>
  <si>
    <t>Micronesia,Federated States of</t>
  </si>
  <si>
    <t>密克罗尼西亚</t>
  </si>
  <si>
    <t>Bahamas*</t>
  </si>
  <si>
    <t>巴哈马*</t>
  </si>
  <si>
    <t>Guatemala*</t>
  </si>
  <si>
    <t>危地马拉*</t>
  </si>
  <si>
    <t>South Africa</t>
  </si>
  <si>
    <t>南非</t>
  </si>
  <si>
    <r>
      <rPr>
        <b/>
        <sz val="10"/>
        <rFont val="Times New Roman"/>
        <charset val="0"/>
      </rPr>
      <t>3</t>
    </r>
    <r>
      <rPr>
        <b/>
        <sz val="10"/>
        <rFont val="宋体"/>
        <charset val="134"/>
      </rPr>
      <t>区</t>
    </r>
  </si>
  <si>
    <t>新客里多尼亚</t>
  </si>
  <si>
    <t>Guinea</t>
  </si>
  <si>
    <t>St.John(U.S Virgin Islands)</t>
  </si>
  <si>
    <t>圣约翰</t>
  </si>
  <si>
    <t>Australia*</t>
  </si>
  <si>
    <t>澳大利亚*</t>
  </si>
  <si>
    <t>Northern Mariana Islands*</t>
  </si>
  <si>
    <t>北马里亚纳岛*</t>
  </si>
  <si>
    <t>Guyana*</t>
  </si>
  <si>
    <t>圭亚那*</t>
  </si>
  <si>
    <t>St. Kitts and Nevis</t>
  </si>
  <si>
    <t>Indonesia*</t>
  </si>
  <si>
    <t>印度尼西亚*</t>
  </si>
  <si>
    <t>挪威</t>
  </si>
  <si>
    <t>Belize</t>
  </si>
  <si>
    <t>伯利兹</t>
  </si>
  <si>
    <t>Haiti*</t>
  </si>
  <si>
    <t>海地*</t>
  </si>
  <si>
    <t>Swaziland</t>
  </si>
  <si>
    <t>新西兰*</t>
  </si>
  <si>
    <t>Palau</t>
  </si>
  <si>
    <t>帕劳</t>
  </si>
  <si>
    <t>Benin</t>
  </si>
  <si>
    <t>贝宁</t>
  </si>
  <si>
    <t>Honduras*</t>
  </si>
  <si>
    <t>洪都拉斯*</t>
  </si>
  <si>
    <t>Tanzania</t>
  </si>
  <si>
    <t>坦桑尼亚</t>
  </si>
  <si>
    <t>Norfolk Island</t>
  </si>
  <si>
    <t>诺福克群岛</t>
  </si>
  <si>
    <t>Papua New Guinea</t>
  </si>
  <si>
    <t>Bermuda</t>
  </si>
  <si>
    <t>百慕大</t>
  </si>
  <si>
    <t>Hungary*</t>
  </si>
  <si>
    <t>匈牙利*</t>
  </si>
  <si>
    <t>Togo</t>
  </si>
  <si>
    <r>
      <rPr>
        <b/>
        <sz val="10"/>
        <rFont val="Times New Roman"/>
        <charset val="0"/>
      </rPr>
      <t>4</t>
    </r>
    <r>
      <rPr>
        <b/>
        <sz val="10"/>
        <rFont val="宋体"/>
        <charset val="134"/>
      </rPr>
      <t>区</t>
    </r>
  </si>
  <si>
    <t>Poland*</t>
  </si>
  <si>
    <t>波兰*</t>
  </si>
  <si>
    <t>Bolivia</t>
  </si>
  <si>
    <t>波利维亚</t>
  </si>
  <si>
    <t>Iceland</t>
  </si>
  <si>
    <t>冰岛</t>
  </si>
  <si>
    <t>Tunisia</t>
  </si>
  <si>
    <t>突尼斯</t>
  </si>
  <si>
    <t>Canada*</t>
  </si>
  <si>
    <t>加拿大*</t>
  </si>
  <si>
    <t>Ponape(Micronesia,Federated States of)</t>
  </si>
  <si>
    <t>属密克来西亚岛</t>
  </si>
  <si>
    <t>Bosnia &amp; Herzegovina</t>
  </si>
  <si>
    <t>波斯尼亚和黑塞哥维那</t>
  </si>
  <si>
    <t>Israel</t>
  </si>
  <si>
    <t>Turkey*</t>
  </si>
  <si>
    <t>土耳其*</t>
  </si>
  <si>
    <t>Mexico*</t>
  </si>
  <si>
    <t>墨西哥*</t>
  </si>
  <si>
    <t xml:space="preserve">Rota (Northern Mariana Islands) * </t>
  </si>
  <si>
    <t>罗塔岛（北马里亚纳群岛）</t>
  </si>
  <si>
    <t>Botswana</t>
  </si>
  <si>
    <t>博茨瓦纳</t>
  </si>
  <si>
    <t>Jamaica*</t>
  </si>
  <si>
    <t>牙买加*</t>
  </si>
  <si>
    <t>乌干达</t>
  </si>
  <si>
    <r>
      <rPr>
        <b/>
        <sz val="10"/>
        <rFont val="Times New Roman"/>
        <charset val="0"/>
      </rPr>
      <t>5</t>
    </r>
    <r>
      <rPr>
        <b/>
        <sz val="10"/>
        <rFont val="宋体"/>
        <charset val="134"/>
      </rPr>
      <t>区</t>
    </r>
  </si>
  <si>
    <t>Saipan</t>
  </si>
  <si>
    <t>塞班岛</t>
  </si>
  <si>
    <t>Bulgaria*</t>
  </si>
  <si>
    <t>保加利亚*</t>
  </si>
  <si>
    <t>Jordan</t>
  </si>
  <si>
    <t>约旦</t>
  </si>
  <si>
    <t>Ukraine*</t>
  </si>
  <si>
    <t>乌克兰*</t>
  </si>
  <si>
    <t>United States</t>
  </si>
  <si>
    <t>Samoa</t>
  </si>
  <si>
    <t>萨摩亚</t>
  </si>
  <si>
    <t>Burundi</t>
  </si>
  <si>
    <t>布隆迪</t>
  </si>
  <si>
    <t>Kazakhstan*</t>
  </si>
  <si>
    <t>哈萨克斯坦*</t>
  </si>
  <si>
    <t>Union Islands(St. Vincent &amp; the Grenadines)</t>
  </si>
  <si>
    <t>联合群岛</t>
  </si>
  <si>
    <r>
      <rPr>
        <b/>
        <sz val="10"/>
        <rFont val="Times New Roman"/>
        <charset val="0"/>
      </rPr>
      <t>6</t>
    </r>
    <r>
      <rPr>
        <b/>
        <sz val="10"/>
        <rFont val="宋体"/>
        <charset val="134"/>
      </rPr>
      <t>区</t>
    </r>
  </si>
  <si>
    <t>Solomon Islands</t>
  </si>
  <si>
    <t>Cameroon</t>
  </si>
  <si>
    <t>喀麦隆</t>
  </si>
  <si>
    <t>Kenya</t>
  </si>
  <si>
    <t>肯尼亚</t>
  </si>
  <si>
    <t>United Arab Emirates</t>
  </si>
  <si>
    <t>Sweden*</t>
  </si>
  <si>
    <t>瑞典*</t>
  </si>
  <si>
    <t>Cape Verde</t>
  </si>
  <si>
    <t>佛得角</t>
  </si>
  <si>
    <t>Uruguay</t>
  </si>
  <si>
    <t>乌拉圭</t>
  </si>
  <si>
    <t>Belgium</t>
  </si>
  <si>
    <t>比利时</t>
  </si>
  <si>
    <t>Switzerland*</t>
  </si>
  <si>
    <t>瑞士*</t>
  </si>
  <si>
    <t>Chad</t>
  </si>
  <si>
    <t>乍得</t>
  </si>
  <si>
    <t>Kuwait</t>
  </si>
  <si>
    <t>科威特</t>
  </si>
  <si>
    <t>Zambia</t>
  </si>
  <si>
    <t>赞比亚</t>
  </si>
  <si>
    <t>Buesingen(Germany)</t>
  </si>
  <si>
    <t>布辛根（德国）</t>
  </si>
  <si>
    <t>Tahiti</t>
  </si>
  <si>
    <t>大溪地</t>
  </si>
  <si>
    <t>Chile*</t>
  </si>
  <si>
    <t>智利*</t>
  </si>
  <si>
    <t>Latvia</t>
  </si>
  <si>
    <t>拉脱维亚</t>
  </si>
  <si>
    <t>Zimbabwe</t>
  </si>
  <si>
    <t>津巴布韦</t>
  </si>
  <si>
    <t>Campione/Lake Lugano(Italy)*</t>
  </si>
  <si>
    <t>坎皮奥内/卢加诺湖(意大利)*</t>
  </si>
  <si>
    <t>Timor Leste</t>
  </si>
  <si>
    <t>Colombia*</t>
  </si>
  <si>
    <t>哥伦比亚*</t>
  </si>
  <si>
    <t>Lebanon</t>
  </si>
  <si>
    <t>黎巴嫩</t>
  </si>
  <si>
    <t>—</t>
  </si>
  <si>
    <t>Canary Island(Spain)*</t>
  </si>
  <si>
    <t>加那利群岛*</t>
  </si>
  <si>
    <t>Tinian(Northern Mariana Islands)*</t>
  </si>
  <si>
    <t>天宁岛（北马里亚纳群岛）</t>
  </si>
  <si>
    <t>Costa Rica</t>
  </si>
  <si>
    <t>Lesotho</t>
  </si>
  <si>
    <t>莱索托</t>
  </si>
  <si>
    <t>Ceuta(Spain)</t>
  </si>
  <si>
    <t>休达(西班牙）</t>
  </si>
  <si>
    <t>Tonga</t>
  </si>
  <si>
    <t>汤加</t>
  </si>
  <si>
    <t>Cote D'lvoire(Ivory Coast)</t>
  </si>
  <si>
    <r>
      <rPr>
        <sz val="10"/>
        <rFont val="宋体"/>
        <charset val="134"/>
      </rPr>
      <t>科特迪瓦</t>
    </r>
    <r>
      <rPr>
        <sz val="10"/>
        <rFont val="Times New Roman"/>
        <charset val="0"/>
      </rPr>
      <t>(</t>
    </r>
    <r>
      <rPr>
        <sz val="10"/>
        <rFont val="宋体"/>
        <charset val="134"/>
      </rPr>
      <t>象牙海岸</t>
    </r>
    <r>
      <rPr>
        <sz val="10"/>
        <rFont val="Times New Roman"/>
        <charset val="0"/>
      </rPr>
      <t>)</t>
    </r>
  </si>
  <si>
    <t>Lithuania</t>
  </si>
  <si>
    <t>立陶宛</t>
  </si>
  <si>
    <t>England(United Kingdom)*</t>
  </si>
  <si>
    <t>英格兰（英国）*</t>
  </si>
  <si>
    <t>Truk(Miconesia,Federated States of)</t>
  </si>
  <si>
    <t>特鲁克(密克罗尼亚西联邦)</t>
  </si>
  <si>
    <t>Croatia*</t>
  </si>
  <si>
    <t>克罗地亚*</t>
  </si>
  <si>
    <t>Madagascar</t>
  </si>
  <si>
    <t>马达加斯加</t>
  </si>
  <si>
    <t>France*</t>
  </si>
  <si>
    <t>法国*</t>
  </si>
  <si>
    <t>Tuvalu</t>
  </si>
  <si>
    <t>图瓦卢</t>
  </si>
  <si>
    <t>Czech Republic*</t>
  </si>
  <si>
    <t>捷克共和国*</t>
  </si>
  <si>
    <t>Malawi</t>
  </si>
  <si>
    <t>马拉维</t>
  </si>
  <si>
    <t>Germany*</t>
  </si>
  <si>
    <t>德国*</t>
  </si>
  <si>
    <t>Vanuatu</t>
  </si>
  <si>
    <t>瓦努阿图</t>
  </si>
  <si>
    <t>多米尼加</t>
  </si>
  <si>
    <t>Mali</t>
  </si>
  <si>
    <t>马里</t>
  </si>
  <si>
    <t>Heigoland(Germany)</t>
  </si>
  <si>
    <t>黑尔格兰</t>
  </si>
  <si>
    <t>Wallis and Futuna</t>
  </si>
  <si>
    <t>瓦利斯和福杜纳</t>
  </si>
  <si>
    <t>Dominican Republic*</t>
  </si>
  <si>
    <t>多米尼亚共和国*</t>
  </si>
  <si>
    <t>Malta</t>
  </si>
  <si>
    <t>马耳他</t>
  </si>
  <si>
    <t>Italy*</t>
  </si>
  <si>
    <t>意大利*</t>
  </si>
  <si>
    <t>Yap(Miconesia,Federated States of)</t>
  </si>
  <si>
    <t>雅蒲</t>
  </si>
  <si>
    <t>Ecuador*</t>
  </si>
  <si>
    <t>厄瓜多尔</t>
  </si>
  <si>
    <t>Martinique</t>
  </si>
  <si>
    <t>Livigno(Italy)*</t>
  </si>
  <si>
    <t>利维尼奥*</t>
  </si>
  <si>
    <r>
      <rPr>
        <b/>
        <sz val="10"/>
        <rFont val="Times New Roman"/>
        <charset val="0"/>
      </rPr>
      <t>8</t>
    </r>
    <r>
      <rPr>
        <b/>
        <sz val="10"/>
        <rFont val="宋体"/>
        <charset val="134"/>
      </rPr>
      <t>区</t>
    </r>
  </si>
  <si>
    <t>Mauritania</t>
  </si>
  <si>
    <t>毛尼塔尼亚</t>
  </si>
  <si>
    <t>Luxembourg</t>
  </si>
  <si>
    <t>卢森堡</t>
  </si>
  <si>
    <t>Bangladesh*</t>
  </si>
  <si>
    <t>孟加拉</t>
  </si>
  <si>
    <t>EI Salvador*</t>
  </si>
  <si>
    <t>萨尔瓦多*</t>
  </si>
  <si>
    <t>Moldova*</t>
  </si>
  <si>
    <t>摩尔多瓦*</t>
  </si>
  <si>
    <t>Malilla(Spain)</t>
  </si>
  <si>
    <t>梅利利亚</t>
  </si>
  <si>
    <t>Bhutan</t>
  </si>
  <si>
    <t>不丹</t>
  </si>
  <si>
    <t>Eritrea</t>
  </si>
  <si>
    <t>Montenegro</t>
  </si>
  <si>
    <r>
      <rPr>
        <sz val="10"/>
        <rFont val="Times New Roman"/>
        <charset val="0"/>
      </rPr>
      <t>Monaco</t>
    </r>
    <r>
      <rPr>
        <sz val="10"/>
        <rFont val="宋体"/>
        <charset val="134"/>
      </rPr>
      <t>（</t>
    </r>
    <r>
      <rPr>
        <sz val="10"/>
        <rFont val="Times New Roman"/>
        <charset val="0"/>
      </rPr>
      <t>France</t>
    </r>
    <r>
      <rPr>
        <sz val="10"/>
        <rFont val="宋体"/>
        <charset val="134"/>
      </rPr>
      <t>）</t>
    </r>
  </si>
  <si>
    <t>Greece*</t>
  </si>
  <si>
    <t>希腊</t>
  </si>
  <si>
    <t>Estonia</t>
  </si>
  <si>
    <t>蒙特塞拉岛</t>
  </si>
  <si>
    <t>Netherlands(Holland)*</t>
  </si>
  <si>
    <t>荷兰*</t>
  </si>
  <si>
    <t>Laos</t>
  </si>
  <si>
    <t>Ethiopia</t>
  </si>
  <si>
    <t>埃塞俄比亚</t>
  </si>
  <si>
    <t>Morocco</t>
  </si>
  <si>
    <t>Northern Ireland(UK)*</t>
  </si>
  <si>
    <t>北爱尔兰(英国)</t>
  </si>
  <si>
    <t>Maldives, Republic Of</t>
  </si>
  <si>
    <t>马尔代夫</t>
  </si>
  <si>
    <t>Mozambique</t>
  </si>
  <si>
    <t>莫桑比克</t>
  </si>
  <si>
    <t>San Mariano*</t>
  </si>
  <si>
    <t>圣马力诺*</t>
  </si>
  <si>
    <t>Portugal*</t>
  </si>
  <si>
    <t>葡萄牙</t>
  </si>
  <si>
    <t>Namibia</t>
  </si>
  <si>
    <t>纳米比亚</t>
  </si>
  <si>
    <t>Scotland(UK)*</t>
  </si>
  <si>
    <t>苏格兰（英国）</t>
  </si>
  <si>
    <t>Sri Lanka*</t>
  </si>
  <si>
    <t>Nicaragua</t>
  </si>
  <si>
    <t>尼加拉瓜</t>
  </si>
  <si>
    <t>Spain*</t>
  </si>
  <si>
    <t>西班牙*</t>
  </si>
  <si>
    <t>Niger</t>
  </si>
  <si>
    <t>尼日尔</t>
  </si>
  <si>
    <t>United Kingdom*</t>
  </si>
  <si>
    <t>英国*</t>
  </si>
  <si>
    <t>Nigeria</t>
  </si>
  <si>
    <t>Vatican City(Italy)*</t>
  </si>
  <si>
    <t>梵帝冈*</t>
  </si>
  <si>
    <t>Oman</t>
  </si>
  <si>
    <t>阿曼</t>
  </si>
  <si>
    <t>Wales (UK)</t>
  </si>
  <si>
    <t>威尔士</t>
  </si>
  <si>
    <t>蒙古</t>
  </si>
  <si>
    <t>Aland Island(Finland)*</t>
  </si>
  <si>
    <t>阿兰德岛(芬兰）*</t>
  </si>
  <si>
    <t>American Samoa</t>
  </si>
  <si>
    <t>美属萨摩亚群岛</t>
  </si>
  <si>
    <r>
      <rPr>
        <b/>
        <sz val="8"/>
        <color indexed="10"/>
        <rFont val="宋体"/>
        <charset val="134"/>
      </rPr>
      <t>备</t>
    </r>
    <r>
      <rPr>
        <b/>
        <sz val="8"/>
        <color indexed="10"/>
        <rFont val="Helv"/>
        <charset val="0"/>
      </rPr>
      <t xml:space="preserve">  </t>
    </r>
    <r>
      <rPr>
        <b/>
        <sz val="8"/>
        <color indexed="10"/>
        <rFont val="宋体"/>
        <charset val="134"/>
      </rPr>
      <t>注：凡带</t>
    </r>
    <r>
      <rPr>
        <b/>
        <sz val="8"/>
        <color indexed="10"/>
        <rFont val="Helv"/>
        <charset val="0"/>
      </rPr>
      <t>*</t>
    </r>
    <r>
      <rPr>
        <b/>
        <sz val="8"/>
        <color indexed="10"/>
        <rFont val="宋体"/>
        <charset val="134"/>
      </rPr>
      <t>标示的国家，部分地区可能会产生偏远地区附加费，偏远地区将随市场做不定期调整；收费标准：查询</t>
    </r>
    <r>
      <rPr>
        <b/>
        <sz val="8"/>
        <color indexed="10"/>
        <rFont val="Helv"/>
        <charset val="0"/>
      </rPr>
      <t>UPS</t>
    </r>
    <r>
      <rPr>
        <b/>
        <sz val="8"/>
        <color indexed="10"/>
        <rFont val="宋体"/>
        <charset val="134"/>
      </rPr>
      <t>网站，此费用由交货公司支付。</t>
    </r>
  </si>
  <si>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</si>
  <si>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可接移动电源，锂电池。DG费55元件，最低600元票。申报超120USD加25元票，                                                                                                                                  平衡车&amp;超功率电池+3元KG，最低50元票。小货仿牌+300元票。大货仿牌+5元/KG。  美國,加拿大,波多黎各需加收私人住宅費RMB35/票   </t>
    </r>
    <r>
      <rPr>
        <b/>
        <sz val="16"/>
        <color rgb="FFFF0000"/>
        <rFont val="微软雅黑"/>
        <charset val="134"/>
      </rPr>
      <t xml:space="preserve"> 小货已含DG费</t>
    </r>
  </si>
  <si>
    <t>HKUPS分区!A1</t>
  </si>
  <si>
    <t>每个产品要独立盒子包装。单件不超10KG。超功率电池要装ＵＮ箱，部分国家邮编没服务，日本单件不能低于7KG</t>
  </si>
  <si>
    <t xml:space="preserve">电池电量不得超过30%，否则后果自负。外箱必须材积必须大于3KG，能贴九类标签，硬朗干净，不能裁改。东南亚国家一票多件单件不能低7KG                                </t>
  </si>
  <si>
    <t>重量 /KG</t>
  </si>
  <si>
    <t>菲律宾、马来西亚、韩国、台湾，新加坡</t>
  </si>
  <si>
    <t>加拿大、墨西哥</t>
  </si>
  <si>
    <t>6区比利时、摩纳哥、荷兰、英国、西班牙、意大利、法国、卢森堡、德国，圣马力诺，梵蒂冈、安道尔等</t>
  </si>
  <si>
    <t>7区奥地利、丹麦、芬兰、爱尔兰、列支敦士登、挪威、波兰、瑞士、瑞典等</t>
  </si>
  <si>
    <t>希腊、葡萄牙</t>
  </si>
  <si>
    <t>捷克、匈牙利、多米尼加共和国、土耳其、乌克兰</t>
  </si>
  <si>
    <t>大货+DG费55元件，最低600元票</t>
  </si>
  <si>
    <t>71-100kg</t>
  </si>
  <si>
    <t>101-299kg</t>
  </si>
  <si>
    <t>500-899KG</t>
  </si>
  <si>
    <t>900KG以上</t>
  </si>
  <si>
    <t>6-7区</t>
  </si>
  <si>
    <t>匈牙利，土耳其，葡萄牙</t>
  </si>
  <si>
    <t>希腊，</t>
  </si>
  <si>
    <t>马来西亚，菲律宾，新加坡，韩国，台湾</t>
  </si>
  <si>
    <t>阿富汉</t>
  </si>
  <si>
    <t>Qatar</t>
  </si>
  <si>
    <t>卡塔尔</t>
  </si>
  <si>
    <t>Reunion Island</t>
  </si>
  <si>
    <t>留尼汪</t>
  </si>
  <si>
    <t>安提瓜巴不达</t>
  </si>
  <si>
    <t>Rwanda</t>
  </si>
  <si>
    <t>卢旺达</t>
  </si>
  <si>
    <t>Sierra Leone</t>
  </si>
  <si>
    <t>塞拉里昂</t>
  </si>
  <si>
    <t>Guinea-Bissau</t>
  </si>
  <si>
    <t>Belarus/Byelorussia*</t>
  </si>
  <si>
    <t>白俄罗斯*</t>
  </si>
  <si>
    <t>St Barthelemy(Guadeloupe)</t>
  </si>
  <si>
    <t>圣巴夫林米</t>
  </si>
  <si>
    <t>百慕达</t>
  </si>
  <si>
    <t>St. Christopher(St.Kitts)</t>
  </si>
  <si>
    <t>圣克里斯托弗(圣基茨)</t>
  </si>
  <si>
    <t>India*</t>
  </si>
  <si>
    <t>印度*</t>
  </si>
  <si>
    <t>St. Croix(U.S.Virgin Island)</t>
  </si>
  <si>
    <t>圣克鲁斯(美属维尔京群岛)</t>
  </si>
  <si>
    <t>Bonaire(Netherlands Antilles)</t>
  </si>
  <si>
    <t>波内尔岛(荷属）</t>
  </si>
  <si>
    <t>Iraq</t>
  </si>
  <si>
    <t>St Lucia</t>
  </si>
  <si>
    <t>圣卢西亚岛</t>
  </si>
  <si>
    <t>Puerto Rico*</t>
  </si>
  <si>
    <t>波多黎各*</t>
  </si>
  <si>
    <t>Brazil*</t>
  </si>
  <si>
    <t>巴西*</t>
  </si>
  <si>
    <t>St. Maarten(Netherlands Antilles)</t>
  </si>
  <si>
    <t>圣马藤岛(荷属安地利斯)</t>
  </si>
  <si>
    <t>British Virgin Islands</t>
  </si>
  <si>
    <t>英属维尔群岛</t>
  </si>
  <si>
    <t>St.thomas(u.s.virgin islands)</t>
  </si>
  <si>
    <t>圣托马斯群岛</t>
  </si>
  <si>
    <t>St Vincent&amp;the Grenadines</t>
  </si>
  <si>
    <t>Burkina Faso</t>
  </si>
  <si>
    <t>布基纳法索</t>
  </si>
  <si>
    <t>Kighizia</t>
  </si>
  <si>
    <t>肯尼西亚</t>
  </si>
  <si>
    <t>Suriname</t>
  </si>
  <si>
    <t>苏里南</t>
  </si>
  <si>
    <t>Tajikistan*</t>
  </si>
  <si>
    <t>塔吉克斯坦*</t>
  </si>
  <si>
    <t>开曼群岛</t>
  </si>
  <si>
    <t>Central African Republic</t>
  </si>
  <si>
    <t>Tortola (British Virgin Islands)</t>
  </si>
  <si>
    <t>托尔托拉岛</t>
  </si>
  <si>
    <t>Liberia</t>
  </si>
  <si>
    <t>Trinidad &amp; Tobago*</t>
  </si>
  <si>
    <t>特立尼达和多巴哥*</t>
  </si>
  <si>
    <t>Libya Arab Jamahiriya</t>
  </si>
  <si>
    <t>利比亚</t>
  </si>
  <si>
    <t>科摩罗</t>
  </si>
  <si>
    <t>Macedonia(FYROM)</t>
  </si>
  <si>
    <t>马其顿</t>
  </si>
  <si>
    <t>特克斯和凯科斯岛</t>
  </si>
  <si>
    <t>Azores(Portugal)*</t>
  </si>
  <si>
    <t>亚速尔群岛(葡萄牙)*</t>
  </si>
  <si>
    <t>Congo(Brazzaville)</t>
  </si>
  <si>
    <t>刚果共和国</t>
  </si>
  <si>
    <t xml:space="preserve">U.S. Virgin Islands </t>
  </si>
  <si>
    <t>孟加拉*</t>
  </si>
  <si>
    <t>Congo,Democratic Republic of</t>
  </si>
  <si>
    <t>Cambodia*</t>
  </si>
  <si>
    <t>柬埔寨*</t>
  </si>
  <si>
    <t>Guernsey(Channel Islands)</t>
  </si>
  <si>
    <t>Curacao(Nl.Antilles)</t>
  </si>
  <si>
    <r>
      <rPr>
        <sz val="10"/>
        <rFont val="宋体"/>
        <charset val="134"/>
      </rPr>
      <t>库拉索</t>
    </r>
    <r>
      <rPr>
        <sz val="10"/>
        <rFont val="Times New Roman"/>
        <charset val="0"/>
      </rPr>
      <t>(</t>
    </r>
    <r>
      <rPr>
        <sz val="10"/>
        <rFont val="宋体"/>
        <charset val="134"/>
      </rPr>
      <t>荷属安地列斯)</t>
    </r>
  </si>
  <si>
    <t>Jersey(Channel Islands)</t>
  </si>
  <si>
    <t>Cyprus</t>
  </si>
  <si>
    <t>塞浦路斯</t>
  </si>
  <si>
    <t>Mauritius</t>
  </si>
  <si>
    <t>毛里求斯</t>
  </si>
  <si>
    <t>Uzbekistan</t>
  </si>
  <si>
    <t>马约特岛</t>
  </si>
  <si>
    <t>Venezuela*</t>
  </si>
  <si>
    <t>委内瑞拉*</t>
  </si>
  <si>
    <t>Madeira(Portugal)*</t>
  </si>
  <si>
    <t>马德拉群岛*</t>
  </si>
  <si>
    <t>Djibouti</t>
  </si>
  <si>
    <t>吉布堤</t>
  </si>
  <si>
    <t>Virgin Gorda(British Virgin Islands</t>
  </si>
  <si>
    <t>Mongolia</t>
  </si>
  <si>
    <r>
      <rPr>
        <sz val="10"/>
        <rFont val="Times New Roman"/>
        <charset val="0"/>
      </rPr>
      <t>Mount Athos</t>
    </r>
    <r>
      <rPr>
        <sz val="10"/>
        <rFont val="宋体"/>
        <charset val="134"/>
      </rPr>
      <t>（</t>
    </r>
    <r>
      <rPr>
        <sz val="10"/>
        <rFont val="Times New Roman"/>
        <charset val="0"/>
      </rPr>
      <t>Greece</t>
    </r>
    <r>
      <rPr>
        <sz val="10"/>
        <rFont val="宋体"/>
        <charset val="134"/>
      </rPr>
      <t>）</t>
    </r>
  </si>
  <si>
    <t>阿托西山(希腊)</t>
  </si>
  <si>
    <t>Nepal</t>
  </si>
  <si>
    <t>Pakistan*</t>
  </si>
  <si>
    <t>巴基斯坦*</t>
  </si>
  <si>
    <t>葡萄牙*</t>
  </si>
  <si>
    <t>Equatorial Guinea</t>
  </si>
  <si>
    <t>赤道几内亚</t>
  </si>
  <si>
    <t>斯里兰卡*</t>
  </si>
  <si>
    <r>
      <rPr>
        <b/>
        <sz val="36"/>
        <rFont val="微软雅黑"/>
        <charset val="134"/>
      </rPr>
      <t>U3-HKUPS特货价</t>
    </r>
    <r>
      <rPr>
        <b/>
        <sz val="14"/>
        <rFont val="微软雅黑"/>
        <charset val="134"/>
      </rPr>
      <t>（含油价）</t>
    </r>
  </si>
  <si>
    <t>可接各种品牌产品，口罩类防疫物资，化妆品和干货食品。美加墨国家一票多件单件不能低于6KG.申报超USD120另加收RMB25/票  大货材积25KG起收</t>
  </si>
  <si>
    <t>拒电国家走带电产品+10元/KG   粉末，液体，胶水,测试盒+10元KG，最低100元票。    药品另+15元KG，最低150元票。</t>
  </si>
  <si>
    <t xml:space="preserve">  美加墨&amp;欧洲住宅费+35元票       加纳、秘鲁、沙特阿拉伯、坦桑尼亚、安哥拉、（暂不走食品，药品，胶水）   日本不接液体粉末（化妆品除外）</t>
  </si>
  <si>
    <t>分区/重量</t>
  </si>
  <si>
    <t>新加坡/马来西亚/韩国/泰国/菲律宾/越南</t>
  </si>
  <si>
    <t>加拿大/墨西哥</t>
  </si>
  <si>
    <t>英国/ 法国/意大利/ 西班牙/安道尔/比利时/ 德国 /荷兰 卢森堡/摩纳哥/梵蒂冈城</t>
  </si>
  <si>
    <t>爱尔兰/奥地利/瑞士/瑞典/波兰//芬兰/丹麦/挪威/列支敦士登</t>
  </si>
  <si>
    <t>关岛,新喀里多尼亚,塔希堤岛(法属波利尼西亚),萨摩亚,</t>
  </si>
  <si>
    <t>美属萨摩亚群岛,库克群岛,斐济,基利巴斯共和国,马绍尔群岛,巴布亚新几内亚,</t>
  </si>
  <si>
    <t xml:space="preserve">
希腊/葡萄牙</t>
  </si>
  <si>
    <t xml:space="preserve">
捷克/保加利亚/
土耳其</t>
  </si>
  <si>
    <t>巴基斯坦/孟加拉/斯里兰卡/尼泊尔/马尔代夫/柬埔寨</t>
  </si>
  <si>
    <t>澳大利亚/新西兰</t>
  </si>
  <si>
    <t>南美区</t>
  </si>
  <si>
    <t>以下是UPS线渠道不接受寄运锂电池及附带锂电池之货件,具体国家如下：</t>
  </si>
  <si>
    <t>国家（英文）</t>
  </si>
  <si>
    <t>国家代码</t>
  </si>
  <si>
    <t>国家（中文）</t>
  </si>
  <si>
    <t>斐济</t>
  </si>
  <si>
    <t>French polynesia</t>
  </si>
  <si>
    <t>Marianas</t>
  </si>
  <si>
    <t>NM</t>
  </si>
  <si>
    <t>马里亚纳群岛</t>
  </si>
  <si>
    <t>Micronesia</t>
  </si>
  <si>
    <r>
      <rPr>
        <sz val="10"/>
        <color indexed="8"/>
        <rFont val="宋体"/>
        <charset val="134"/>
      </rPr>
      <t>F</t>
    </r>
    <r>
      <rPr>
        <sz val="10"/>
        <color indexed="8"/>
        <rFont val="宋体"/>
        <charset val="134"/>
      </rPr>
      <t>M</t>
    </r>
  </si>
  <si>
    <t>Myanmar</t>
  </si>
  <si>
    <t>缅甸</t>
  </si>
  <si>
    <t xml:space="preserve">New caledonia </t>
  </si>
  <si>
    <t>New zealand</t>
  </si>
  <si>
    <t>Western samoa</t>
  </si>
  <si>
    <r>
      <rPr>
        <sz val="10"/>
        <color indexed="8"/>
        <rFont val="宋体"/>
        <charset val="134"/>
      </rPr>
      <t>W</t>
    </r>
    <r>
      <rPr>
        <sz val="10"/>
        <color indexed="8"/>
        <rFont val="宋体"/>
        <charset val="134"/>
      </rPr>
      <t>S</t>
    </r>
  </si>
  <si>
    <t xml:space="preserve">Sri Lanka
</t>
  </si>
  <si>
    <t>TA</t>
  </si>
  <si>
    <t>塔希提</t>
  </si>
  <si>
    <t>Wallis and Futuna Islands</t>
  </si>
  <si>
    <t>WA</t>
  </si>
  <si>
    <t>沃利斯和富图纳</t>
  </si>
  <si>
    <t>EAST TIMOR</t>
  </si>
  <si>
    <r>
      <rPr>
        <b/>
        <sz val="9"/>
        <rFont val="宋体"/>
        <charset val="134"/>
      </rPr>
      <t>实重</t>
    </r>
    <r>
      <rPr>
        <b/>
        <sz val="9"/>
        <rFont val="Arial"/>
        <charset val="134"/>
      </rPr>
      <t>23-44KG</t>
    </r>
    <r>
      <rPr>
        <b/>
        <sz val="9"/>
        <rFont val="宋体"/>
        <charset val="134"/>
      </rPr>
      <t>（材积</t>
    </r>
    <r>
      <rPr>
        <b/>
        <sz val="9"/>
        <rFont val="Arial"/>
        <charset val="134"/>
      </rPr>
      <t>25KG</t>
    </r>
    <r>
      <rPr>
        <b/>
        <sz val="9"/>
        <rFont val="宋体"/>
        <charset val="134"/>
      </rPr>
      <t>起）</t>
    </r>
  </si>
  <si>
    <t>45-72</t>
  </si>
  <si>
    <t>73-99</t>
  </si>
  <si>
    <t>100-299</t>
  </si>
  <si>
    <t>300-499</t>
  </si>
  <si>
    <t>500-999</t>
  </si>
  <si>
    <t>U7-HKUPS特惠小货全包价</t>
  </si>
  <si>
    <t>分区表</t>
  </si>
  <si>
    <t xml:space="preserve">可接药品，食品，可接常规类液体（单瓶不超200ML），食品粉末, 口罩，仿牌                                                                           带电产品加2元KG，最低30元票，申报超120USD加25元票。美加墨&amp;欧洲住宅费+35元票 。                                                                         日本、加纳、秘鲁、沙特阿拉伯、坦桑尼亚、安哥拉（暂不走食品，药品，胶水）                                              </t>
  </si>
  <si>
    <t>Weight
(kg)</t>
  </si>
  <si>
    <r>
      <rPr>
        <sz val="11"/>
        <rFont val="宋体"/>
        <charset val="134"/>
      </rPr>
      <t>新加坡、菲律宾、马来西亚</t>
    </r>
    <r>
      <rPr>
        <sz val="11"/>
        <rFont val="Arial"/>
        <charset val="0"/>
      </rPr>
      <t>,</t>
    </r>
    <r>
      <rPr>
        <sz val="11"/>
        <rFont val="宋体"/>
        <charset val="134"/>
      </rPr>
      <t>泰国、越南等</t>
    </r>
  </si>
  <si>
    <t xml:space="preserve">日本 </t>
  </si>
  <si>
    <t>澳大利亚、新西兰</t>
  </si>
  <si>
    <t>印度、波多黎各</t>
  </si>
  <si>
    <t>加拿大、墨西哥、美国</t>
  </si>
  <si>
    <r>
      <rPr>
        <sz val="11"/>
        <rFont val="宋体"/>
        <charset val="134"/>
      </rPr>
      <t>英国、西班牙、意大利、法国、德国</t>
    </r>
    <r>
      <rPr>
        <sz val="11"/>
        <rFont val="Arial"/>
        <charset val="0"/>
      </rPr>
      <t>,</t>
    </r>
    <r>
      <rPr>
        <sz val="11"/>
        <rFont val="宋体"/>
        <charset val="134"/>
      </rPr>
      <t>荷兰等</t>
    </r>
  </si>
  <si>
    <t>捷克、匈牙利等</t>
  </si>
  <si>
    <t>关岛,新喀里多尼亚,法属波利尼西亚,萨摩亚,美属萨摩亚群岛,库克群岛,斐济,基利巴斯共和国,马绍尔群岛,巴布亚新几内亚</t>
  </si>
  <si>
    <r>
      <rPr>
        <b/>
        <sz val="36"/>
        <rFont val="宋体"/>
        <charset val="134"/>
        <scheme val="minor"/>
      </rPr>
      <t xml:space="preserve">      F2-香港联邦特货价</t>
    </r>
    <r>
      <rPr>
        <b/>
        <sz val="18"/>
        <color rgb="FFFF0000"/>
        <rFont val="宋体"/>
        <charset val="134"/>
        <scheme val="minor"/>
      </rPr>
      <t xml:space="preserve">未含油 已含旺季附加费    </t>
    </r>
  </si>
  <si>
    <t>F2 分区</t>
  </si>
  <si>
    <r>
      <rPr>
        <b/>
        <sz val="14"/>
        <color theme="1"/>
        <rFont val="宋体"/>
        <charset val="134"/>
        <scheme val="minor"/>
      </rPr>
      <t>可接化妆品，树脂，墨水，部分胶水。</t>
    </r>
    <r>
      <rPr>
        <b/>
        <sz val="14"/>
        <color rgb="FFFF0000"/>
        <rFont val="宋体"/>
        <charset val="134"/>
        <scheme val="minor"/>
      </rPr>
      <t xml:space="preserve">全区排仓费+5元/KG    需预留0.1KG资料重 </t>
    </r>
  </si>
  <si>
    <t xml:space="preserve"> 胶水+10元KG，最低100元票。 美加、波多黎各另加35RMB/票住宅区地址费！</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</si>
  <si>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</si>
  <si>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</si>
  <si>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</si>
  <si>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</si>
  <si>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</si>
  <si>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</si>
  <si>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</si>
  <si>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</si>
  <si>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</si>
  <si>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</si>
  <si>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</si>
  <si>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</si>
  <si>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</si>
  <si>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</si>
  <si>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</si>
  <si>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</si>
  <si>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</si>
  <si>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</si>
  <si>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</si>
  <si>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</si>
  <si>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美1</t>
  </si>
  <si>
    <t>美2</t>
  </si>
  <si>
    <t>重量(KG)</t>
  </si>
  <si>
    <t>21-44</t>
  </si>
  <si>
    <t>45-70</t>
  </si>
  <si>
    <t>71-99</t>
  </si>
  <si>
    <t>1000+</t>
  </si>
  <si>
    <t>暂停出入境服务：布隆迪、乍得、佛得角、中非共和国、刚果、厄立特里亚、赤道几内亚、冈比亚、几内亚比绍、利比里亚、毛里求斯、马约特、卢旺达、塞舌尔、塞拉利昂、莱索托、纳米比亚、乌干达、孟加拉
派送服务有不同程度的延误：埃及、伊拉克、哈萨克斯坦</t>
  </si>
  <si>
    <t>F1 &amp; F2分区表</t>
  </si>
  <si>
    <t>F2联邦价</t>
  </si>
  <si>
    <t>温馨提示1：FedEx会随时更新服务范围，即随时有可能有些国家无服务，可直接联系FedEx或我司服务热线确定服务范围.</t>
  </si>
  <si>
    <t>F1联邦价</t>
  </si>
  <si>
    <t>温馨提示2：美国1区U.S.A.1邮编范围Postal Codes range: 80000-81699,83200-83999,84000-84799,85000-86599,89000-89899,90000-96699,97000-97999,98000-99499)，其他地区ROW为美国2区U.S.A.2。</t>
  </si>
  <si>
    <t>地区中文名称</t>
  </si>
  <si>
    <t>地区英文名称</t>
  </si>
  <si>
    <t>ZONE-1</t>
  </si>
  <si>
    <t>ZONE-7</t>
  </si>
  <si>
    <t>AFGHANISTAN</t>
  </si>
  <si>
    <t>ZONE-2</t>
  </si>
  <si>
    <t>ALBANIA</t>
  </si>
  <si>
    <t>BRUNEI</t>
  </si>
  <si>
    <t>ALGERIA</t>
  </si>
  <si>
    <t>ZONE-3</t>
  </si>
  <si>
    <t>ANGOLA</t>
  </si>
  <si>
    <t>CAMBODIA</t>
  </si>
  <si>
    <t>柬埔塞</t>
  </si>
  <si>
    <t>ARMENIA</t>
  </si>
  <si>
    <t>亚美利亚</t>
  </si>
  <si>
    <t>MONGOLIA</t>
  </si>
  <si>
    <t>AZERBAIJAN</t>
  </si>
  <si>
    <t>LAOS</t>
  </si>
  <si>
    <t>BELARUS</t>
  </si>
  <si>
    <t>ZONE-4</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</si>
  <si>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</si>
  <si>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</si>
  <si>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</si>
  <si>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</si>
  <si>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</si>
  <si>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</si>
  <si>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</si>
  <si>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</si>
  <si>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克罗地亚</t>
  </si>
  <si>
    <t>BOTSWANA</t>
  </si>
  <si>
    <t>CYPRUS</t>
  </si>
  <si>
    <t>BURKINA FASO</t>
  </si>
  <si>
    <t>CZECH REPUBLIC</t>
  </si>
  <si>
    <t>捷克</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</si>
  <si>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</si>
  <si>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</si>
  <si>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</si>
  <si>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</si>
  <si>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</si>
  <si>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</si>
  <si>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</si>
  <si>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波兰</t>
  </si>
  <si>
    <t>MALAWI</t>
  </si>
  <si>
    <t>ROMANIA</t>
  </si>
  <si>
    <t>罗马尼亚</t>
  </si>
  <si>
    <t>RUSSIA</t>
  </si>
  <si>
    <t>俄罗斯</t>
  </si>
  <si>
    <t>MALI</t>
  </si>
  <si>
    <t>SERBIA</t>
  </si>
  <si>
    <t>MAURITANIA</t>
  </si>
  <si>
    <t>毛利塔尼亚</t>
  </si>
  <si>
    <t>MAURITIUS</t>
  </si>
  <si>
    <t>SLOVENIA</t>
  </si>
  <si>
    <t>MOLDOVA</t>
  </si>
  <si>
    <t>摩尔多瓦</t>
  </si>
  <si>
    <t>GREENLAND</t>
  </si>
  <si>
    <t>MONTENEGRO</t>
  </si>
  <si>
    <t>黑山</t>
  </si>
  <si>
    <t>HUNGARY</t>
  </si>
  <si>
    <t>匈牙利</t>
  </si>
  <si>
    <t>MOROCCO</t>
  </si>
  <si>
    <t>ICELAND</t>
  </si>
  <si>
    <t>MOZAMBIQUE</t>
  </si>
  <si>
    <t>ISRAEL</t>
  </si>
  <si>
    <t>NAMIBIA</t>
  </si>
  <si>
    <t>LATVIA</t>
  </si>
  <si>
    <t>NEPAL</t>
  </si>
  <si>
    <t>LITHUANIA</t>
  </si>
  <si>
    <t>NIGER</t>
  </si>
  <si>
    <t>TURKEY</t>
  </si>
  <si>
    <t>土耳其</t>
  </si>
  <si>
    <t>NIGERIA</t>
  </si>
  <si>
    <t>UKRAINE</t>
  </si>
  <si>
    <t>乌克兰</t>
  </si>
  <si>
    <t>PALESTINE AUTONOMOUS</t>
  </si>
  <si>
    <t>巴勒斯坦</t>
  </si>
  <si>
    <t>PS</t>
  </si>
  <si>
    <t>ZONE-5</t>
  </si>
  <si>
    <t>CAPE VERDE</t>
  </si>
  <si>
    <t>BAHRAIN</t>
  </si>
  <si>
    <t>CHAD</t>
  </si>
  <si>
    <t>BANGLADESH</t>
  </si>
  <si>
    <t>孟加拉国</t>
  </si>
  <si>
    <t>CONGO</t>
  </si>
  <si>
    <t>OMAN</t>
  </si>
  <si>
    <t>CONGO DEMOCRATIC REP.</t>
  </si>
  <si>
    <t>PAKISTAN</t>
  </si>
  <si>
    <t>DJIBOUTI</t>
  </si>
  <si>
    <t>EGYPT</t>
  </si>
  <si>
    <t>ERITREA</t>
  </si>
  <si>
    <t>QATAR</t>
  </si>
  <si>
    <t>ETHIOPIA</t>
  </si>
  <si>
    <t>SAUDI ARABIA</t>
  </si>
  <si>
    <t>GABON</t>
  </si>
  <si>
    <t>SOUTH AFRICA</t>
  </si>
  <si>
    <t>GAMBIA</t>
  </si>
  <si>
    <t>SRI LANKA</t>
  </si>
  <si>
    <t>GEORGIA</t>
  </si>
  <si>
    <t>格鲁吉亚</t>
  </si>
  <si>
    <t>JORDAN</t>
  </si>
  <si>
    <t>GHANA</t>
  </si>
  <si>
    <t>KUWAIT</t>
  </si>
  <si>
    <t>GIBRALTAR</t>
  </si>
  <si>
    <t>LEBANON</t>
  </si>
  <si>
    <t xml:space="preserve">REUNION </t>
  </si>
  <si>
    <t>UNITED ARAB EMIRATES</t>
  </si>
  <si>
    <t>RWANDA</t>
  </si>
  <si>
    <t>ZONE-6</t>
  </si>
  <si>
    <t>SENEGAL</t>
  </si>
  <si>
    <t>AMERICAN SAMOA</t>
  </si>
  <si>
    <t>SEYCHELLES</t>
  </si>
  <si>
    <t>塞舌尼</t>
  </si>
  <si>
    <t>ANGUILLA</t>
  </si>
  <si>
    <t>安圭拉島</t>
  </si>
  <si>
    <t>GUINEA</t>
  </si>
  <si>
    <t>安提瓜</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</si>
  <si>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</si>
  <si>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</si>
  <si>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</si>
  <si>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</si>
  <si>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</si>
  <si>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</si>
  <si>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</si>
  <si>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</si>
  <si>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</si>
  <si>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</si>
  <si>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</si>
  <si>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</si>
  <si>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</si>
  <si>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</si>
  <si>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</si>
  <si>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</si>
  <si>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</si>
  <si>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</si>
  <si>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</si>
  <si>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</si>
  <si>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</si>
  <si>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LY</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</si>
  <si>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</si>
  <si>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</si>
  <si>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</si>
  <si>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</si>
  <si>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</si>
  <si>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</si>
  <si>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</si>
  <si>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</si>
  <si>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SY</t>
  </si>
  <si>
    <t>BRAZIL</t>
  </si>
  <si>
    <t>TANZANIA</t>
  </si>
  <si>
    <t>BRITISH VIRGIN ISLANDS</t>
  </si>
  <si>
    <t>TOGO</t>
  </si>
  <si>
    <t>MARSHALL IS.</t>
  </si>
  <si>
    <t>马歇尔群岛</t>
  </si>
  <si>
    <t>TUNISIA</t>
  </si>
  <si>
    <t>MARTINIQUE</t>
  </si>
  <si>
    <t>马里亚纳</t>
  </si>
  <si>
    <t>UGANDA</t>
  </si>
  <si>
    <t>MICRONESIA</t>
  </si>
  <si>
    <t>FM</t>
  </si>
  <si>
    <t>UZBEKISTAN</t>
  </si>
  <si>
    <t>MONTSERRAT</t>
  </si>
  <si>
    <t>蒙特塞拉</t>
  </si>
  <si>
    <t>ZAMBIA</t>
  </si>
  <si>
    <t>NEVIS</t>
  </si>
  <si>
    <t>ZIMBABWE</t>
  </si>
  <si>
    <t>NEW CALEDONIA</t>
  </si>
  <si>
    <t>新加利多尼亚岛</t>
  </si>
  <si>
    <t>ZONE-8</t>
  </si>
  <si>
    <t>NICARAGUA</t>
  </si>
  <si>
    <t>VIETNAM</t>
  </si>
  <si>
    <t>NORMAN ISLAND</t>
  </si>
  <si>
    <t>诺曼岛</t>
  </si>
  <si>
    <t>ZONE-9</t>
  </si>
  <si>
    <t>NORTHERN MARIANA ISLANDS</t>
  </si>
  <si>
    <t>AUSTRIA</t>
  </si>
  <si>
    <t>PALAU</t>
  </si>
  <si>
    <t>PW</t>
  </si>
  <si>
    <t>BELGIUM</t>
  </si>
  <si>
    <t>PANAMA</t>
  </si>
  <si>
    <t>CANARY ISLANDS</t>
  </si>
  <si>
    <t>加纳利群岛</t>
  </si>
  <si>
    <t>CAYMAN ISLANDS</t>
  </si>
  <si>
    <t>MONACO</t>
  </si>
  <si>
    <t>CHILE</t>
  </si>
  <si>
    <t>智利</t>
  </si>
  <si>
    <t>NETHERLANDS</t>
  </si>
  <si>
    <t>COLOMBIA</t>
  </si>
  <si>
    <t>哥伦比亚</t>
  </si>
  <si>
    <t>NORWAY</t>
  </si>
  <si>
    <t>COOK ISLANDS</t>
  </si>
  <si>
    <t>CHANNEL ISLANDS</t>
  </si>
  <si>
    <t>海峡群岛</t>
  </si>
  <si>
    <t>CB</t>
  </si>
  <si>
    <t>COSTA RICA</t>
  </si>
  <si>
    <t>哥达加斯加</t>
  </si>
  <si>
    <t>DENMARK</t>
  </si>
  <si>
    <t>CURACAO</t>
  </si>
  <si>
    <r>
      <rPr>
        <sz val="9"/>
        <rFont val="宋体"/>
        <charset val="134"/>
      </rPr>
      <t>库拉索</t>
    </r>
    <r>
      <rPr>
        <sz val="9"/>
        <rFont val="Verdana"/>
        <charset val="0"/>
      </rPr>
      <t>(</t>
    </r>
    <r>
      <rPr>
        <sz val="9"/>
        <rFont val="宋体"/>
        <charset val="134"/>
      </rPr>
      <t>荷属安地列斯</t>
    </r>
    <r>
      <rPr>
        <sz val="9"/>
        <rFont val="Verdana"/>
        <charset val="0"/>
      </rPr>
      <t>)</t>
    </r>
  </si>
  <si>
    <t>FINLAND</t>
  </si>
  <si>
    <t>FRANCE</t>
  </si>
  <si>
    <t>DOMINICAN REPUBLIC</t>
  </si>
  <si>
    <t>多米尼加共和国</t>
  </si>
  <si>
    <t>GERMANY</t>
  </si>
  <si>
    <t>德国</t>
  </si>
  <si>
    <r>
      <rPr>
        <sz val="9"/>
        <rFont val="宋体"/>
        <charset val="0"/>
      </rPr>
      <t>东帝汶</t>
    </r>
    <r>
      <rPr>
        <sz val="9"/>
        <rFont val="Verdana"/>
        <charset val="0"/>
      </rPr>
      <t>(</t>
    </r>
    <r>
      <rPr>
        <sz val="9"/>
        <rFont val="宋体"/>
        <charset val="0"/>
      </rPr>
      <t>暂停</t>
    </r>
    <r>
      <rPr>
        <sz val="9"/>
        <rFont val="Verdana"/>
        <charset val="0"/>
      </rPr>
      <t>)</t>
    </r>
  </si>
  <si>
    <t>PORTUGAL</t>
  </si>
  <si>
    <t>ECUADOR</t>
  </si>
  <si>
    <t>SAN MARINO</t>
  </si>
  <si>
    <t>圣马力诺</t>
  </si>
  <si>
    <t>EL SALVADOR</t>
  </si>
  <si>
    <t>萨尔瓦多</t>
  </si>
  <si>
    <t>SPAIN</t>
  </si>
  <si>
    <t>西班牙</t>
  </si>
  <si>
    <t>FIJI</t>
  </si>
  <si>
    <t>GREECE</t>
  </si>
  <si>
    <t>FRENCH GUIANA</t>
  </si>
  <si>
    <t>IRELAND</t>
  </si>
  <si>
    <t>FRENCH POLYNESIA</t>
  </si>
  <si>
    <t>法属玻利尼西亚</t>
  </si>
  <si>
    <t>ITALY</t>
  </si>
  <si>
    <t>意大利</t>
  </si>
  <si>
    <t>GRAND CAYMAN</t>
  </si>
  <si>
    <t>大开曼岛</t>
  </si>
  <si>
    <t>LIECHTENSTEIN</t>
  </si>
  <si>
    <t>GREAT THATCH ISLAND</t>
  </si>
  <si>
    <t>大茅屋岛</t>
  </si>
  <si>
    <t>LUXEMBOURG</t>
  </si>
  <si>
    <t>SWEDEN</t>
  </si>
  <si>
    <t>PARAGUAY</t>
  </si>
  <si>
    <t>SWITZERLAND</t>
  </si>
  <si>
    <t>瑞士</t>
  </si>
  <si>
    <t>PERU</t>
  </si>
  <si>
    <t>秘鲁</t>
  </si>
  <si>
    <t>UNITED KINGDOM</t>
  </si>
  <si>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</si>
  <si>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</si>
  <si>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</si>
  <si>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t>VATICAN CITY</t>
  </si>
  <si>
    <t>梵蒂冈</t>
  </si>
  <si>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</si>
  <si>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</si>
  <si>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</si>
  <si>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ZONE-10</t>
  </si>
  <si>
    <t>SAIPAN</t>
  </si>
  <si>
    <t>CANADA</t>
  </si>
  <si>
    <t>萨摩亚群岛</t>
  </si>
  <si>
    <t>MEXICO</t>
  </si>
  <si>
    <t>ST. BARTHELEMY</t>
  </si>
  <si>
    <t>圣巴夫林米（瓜德罗普岛）</t>
  </si>
  <si>
    <t>ZONE-11</t>
  </si>
  <si>
    <t>ST. KTTTS &amp; NEVIS</t>
  </si>
  <si>
    <t>圣基茨和尼维斯</t>
  </si>
  <si>
    <t>INDIA</t>
  </si>
  <si>
    <t>ZONE-12</t>
  </si>
  <si>
    <t>ST. MAARTEN</t>
  </si>
  <si>
    <t>圣马腾岛</t>
  </si>
  <si>
    <t>JAPAN</t>
  </si>
  <si>
    <t>ST. MARTIN</t>
  </si>
  <si>
    <t>MF</t>
  </si>
  <si>
    <t>ZONE-13</t>
  </si>
  <si>
    <t>GREAT TOBAGO ISLANDS</t>
  </si>
  <si>
    <t>多巴哥群岛</t>
  </si>
  <si>
    <t>MALAYSIA</t>
  </si>
  <si>
    <t>马来西亚</t>
  </si>
  <si>
    <t>GRENADA</t>
  </si>
  <si>
    <t>ZONE-14</t>
  </si>
  <si>
    <t>GUADELOUPE</t>
  </si>
  <si>
    <t>THAILAND</t>
  </si>
  <si>
    <t>GUAM</t>
  </si>
  <si>
    <t>ZONE-15</t>
  </si>
  <si>
    <t>GUATEMALA</t>
  </si>
  <si>
    <t>危地马拉</t>
  </si>
  <si>
    <t>PHILIPPINES</t>
  </si>
  <si>
    <t>菲律宾</t>
  </si>
  <si>
    <t>GUYANA</t>
  </si>
  <si>
    <t>圭亚那</t>
  </si>
  <si>
    <t>ZONE-16</t>
  </si>
  <si>
    <t>HAITI</t>
  </si>
  <si>
    <t>海地</t>
  </si>
  <si>
    <t>INDONESIA</t>
  </si>
  <si>
    <t>印尼</t>
  </si>
  <si>
    <t>HONDURAS</t>
  </si>
  <si>
    <t>洪都拉斯</t>
  </si>
  <si>
    <t>ZONE-17</t>
  </si>
  <si>
    <t>JAMAICA</t>
  </si>
  <si>
    <t>牙买加</t>
  </si>
  <si>
    <t>AUSTRALIA</t>
  </si>
  <si>
    <t>澳洲</t>
  </si>
  <si>
    <t>NEW ZEALAND</t>
  </si>
  <si>
    <t>SURINAME</t>
  </si>
  <si>
    <t>苏利南</t>
  </si>
  <si>
    <t>NORFOLK ISLAND</t>
  </si>
  <si>
    <t>NS</t>
  </si>
  <si>
    <t>ZONE-18</t>
  </si>
  <si>
    <t>TINIAN</t>
  </si>
  <si>
    <t>天宁岛</t>
  </si>
  <si>
    <t>TI</t>
  </si>
  <si>
    <t>TAIWAN</t>
  </si>
  <si>
    <t>TORTOLA ISLAND</t>
  </si>
  <si>
    <t>TQ</t>
  </si>
  <si>
    <t>ZONE-19</t>
  </si>
  <si>
    <t>TRINIDAD &amp; TOBAGO</t>
  </si>
  <si>
    <t>特立尼达和多巴哥</t>
  </si>
  <si>
    <t>SINGAPORE</t>
  </si>
  <si>
    <t>新加坡</t>
  </si>
  <si>
    <t>TURKS &amp; CAICOS ISLANDS</t>
  </si>
  <si>
    <t>ZONE-20</t>
  </si>
  <si>
    <t>U.S. VIRGIN ISLANDS</t>
  </si>
  <si>
    <t>SOUTH KOREA</t>
  </si>
  <si>
    <t>UNION ISLAND</t>
  </si>
  <si>
    <t>UI</t>
  </si>
  <si>
    <t>ZONE-21</t>
  </si>
  <si>
    <t>URUGUAY</t>
  </si>
  <si>
    <t>U.S.A.1</t>
  </si>
  <si>
    <r>
      <rPr>
        <sz val="9"/>
        <rFont val="宋体"/>
        <charset val="0"/>
      </rPr>
      <t>美国</t>
    </r>
    <r>
      <rPr>
        <sz val="9"/>
        <rFont val="Verdana"/>
        <charset val="0"/>
      </rPr>
      <t>1</t>
    </r>
    <r>
      <rPr>
        <sz val="9"/>
        <rFont val="宋体"/>
        <charset val="0"/>
      </rPr>
      <t>区</t>
    </r>
    <r>
      <rPr>
        <sz val="9"/>
        <rFont val="Verdana"/>
        <charset val="0"/>
      </rPr>
      <t>/</t>
    </r>
    <r>
      <rPr>
        <sz val="9"/>
        <rFont val="宋体"/>
        <charset val="0"/>
      </rPr>
      <t>美西</t>
    </r>
  </si>
  <si>
    <t>USW</t>
  </si>
  <si>
    <t>VANUATU</t>
  </si>
  <si>
    <t>ZONE-22</t>
  </si>
  <si>
    <t>VENEZUELA</t>
  </si>
  <si>
    <t>委内瑞拉（暂停）</t>
  </si>
  <si>
    <t>PUERTO RICO</t>
  </si>
  <si>
    <t>WALLIS &amp; FUTUNA</t>
  </si>
  <si>
    <t>瓦里斯和富图纳群岛</t>
  </si>
  <si>
    <t>WF</t>
  </si>
  <si>
    <t>U.S.A.2</t>
  </si>
  <si>
    <r>
      <rPr>
        <sz val="9"/>
        <rFont val="宋体"/>
        <charset val="0"/>
      </rPr>
      <t>美国</t>
    </r>
    <r>
      <rPr>
        <sz val="9"/>
        <rFont val="Verdana"/>
        <charset val="0"/>
      </rPr>
      <t>2</t>
    </r>
    <r>
      <rPr>
        <sz val="9"/>
        <rFont val="宋体"/>
        <charset val="0"/>
      </rPr>
      <t>区</t>
    </r>
    <r>
      <rPr>
        <sz val="9"/>
        <rFont val="Verdana"/>
        <charset val="0"/>
      </rPr>
      <t>/</t>
    </r>
    <r>
      <rPr>
        <sz val="9"/>
        <rFont val="宋体"/>
        <charset val="0"/>
      </rPr>
      <t>美东</t>
    </r>
  </si>
  <si>
    <t>US</t>
  </si>
  <si>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</si>
  <si>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接品牌产品（不接衣包鞋）、茶叶、化妆品液体，马达，电机等      手机+3元/KG最低30元票（不接苹果&amp;华为）   测试盒，口罩+10元/KG 最低100元票。     带电货物外箱不能软和打黄胶</t>
  </si>
  <si>
    <t xml:space="preserve">墨水耗材类产品+5元/KG，最低50元票。    所有产品需有商业销售包装，单瓶限制200ML内，沐浴露类护肤品可接大瓶。    </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</si>
  <si>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</si>
  <si>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</si>
  <si>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</si>
  <si>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</si>
  <si>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</si>
  <si>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</si>
  <si>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</si>
  <si>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</si>
  <si>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</si>
  <si>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</si>
  <si>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</si>
  <si>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</si>
  <si>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</si>
  <si>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</si>
  <si>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</si>
  <si>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</si>
  <si>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</si>
  <si>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</si>
  <si>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</si>
  <si>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</si>
  <si>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</si>
  <si>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</si>
  <si>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</si>
  <si>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F3分区表</t>
  </si>
  <si>
    <t>F3价格表</t>
  </si>
  <si>
    <t>A</t>
  </si>
  <si>
    <t>H</t>
  </si>
  <si>
    <t>C</t>
  </si>
  <si>
    <t>D</t>
  </si>
  <si>
    <t>E</t>
  </si>
  <si>
    <t>F</t>
  </si>
  <si>
    <t>G</t>
  </si>
  <si>
    <t>K</t>
  </si>
  <si>
    <t>France</t>
  </si>
  <si>
    <t>Germany</t>
  </si>
  <si>
    <t>Italy</t>
  </si>
  <si>
    <t>Netherlands</t>
  </si>
  <si>
    <t>England</t>
  </si>
  <si>
    <t>L</t>
  </si>
  <si>
    <t>M</t>
  </si>
  <si>
    <r>
      <rPr>
        <sz val="9"/>
        <color indexed="8"/>
        <rFont val="宋体"/>
        <charset val="134"/>
      </rPr>
      <t>安道尔</t>
    </r>
  </si>
  <si>
    <r>
      <rPr>
        <sz val="9"/>
        <color rgb="FF000000"/>
        <rFont val="宋体"/>
        <charset val="134"/>
      </rPr>
      <t>奥地利</t>
    </r>
  </si>
  <si>
    <t>Denmark</t>
  </si>
  <si>
    <r>
      <rPr>
        <sz val="9"/>
        <color indexed="8"/>
        <rFont val="宋体"/>
        <charset val="134"/>
      </rPr>
      <t>丹麦</t>
    </r>
  </si>
  <si>
    <r>
      <rPr>
        <sz val="9"/>
        <color indexed="8"/>
        <rFont val="宋体"/>
        <charset val="134"/>
      </rPr>
      <t>芬兰</t>
    </r>
  </si>
  <si>
    <t>Greece</t>
  </si>
  <si>
    <r>
      <rPr>
        <sz val="9"/>
        <color indexed="8"/>
        <rFont val="宋体"/>
        <charset val="134"/>
      </rPr>
      <t>希腊</t>
    </r>
  </si>
  <si>
    <t xml:space="preserve">Ireland </t>
  </si>
  <si>
    <r>
      <rPr>
        <sz val="9"/>
        <color indexed="8"/>
        <rFont val="宋体"/>
        <charset val="134"/>
      </rPr>
      <t>爱尔兰</t>
    </r>
  </si>
  <si>
    <r>
      <rPr>
        <sz val="9"/>
        <color indexed="8"/>
        <rFont val="宋体"/>
        <charset val="134"/>
      </rPr>
      <t>列支敦士登</t>
    </r>
  </si>
  <si>
    <r>
      <rPr>
        <sz val="9"/>
        <color indexed="8"/>
        <rFont val="宋体"/>
        <charset val="134"/>
      </rPr>
      <t>卢森堡</t>
    </r>
  </si>
  <si>
    <t>Monaco</t>
  </si>
  <si>
    <r>
      <rPr>
        <sz val="9"/>
        <color indexed="8"/>
        <rFont val="宋体"/>
        <charset val="134"/>
      </rPr>
      <t>摩纳哥</t>
    </r>
  </si>
  <si>
    <r>
      <rPr>
        <sz val="9"/>
        <color indexed="8"/>
        <rFont val="宋体"/>
        <charset val="134"/>
      </rPr>
      <t>挪威</t>
    </r>
  </si>
  <si>
    <r>
      <rPr>
        <sz val="9"/>
        <color indexed="8"/>
        <rFont val="宋体"/>
        <charset val="134"/>
      </rPr>
      <t>葡萄牙</t>
    </r>
  </si>
  <si>
    <t>Sweden</t>
  </si>
  <si>
    <r>
      <rPr>
        <sz val="9"/>
        <color indexed="8"/>
        <rFont val="宋体"/>
        <charset val="134"/>
      </rPr>
      <t>瑞典</t>
    </r>
  </si>
  <si>
    <t>Switzerland</t>
  </si>
  <si>
    <r>
      <rPr>
        <sz val="9"/>
        <color indexed="8"/>
        <rFont val="宋体"/>
        <charset val="134"/>
      </rPr>
      <t>瑞士</t>
    </r>
  </si>
  <si>
    <t>O</t>
  </si>
  <si>
    <t>P</t>
  </si>
  <si>
    <t>Q</t>
  </si>
  <si>
    <t>R</t>
  </si>
  <si>
    <t>S</t>
  </si>
  <si>
    <t>T</t>
  </si>
  <si>
    <t>U</t>
  </si>
  <si>
    <t>X</t>
  </si>
  <si>
    <t>Y</t>
  </si>
  <si>
    <t>Z</t>
  </si>
  <si>
    <r>
      <rPr>
        <b/>
        <sz val="36"/>
        <rFont val="宋体"/>
        <charset val="134"/>
        <scheme val="minor"/>
      </rPr>
      <t xml:space="preserve">      F4-香港联邦化工价</t>
    </r>
    <r>
      <rPr>
        <b/>
        <sz val="18"/>
        <color rgb="FFFF0000"/>
        <rFont val="宋体"/>
        <charset val="134"/>
        <scheme val="minor"/>
      </rPr>
      <t xml:space="preserve">未含油 已含旺季附加费    </t>
    </r>
  </si>
  <si>
    <t>可接正规非危产品：大桶液体粉末，植物提取物，化妆品，树脂，墨水，化工类。不接澳大利亚     预留0.1KG资料重  外箱不能打黄胶不能软</t>
  </si>
  <si>
    <t>白色粉末+10元/KG，最低200RMB票。 美加、波多黎各另加35RMB/票住宅区地址费！ 若带电：只可接内电</t>
  </si>
  <si>
    <t/>
  </si>
  <si>
    <t>N</t>
  </si>
  <si>
    <t>x</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</si>
  <si>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</si>
  <si>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</si>
  <si>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</si>
  <si>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</si>
  <si>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</si>
  <si>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</si>
  <si>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</si>
  <si>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</si>
  <si>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</si>
  <si>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</si>
  <si>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</si>
  <si>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</si>
  <si>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</si>
  <si>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</si>
  <si>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</si>
  <si>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</si>
  <si>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</si>
  <si>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</si>
  <si>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</si>
  <si>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</si>
  <si>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</si>
  <si>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</si>
  <si>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</si>
  <si>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</si>
  <si>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</si>
  <si>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</si>
  <si>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</si>
  <si>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</si>
  <si>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</si>
  <si>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</si>
  <si>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</si>
  <si>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</si>
  <si>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</si>
  <si>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</si>
  <si>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</si>
  <si>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</si>
  <si>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</si>
  <si>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</si>
  <si>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</si>
  <si>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</si>
  <si>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22-44</t>
  </si>
  <si>
    <t>国家</t>
  </si>
  <si>
    <t>F4联邦价</t>
  </si>
  <si>
    <t>AmericanSamoa</t>
  </si>
  <si>
    <t>M1</t>
  </si>
  <si>
    <t>Antigua</t>
  </si>
  <si>
    <t>安提瓜岛</t>
  </si>
  <si>
    <t>Armenia</t>
  </si>
  <si>
    <t>亚美尼亚</t>
  </si>
  <si>
    <t>Australia</t>
  </si>
  <si>
    <t>Bangladesh</t>
  </si>
  <si>
    <t>Barbuda</t>
  </si>
  <si>
    <t>巴布达岛</t>
  </si>
  <si>
    <t>Belarus</t>
  </si>
  <si>
    <t>Bonaire</t>
  </si>
  <si>
    <t>博奈尔</t>
  </si>
  <si>
    <t>Bosnia-Herzegovina</t>
  </si>
  <si>
    <t>BritishVirginIslands</t>
  </si>
  <si>
    <t>BurkinaFaso</t>
  </si>
  <si>
    <t>Canada</t>
  </si>
  <si>
    <t>CanaryIslands</t>
  </si>
  <si>
    <t>CapeVerde</t>
  </si>
  <si>
    <t>CaymanIslands</t>
  </si>
  <si>
    <t>ChannelIslands</t>
  </si>
  <si>
    <t>Chile</t>
  </si>
  <si>
    <t>Colombia</t>
  </si>
  <si>
    <t>Congo</t>
  </si>
  <si>
    <t>Congo,DemRepOf</t>
  </si>
  <si>
    <t>CookIslands</t>
  </si>
  <si>
    <t>CostaRica</t>
  </si>
  <si>
    <t>CzechRepublic</t>
  </si>
  <si>
    <t>DominicanRepublic</t>
  </si>
  <si>
    <t>EastTimor</t>
  </si>
  <si>
    <t>Ecuador</t>
  </si>
  <si>
    <t>ElSalvador</t>
  </si>
  <si>
    <t>Faeroelslands</t>
  </si>
  <si>
    <t xml:space="preserve"> 法罗群岛</t>
  </si>
  <si>
    <t>FrenchGuiana</t>
  </si>
  <si>
    <t>FrenchPolynesia</t>
  </si>
  <si>
    <t>法属玻里尼西亚</t>
  </si>
  <si>
    <t>Georgia</t>
  </si>
  <si>
    <t>瓜德罗普岛</t>
  </si>
  <si>
    <t>Guatemala</t>
  </si>
  <si>
    <t>Guyana</t>
  </si>
  <si>
    <t>Haiti</t>
  </si>
  <si>
    <t>Honduras</t>
  </si>
  <si>
    <t>Hungary</t>
  </si>
  <si>
    <t>Indonesia</t>
  </si>
  <si>
    <t>Ireland</t>
  </si>
  <si>
    <t>IvoryCoast</t>
  </si>
  <si>
    <t>象牙海岸</t>
  </si>
  <si>
    <t>Jamaica</t>
  </si>
  <si>
    <t>Kazakhstan</t>
  </si>
  <si>
    <t>H1</t>
  </si>
  <si>
    <t>Kyrgyzstan</t>
  </si>
  <si>
    <t>Libya</t>
  </si>
  <si>
    <t>Macedonia</t>
  </si>
  <si>
    <t>Malaysia</t>
  </si>
  <si>
    <t>Maldives</t>
  </si>
  <si>
    <t>MarshallIslands</t>
  </si>
  <si>
    <t>马绍尔群岛</t>
  </si>
  <si>
    <t>毛里塔尼亚</t>
  </si>
  <si>
    <t>Moldova</t>
  </si>
  <si>
    <t>蒙特色拉特岛</t>
  </si>
  <si>
    <t>NewCaledonia</t>
  </si>
  <si>
    <t>NewZealand</t>
  </si>
  <si>
    <t>NorfolkIsland</t>
  </si>
  <si>
    <t>诺福克岛</t>
  </si>
  <si>
    <t>NormanIsland</t>
  </si>
  <si>
    <t>NorthernMarianaIslands</t>
  </si>
  <si>
    <t>PalestineAutonomous</t>
  </si>
  <si>
    <t>Panama</t>
  </si>
  <si>
    <t>PapuaNewGuinea</t>
  </si>
  <si>
    <t>Peru</t>
  </si>
  <si>
    <t>Philippines</t>
  </si>
  <si>
    <t>Poland</t>
  </si>
  <si>
    <t>Portugal</t>
  </si>
  <si>
    <t>PuertoRico</t>
  </si>
  <si>
    <t>2</t>
  </si>
  <si>
    <t>Reunion</t>
  </si>
  <si>
    <t>留尼旺</t>
  </si>
  <si>
    <t>Saba</t>
  </si>
  <si>
    <t>萨巴岛</t>
  </si>
  <si>
    <t>SanMarino</t>
  </si>
  <si>
    <t>SaudiArabia</t>
  </si>
  <si>
    <t xml:space="preserve"> 沙特阿拉伯</t>
  </si>
  <si>
    <t>Serbia</t>
  </si>
  <si>
    <t>Singapore</t>
  </si>
  <si>
    <t>SlovakRepublic</t>
  </si>
  <si>
    <t>SouthAfrica</t>
  </si>
  <si>
    <t>SouthKorea</t>
  </si>
  <si>
    <t>塔希提岛</t>
  </si>
  <si>
    <t>Tinian</t>
  </si>
  <si>
    <t>Gi</t>
  </si>
  <si>
    <t>Trinidad&amp;Tobago</t>
  </si>
  <si>
    <t>Turkey</t>
  </si>
  <si>
    <t>Turks&amp;CaicosIslands</t>
  </si>
  <si>
    <t>特科斯和开科斯</t>
  </si>
  <si>
    <t>U.S.VirginIslands</t>
  </si>
  <si>
    <t>Ukraine</t>
  </si>
  <si>
    <t>UnionIsland</t>
  </si>
  <si>
    <t>尤宁群岛</t>
  </si>
  <si>
    <t>UnitedArabEmirates</t>
  </si>
  <si>
    <t>阿拉伯联合酋长国</t>
  </si>
  <si>
    <t>UnitedKingdom</t>
  </si>
  <si>
    <t>U.S.(WesternRegion)</t>
  </si>
  <si>
    <t>Colorado80000-81699</t>
  </si>
  <si>
    <t>美西</t>
  </si>
  <si>
    <t>Idaho83200-83999</t>
  </si>
  <si>
    <t>Utah84000-84799</t>
  </si>
  <si>
    <t>Arizona85000-86599</t>
  </si>
  <si>
    <t>Nevada89000-89899</t>
  </si>
  <si>
    <t>California90000-96699</t>
  </si>
  <si>
    <t>Oregon97000-97999</t>
  </si>
  <si>
    <t>Washington98000-99499</t>
  </si>
  <si>
    <t>U.S.(RestofCountry)</t>
  </si>
  <si>
    <t>VaticanCity</t>
  </si>
  <si>
    <t>Vietnam</t>
  </si>
  <si>
    <t>Wallis&amp;Futuna</t>
  </si>
  <si>
    <t>瓦利斯群岛</t>
  </si>
  <si>
    <r>
      <rPr>
        <sz val="36"/>
        <rFont val="微软雅黑"/>
        <charset val="134"/>
      </rPr>
      <t xml:space="preserve">          F5-香港联邦IP敏感价</t>
    </r>
    <r>
      <rPr>
        <sz val="14"/>
        <color rgb="FFFF0000"/>
        <rFont val="微软雅黑"/>
        <charset val="134"/>
      </rPr>
      <t>未含油</t>
    </r>
    <r>
      <rPr>
        <sz val="36"/>
        <rFont val="微软雅黑"/>
        <charset val="134"/>
      </rPr>
      <t xml:space="preserve">   </t>
    </r>
  </si>
  <si>
    <r>
      <rPr>
        <sz val="16"/>
        <rFont val="微软雅黑"/>
        <charset val="134"/>
      </rPr>
      <t xml:space="preserve">接品牌电子产品，运动电子手表，衣包鞋，茶叶等。不接手机&amp;手表，不接包裹袋 。                                                                                                                 带电货物外箱不能软和打黄胶。美加墨若住宅区另+35元票
</t>
    </r>
    <r>
      <rPr>
        <sz val="16"/>
        <color rgb="FFFF0000"/>
        <rFont val="微软雅黑"/>
        <charset val="134"/>
      </rPr>
      <t xml:space="preserve">出口之前被扣，无法出口或是遗失无法退回，只退运费赔20元/KG，最高不超100USD/票，不得异议  </t>
    </r>
  </si>
  <si>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</si>
  <si>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</si>
  <si>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</si>
  <si>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r>
      <rPr>
        <b/>
        <sz val="10"/>
        <rFont val="Arial"/>
        <charset val="0"/>
      </rPr>
      <t>/</t>
    </r>
    <r>
      <rPr>
        <b/>
        <sz val="10"/>
        <rFont val="宋体"/>
        <charset val="0"/>
      </rPr>
      <t>新西兰</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</si>
  <si>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</si>
  <si>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</si>
  <si>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</si>
  <si>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</si>
  <si>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</si>
  <si>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</si>
  <si>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</si>
  <si>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</si>
  <si>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</si>
  <si>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</si>
  <si>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</si>
  <si>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</si>
  <si>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</si>
  <si>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</si>
  <si>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</si>
  <si>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</si>
  <si>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</si>
  <si>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</si>
  <si>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F5分区</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</si>
  <si>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</si>
  <si>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</si>
  <si>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</si>
  <si>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</si>
  <si>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</si>
  <si>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</si>
  <si>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</si>
  <si>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</si>
  <si>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</si>
  <si>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</si>
  <si>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</si>
  <si>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</si>
  <si>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</si>
  <si>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</si>
  <si>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</si>
  <si>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</si>
  <si>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犹他州</t>
  </si>
  <si>
    <t>Utah</t>
  </si>
  <si>
    <t>ZONE-美2</t>
  </si>
  <si>
    <t>波黑共合国</t>
  </si>
  <si>
    <t>United States of America，United States</t>
  </si>
  <si>
    <t>ZONE-A</t>
  </si>
  <si>
    <t>ZONE-C</t>
  </si>
  <si>
    <t>ZONE-D</t>
  </si>
  <si>
    <t>柬埔寨（暂停）</t>
  </si>
  <si>
    <t>Cote d Ivoire</t>
  </si>
  <si>
    <t>ZONE-E</t>
  </si>
  <si>
    <t>捷克共和国</t>
  </si>
  <si>
    <t>Czech Republic</t>
  </si>
  <si>
    <t>法罗群岛（暂停）</t>
  </si>
  <si>
    <t>Faeroe lslands</t>
  </si>
  <si>
    <t xml:space="preserve">伊拉克 </t>
  </si>
  <si>
    <t xml:space="preserve">利比亚 </t>
  </si>
  <si>
    <t xml:space="preserve">Libya </t>
  </si>
  <si>
    <t>俄罗斯 （不接私人件）</t>
  </si>
  <si>
    <t>斯洛伐克共和国</t>
  </si>
  <si>
    <t>Slovak Republic</t>
  </si>
  <si>
    <t>St.Eustatius</t>
  </si>
  <si>
    <t>ZONE-F</t>
  </si>
  <si>
    <t>Palestine</t>
  </si>
  <si>
    <t>叙利亚（暂停）</t>
  </si>
  <si>
    <t xml:space="preserve">Syria </t>
  </si>
  <si>
    <t>ZONE-G</t>
  </si>
  <si>
    <t>ZONE-L</t>
  </si>
  <si>
    <t>ZONE-M</t>
  </si>
  <si>
    <t>百慕大(英)</t>
  </si>
  <si>
    <t xml:space="preserve">Canary Islands
</t>
  </si>
  <si>
    <t>BQ</t>
  </si>
  <si>
    <t xml:space="preserve">United Kingdom </t>
  </si>
  <si>
    <t>Dominican Republic</t>
  </si>
  <si>
    <t>法属波利尼西亚（暂停）</t>
  </si>
  <si>
    <t xml:space="preserve">密克罗尼西亚(美) </t>
  </si>
  <si>
    <t>Northern Mariana Islands</t>
  </si>
  <si>
    <t xml:space="preserve">帕劳(美) </t>
  </si>
  <si>
    <t xml:space="preserve">Palau </t>
  </si>
  <si>
    <t xml:space="preserve">巴拉圭 </t>
  </si>
  <si>
    <t xml:space="preserve">St.Kitts &amp; Nevis </t>
  </si>
  <si>
    <t>St.Lucia</t>
  </si>
  <si>
    <t>SX</t>
  </si>
  <si>
    <t>圣马丁岛（法属）</t>
  </si>
  <si>
    <t>St.Martin</t>
  </si>
  <si>
    <t>St.Vincent</t>
  </si>
  <si>
    <t>U.S.Virgin Islands</t>
  </si>
  <si>
    <t>委内瑞拉 （暂停）</t>
  </si>
  <si>
    <t>瓦里斯和富图纳</t>
  </si>
  <si>
    <t>Wallis And Futuna</t>
  </si>
  <si>
    <t>ZONE-N</t>
  </si>
  <si>
    <t>ZONE-O</t>
  </si>
  <si>
    <t>印度（暂停）</t>
  </si>
  <si>
    <t>ZONE-P</t>
  </si>
  <si>
    <t>ZONE-Q</t>
  </si>
  <si>
    <t>ZONE-R</t>
  </si>
  <si>
    <t>ZONE-S</t>
  </si>
  <si>
    <t>ZONE-T</t>
  </si>
  <si>
    <t>ZONE-U</t>
  </si>
  <si>
    <t>ZONE-X</t>
  </si>
  <si>
    <t>ZONE-Y</t>
  </si>
  <si>
    <t>ZONE-Z</t>
  </si>
  <si>
    <t>South Korea</t>
  </si>
  <si>
    <r>
      <rPr>
        <b/>
        <sz val="36"/>
        <rFont val="宋体"/>
        <charset val="134"/>
        <scheme val="minor"/>
      </rPr>
      <t>F9-大陆联邦特货价</t>
    </r>
    <r>
      <rPr>
        <b/>
        <sz val="16"/>
        <color rgb="FFFF0000"/>
        <rFont val="宋体"/>
        <charset val="134"/>
      </rPr>
      <t>没含油</t>
    </r>
  </si>
  <si>
    <t>F9分区!A1</t>
  </si>
  <si>
    <t>可接各种化妆品和耗材。配套电另加收1元KG，最低20元票，申报不能超750USD，预留0.3资料重量</t>
  </si>
  <si>
    <t>不能带有海关备案品牌产品，单票超90KG需报关出，另加100元票。发票品名必须如实申报材质用途和海关编码，单票建议不超5个品名。</t>
  </si>
  <si>
    <t>印度尼西亚 印度 科威特 墨西哥 沙特 厄瓜多尔 暂停化妆品类产品出口</t>
  </si>
  <si>
    <t xml:space="preserve">文莱
柬埔寨
关岛
老挝
</t>
  </si>
  <si>
    <t xml:space="preserve">安道尔
保加利亚
克罗地亚
塞浦路斯
捷克共和国
爱沙尼亚
法罗群岛
格陵兰岛
匈牙利
冰岛
以色列
拉脱维亚
列支敦士登
立陶宛
马耳他
波兰
罗马尼亚
斯洛伐克
斯洛文尼亚
土耳其
乌克兰
塞尔维亚共和国
</t>
  </si>
  <si>
    <t>安圭拉
安提瓜
阿根廷
阿鲁巴
巴哈马
巴巴多斯
伯利兹
百慕大
玻利维亚
巴西
英属维尔京群岛
开曼群岛
智利
哥伦比亚
库克群岛
哥斯达黎加
库拉索
多米尼加共和国
多米尼加
东帝汶
厄瓜多尔
萨尔瓦多
斐济群岛
格林纳达
危地马拉
圭亚那
海地
洪都拉斯
牙买加
马绍尔群岛
马提尼克岛
密克罗尼西亚
新喀里多尼亚
尼加拉瓜
帕劳
巴拿马
巴布亚新几内亚
巴拉圭
秘鲁
圣卢西亚岛
苏里南
汤加
特立尼达和多巴哥
美属维尔京群岛
乌拉圭
瓦努阿图
委内瑞拉
瓦利斯群岛和富图纳群岛
法属波利尼西亚
瓜德罗普
法属圭亚那
蒙特塞拉岛
法属圣马丁
圣基茨
荷属圣马丁
特克斯和凯科斯群岛</t>
  </si>
  <si>
    <t xml:space="preserve">阿富汗
阿尔巴尼亚
阿尔及利亚
安哥拉
亚美尼亚
阿塞拜疆
巴林
孟加拉
白俄罗斯
贝宁
不丹
博茨瓦纳
布基纳法索
布隆迪
喀麦隆
佛得角群岛
乍得
刚果
科特迪瓦(象牙海岸)
刚果民主共和国
吉布提
埃及
厄立特里亚
埃塞俄比亚
加蓬
冈比亚
格鲁吉亚
加纳
直布罗陀
几内亚
伊拉克
约旦
哈萨克斯坦
肯尼亚
科威特
吉尔吉斯斯坦
黎巴嫩
莱索托
利比里亚
利比亚
马其顿
马达加斯加
马拉维
马尔代夫
马里
毛里塔尼亚
毛里求斯
黑山共和国
摩洛哥
莫桑比克
纳米比亚
尼泊尔
尼日利亚
尼日尔
阿曼
巴基斯坦
卡塔尔
卢旺达
留尼汪岛
沙特阿拉伯
塞内加尔
塞舌尔
南非
斯里兰卡
斯威士兰
多哥
突尼斯
乌干达
乌兹别克斯坦
也门
赞比亚
津巴布韦
波斯尼亚-黑塞哥维那共和国
摩尔多瓦
巴勒斯坦
叙利亚
坦桑尼亚
阿联酋
</t>
  </si>
  <si>
    <t xml:space="preserve">比利时
法国
德国
意大利
荷兰
西班牙
英国
</t>
  </si>
  <si>
    <t xml:space="preserve">俄罗斯
奥地利
丹麦
芬兰
希腊
爱尔兰
卢森堡
摩纳哥
挪威
葡萄牙
瑞典
瑞士
</t>
  </si>
  <si>
    <t xml:space="preserve">
加拿大</t>
  </si>
  <si>
    <t>澳大利亚
新西兰</t>
  </si>
  <si>
    <t>香港</t>
  </si>
  <si>
    <r>
      <rPr>
        <b/>
        <sz val="11"/>
        <color rgb="FF000000"/>
        <rFont val="宋体"/>
        <charset val="134"/>
      </rPr>
      <t>公斤</t>
    </r>
    <r>
      <rPr>
        <b/>
        <sz val="11"/>
        <color rgb="FF000000"/>
        <rFont val="Arial"/>
        <charset val="134"/>
      </rPr>
      <t>(</t>
    </r>
    <r>
      <rPr>
        <b/>
        <sz val="11"/>
        <color rgb="FF000000"/>
        <rFont val="宋体"/>
        <charset val="134"/>
      </rPr>
      <t>包裹）</t>
    </r>
  </si>
  <si>
    <t>B</t>
  </si>
  <si>
    <t>V</t>
  </si>
  <si>
    <t>21.0 - 44.0</t>
  </si>
  <si>
    <t>45.0 - 70.0</t>
  </si>
  <si>
    <t>71.0 - 99.0</t>
  </si>
  <si>
    <t>100.0 - 299.0</t>
  </si>
  <si>
    <t>墨水（不易燃）、碳粉、玻璃胶、汽车蜡 、灌封胶、液体硅胶 、珠光粉、洁牙粉、麦乳精、 清洁液、咖啡粉 、抹茶和各种化妆品</t>
  </si>
  <si>
    <t>F9分区</t>
  </si>
  <si>
    <t>IP</t>
  </si>
  <si>
    <t>Arizona 85000-86599亚利桑那州 85000-86599</t>
  </si>
  <si>
    <t>1</t>
  </si>
  <si>
    <t>Uruguay乌拉圭</t>
  </si>
  <si>
    <t>无</t>
  </si>
  <si>
    <t>California 90000-96699加利福尼亚州 90000-96699</t>
  </si>
  <si>
    <t>Venezuela委内瑞拉</t>
  </si>
  <si>
    <t>Colorado 80000-81699科罗拉多州 80000-81699</t>
  </si>
  <si>
    <t>Afghanistan阿富汗</t>
  </si>
  <si>
    <t>Idaho 83200-83999爱达荷州 83200-83999</t>
  </si>
  <si>
    <t>Albania阿尔巴尼亚</t>
  </si>
  <si>
    <t>Nevada 89000-89899内华达州 89000-89899</t>
  </si>
  <si>
    <t>Algeria阿尔及利亚</t>
  </si>
  <si>
    <t>Oregon 97000-97999俄勒岗州 97000-97999</t>
  </si>
  <si>
    <t>Angola安哥拉</t>
  </si>
  <si>
    <t>Utah 84000-84799犹他州 84000-84799</t>
  </si>
  <si>
    <t>Armenia亚美尼亚</t>
  </si>
  <si>
    <t>Washington 98000-99499华盛顿州 98000-99499</t>
  </si>
  <si>
    <t>Azerbaijan亚塞拜彊</t>
  </si>
  <si>
    <t>Puerto Rico波多黎各</t>
  </si>
  <si>
    <t>Bahrain巴林</t>
  </si>
  <si>
    <t>U.S. (Rest of Country)美国其他地区</t>
  </si>
  <si>
    <t>Belarus白俄罗斯</t>
  </si>
  <si>
    <t>Macau澳门</t>
  </si>
  <si>
    <t>Benin贝南</t>
  </si>
  <si>
    <t>Vietnam越南</t>
  </si>
  <si>
    <r>
      <rPr>
        <sz val="11"/>
        <color rgb="FF000000"/>
        <rFont val="Arial"/>
        <charset val="0"/>
      </rPr>
      <t>Bosnia-Herzegovina</t>
    </r>
    <r>
      <rPr>
        <sz val="11"/>
        <color rgb="FF000000"/>
        <rFont val="宋体"/>
        <charset val="0"/>
      </rPr>
      <t>波黑塞哥维那</t>
    </r>
  </si>
  <si>
    <t>Mongolia蒙古</t>
  </si>
  <si>
    <t>Botswana博茨瓦纳</t>
  </si>
  <si>
    <t>American Samoa美属萨摩亚</t>
  </si>
  <si>
    <t>Bulgaria保加利亚</t>
  </si>
  <si>
    <t>Brunei文莱</t>
  </si>
  <si>
    <t>Burkina Faso布基纳法索</t>
  </si>
  <si>
    <t>Cambodia柬埔寨</t>
  </si>
  <si>
    <t>Burundi蒲隆迪</t>
  </si>
  <si>
    <t>Cook Islands库克群岛</t>
  </si>
  <si>
    <t>Cameroon喀麦隆</t>
  </si>
  <si>
    <t>East Timor东帝汶</t>
  </si>
  <si>
    <r>
      <rPr>
        <sz val="11"/>
        <color rgb="FF000000"/>
        <rFont val="Arial"/>
        <charset val="0"/>
      </rPr>
      <t xml:space="preserve">Cape Verde </t>
    </r>
    <r>
      <rPr>
        <sz val="11"/>
        <color rgb="FF000000"/>
        <rFont val="宋体"/>
        <charset val="0"/>
      </rPr>
      <t>佛得角群岛</t>
    </r>
  </si>
  <si>
    <t>Fiji斐济</t>
  </si>
  <si>
    <t>Chad查德</t>
  </si>
  <si>
    <t>French Polynesia法属波利尼西亚</t>
  </si>
  <si>
    <t>Congo, Dem Rep Of刚果共和国</t>
  </si>
  <si>
    <t>Guam关岛</t>
  </si>
  <si>
    <t>Congo刚果</t>
  </si>
  <si>
    <t>Laos老挝</t>
  </si>
  <si>
    <t>Croatia克罗地亚</t>
  </si>
  <si>
    <t>Marshall Islands马绍尔群岛</t>
  </si>
  <si>
    <t>Cyprus塞浦路斯</t>
  </si>
  <si>
    <t>Micronesia密克罗尼西亚</t>
  </si>
  <si>
    <r>
      <rPr>
        <sz val="11"/>
        <color rgb="FF000000"/>
        <rFont val="Arial"/>
        <charset val="0"/>
      </rPr>
      <t>Côte D'ivoire (Ivory Coast)</t>
    </r>
    <r>
      <rPr>
        <sz val="11"/>
        <color rgb="FF000000"/>
        <rFont val="宋体"/>
        <charset val="0"/>
      </rPr>
      <t>科特迪瓦</t>
    </r>
    <r>
      <rPr>
        <sz val="11"/>
        <color rgb="FF000000"/>
        <rFont val="Arial"/>
        <charset val="0"/>
      </rPr>
      <t xml:space="preserve"> </t>
    </r>
  </si>
  <si>
    <t>New Caledonia新喀里多尼亚</t>
  </si>
  <si>
    <t>Djibouti吉布地</t>
  </si>
  <si>
    <r>
      <rPr>
        <sz val="11"/>
        <color rgb="FF000000"/>
        <rFont val="Arial"/>
        <charset val="0"/>
      </rPr>
      <t>New Zealand</t>
    </r>
    <r>
      <rPr>
        <sz val="11"/>
        <color rgb="FF000000"/>
        <rFont val="宋体"/>
        <charset val="0"/>
      </rPr>
      <t>新西兰</t>
    </r>
  </si>
  <si>
    <t>Egypt埃及</t>
  </si>
  <si>
    <t>Northern Mariana Islands北马利安群岛</t>
  </si>
  <si>
    <t>Eritrea厄立特里亚</t>
  </si>
  <si>
    <t>Palau帛琉</t>
  </si>
  <si>
    <t>Estonia爱沙尼亚</t>
  </si>
  <si>
    <t>Papua New Guinea巴布亚新几内亚</t>
  </si>
  <si>
    <t>Ethiopia衣索比亚</t>
  </si>
  <si>
    <t>Rota罗塔岛</t>
  </si>
  <si>
    <t>Gabon加彭</t>
  </si>
  <si>
    <t>Saipan塞班岛</t>
  </si>
  <si>
    <t>Gambia甘比亚</t>
  </si>
  <si>
    <t>Samoa西属萨摩亚</t>
  </si>
  <si>
    <t>Georgia格鲁吉亚</t>
  </si>
  <si>
    <t>Tahiti大溪地岛</t>
  </si>
  <si>
    <t>Ghana加纳</t>
  </si>
  <si>
    <t>Tinian天宁岛</t>
  </si>
  <si>
    <t>Gibraltar直布罗陀</t>
  </si>
  <si>
    <r>
      <rPr>
        <sz val="11"/>
        <color rgb="FF000000"/>
        <rFont val="Arial"/>
        <charset val="0"/>
      </rPr>
      <t>Tonga</t>
    </r>
    <r>
      <rPr>
        <sz val="11"/>
        <color rgb="FF000000"/>
        <rFont val="宋体"/>
        <charset val="0"/>
      </rPr>
      <t>汤加</t>
    </r>
  </si>
  <si>
    <t>Guinea几内亚</t>
  </si>
  <si>
    <t>Vanuatu万那杜</t>
  </si>
  <si>
    <t>Iceland冰岛</t>
  </si>
  <si>
    <t>Wallis &amp; FutunaWallis &amp; Futuna</t>
  </si>
  <si>
    <t>Iraq伊拉克</t>
  </si>
  <si>
    <t>Andorra安道尔</t>
  </si>
  <si>
    <t>Jordan约旦</t>
  </si>
  <si>
    <t>Czech Republic捷克共和国</t>
  </si>
  <si>
    <t>Kazakhstan哈萨克斯坦</t>
  </si>
  <si>
    <t>Faeroe Islands法罗群岛</t>
  </si>
  <si>
    <r>
      <rPr>
        <sz val="11"/>
        <color rgb="FF000000"/>
        <rFont val="Arial"/>
        <charset val="0"/>
      </rPr>
      <t>Kenya</t>
    </r>
    <r>
      <rPr>
        <sz val="11"/>
        <color rgb="FF000000"/>
        <rFont val="宋体"/>
        <charset val="0"/>
      </rPr>
      <t>肯尼亚</t>
    </r>
  </si>
  <si>
    <t>Finland芬兰</t>
  </si>
  <si>
    <t>Kuwait科威特</t>
  </si>
  <si>
    <t>Greece希腊</t>
  </si>
  <si>
    <t>Kyrgyzstan吉尔吉斯</t>
  </si>
  <si>
    <t>Greenland格林兰岛</t>
  </si>
  <si>
    <t>Latvia拉脱维亚</t>
  </si>
  <si>
    <t>Hungary匈牙利</t>
  </si>
  <si>
    <t>Lebanon黎巴嫩</t>
  </si>
  <si>
    <t>Israel以色列</t>
  </si>
  <si>
    <t>Lesotho赖索托</t>
  </si>
  <si>
    <t>Liechtenstein列支敦士登</t>
  </si>
  <si>
    <t>Liberia利比里亚</t>
  </si>
  <si>
    <t>Malta马耳他</t>
  </si>
  <si>
    <t>Libya利比亚</t>
  </si>
  <si>
    <t>Poland波兰</t>
  </si>
  <si>
    <t>Lithuania立陶宛</t>
  </si>
  <si>
    <t>Portugal葡萄牙</t>
  </si>
  <si>
    <t>Macedonia马其顿</t>
  </si>
  <si>
    <t>Slovakia斯洛伐克</t>
  </si>
  <si>
    <t>Madagascar马达加斯加</t>
  </si>
  <si>
    <t>Anguilla安圭拉岛</t>
  </si>
  <si>
    <t>Malawi马拉维</t>
  </si>
  <si>
    <t>Antigua &amp; Barbuda安提瓜及巴布达</t>
  </si>
  <si>
    <t>United Arab Emirates阿拉伯联合酋长国</t>
  </si>
  <si>
    <t>Argentina阿根廷</t>
  </si>
  <si>
    <t>Mali马利</t>
  </si>
  <si>
    <t>Aruba阿鲁巴</t>
  </si>
  <si>
    <t>Mauritania毛里塔尼亚</t>
  </si>
  <si>
    <t>Bahama巴哈马</t>
  </si>
  <si>
    <t>Mauritius毛里求斯</t>
  </si>
  <si>
    <t>Bangladesh孟加拉</t>
  </si>
  <si>
    <r>
      <rPr>
        <sz val="11"/>
        <color rgb="FF000000"/>
        <rFont val="Arial"/>
        <charset val="0"/>
      </rPr>
      <t>Moldova, Republic of</t>
    </r>
    <r>
      <rPr>
        <sz val="11"/>
        <color rgb="FF000000"/>
        <rFont val="宋体"/>
        <charset val="0"/>
      </rPr>
      <t xml:space="preserve"> 摩尔多瓦</t>
    </r>
  </si>
  <si>
    <t>Barbados巴巴多斯</t>
  </si>
  <si>
    <t>Montenegro黑山</t>
  </si>
  <si>
    <t>Barbuda巴布达</t>
  </si>
  <si>
    <t>Morocco摩洛哥</t>
  </si>
  <si>
    <t>Belize贝里斯</t>
  </si>
  <si>
    <t>Mozambique莫桑比克</t>
  </si>
  <si>
    <r>
      <rPr>
        <sz val="11"/>
        <color rgb="FF000000"/>
        <rFont val="Arial"/>
        <charset val="0"/>
      </rPr>
      <t>Bermuda</t>
    </r>
    <r>
      <rPr>
        <sz val="11"/>
        <color rgb="FF000000"/>
        <rFont val="宋体"/>
        <charset val="0"/>
      </rPr>
      <t>百慕大</t>
    </r>
  </si>
  <si>
    <t>Namibia纳米比亚</t>
  </si>
  <si>
    <t>Bhutan不丹</t>
  </si>
  <si>
    <t>Nigeria尼日利亚</t>
  </si>
  <si>
    <t>Bolivia玻利维亚</t>
  </si>
  <si>
    <t>Niger尼日尔</t>
  </si>
  <si>
    <t>Bonaire, Sint Eustatius and Saba伯奈尔，圣尤斯达求斯及萨巴</t>
  </si>
  <si>
    <t>Oman阿曼</t>
  </si>
  <si>
    <t>Brazil巴西</t>
  </si>
  <si>
    <t>Palestine Authority巴勒斯坦自治区</t>
  </si>
  <si>
    <t>British Virgin Islands英属处女群岛</t>
  </si>
  <si>
    <t>Qatar卡塔尔</t>
  </si>
  <si>
    <t>Cayman Islands开曼群岛</t>
  </si>
  <si>
    <t>Romania罗马尼亚</t>
  </si>
  <si>
    <t>Chile智利</t>
  </si>
  <si>
    <t>Russian Federation俄罗斯</t>
  </si>
  <si>
    <t>Colombia哥伦比亚</t>
  </si>
  <si>
    <t>Rwanda卢旺达</t>
  </si>
  <si>
    <t>Costa Rica哥斯达黎加</t>
  </si>
  <si>
    <t>Réunion甶尼汪岛</t>
  </si>
  <si>
    <r>
      <rPr>
        <sz val="11"/>
        <color rgb="FF000000"/>
        <rFont val="Arial"/>
        <charset val="0"/>
      </rPr>
      <t xml:space="preserve">CuracaoCuracao </t>
    </r>
    <r>
      <rPr>
        <sz val="11"/>
        <color rgb="FF000000"/>
        <rFont val="宋体"/>
        <charset val="0"/>
      </rPr>
      <t>库拉索岛</t>
    </r>
  </si>
  <si>
    <t>Senegal塞内加尔</t>
  </si>
  <si>
    <t>Dominican Republic多米尼加共和国</t>
  </si>
  <si>
    <t>Serbia塞尔维亚</t>
  </si>
  <si>
    <t>Dominica多米尼克</t>
  </si>
  <si>
    <t>Seychelles塞舌尔群岛</t>
  </si>
  <si>
    <t>Ecuador厄瓜多尔</t>
  </si>
  <si>
    <t>Slovenia斯洛文尼亚</t>
  </si>
  <si>
    <t>El Salvador萨尔瓦多</t>
  </si>
  <si>
    <t>South Africa南非</t>
  </si>
  <si>
    <t>French Guiana法属圭亚那</t>
  </si>
  <si>
    <t>Swaziland斯威士兰</t>
  </si>
  <si>
    <t>Grand Cayman开曼群岛</t>
  </si>
  <si>
    <t>Syrian Arab Republic叙利亚</t>
  </si>
  <si>
    <t>Great Thatch Island大茅屋岛</t>
  </si>
  <si>
    <t>Tanzania, United Republic of坦桑尼亚</t>
  </si>
  <si>
    <t>Great Tobago Islands托巴哥岛</t>
  </si>
  <si>
    <t>Togo多哥</t>
  </si>
  <si>
    <t>Grenada格瑞那达</t>
  </si>
  <si>
    <t>Tunisia突尼西亚</t>
  </si>
  <si>
    <t>Guadeloupe瓜德罗普</t>
  </si>
  <si>
    <t>Turkey土耳其</t>
  </si>
  <si>
    <t>Guatemala危地马拉</t>
  </si>
  <si>
    <t>Uganda乌干达</t>
  </si>
  <si>
    <t>Guyana圭亚那</t>
  </si>
  <si>
    <t>Ukraine乌克兰</t>
  </si>
  <si>
    <t>Haiti海地</t>
  </si>
  <si>
    <t>Uzbekistan乌兹别克</t>
  </si>
  <si>
    <t>Honduras宏都拉斯</t>
  </si>
  <si>
    <t>Yemen也门</t>
  </si>
  <si>
    <t>Jamaica牙买加</t>
  </si>
  <si>
    <t>Zambia赞比亚</t>
  </si>
  <si>
    <t>Jost Van Dyke Islands约斯特·范大克岛</t>
  </si>
  <si>
    <t>Zimbabwe津巴布韦</t>
  </si>
  <si>
    <t>Maldives马尔代夫</t>
  </si>
  <si>
    <t>Belgium比利时</t>
  </si>
  <si>
    <t>Martinique马提尼克</t>
  </si>
  <si>
    <t>Canary Islands迦纳利群岛</t>
  </si>
  <si>
    <t>Monserrat蒙特塞拉特</t>
  </si>
  <si>
    <t>Channel Islands海峡群岛</t>
  </si>
  <si>
    <t>Nepal尼泊尔</t>
  </si>
  <si>
    <t>France法国</t>
  </si>
  <si>
    <t>Nevis圣克里斯多福尼维斯</t>
  </si>
  <si>
    <t>Germany德国</t>
  </si>
  <si>
    <t>Nicaragua尼加拉瓜</t>
  </si>
  <si>
    <t>Italy意大利</t>
  </si>
  <si>
    <t>Norman Island诺曼岛</t>
  </si>
  <si>
    <t>Netherlands荷兰</t>
  </si>
  <si>
    <t>Pakistan巴基斯坦</t>
  </si>
  <si>
    <t>San Marino圣马利诺</t>
  </si>
  <si>
    <t>Panama巴拿马</t>
  </si>
  <si>
    <t>Spain西班牙</t>
  </si>
  <si>
    <t>Paraguay巴拉圭</t>
  </si>
  <si>
    <t>United Kingdom (Great Britain)英国</t>
  </si>
  <si>
    <t>Peru秘鲁</t>
  </si>
  <si>
    <t>Vatican City梵蒂冈</t>
  </si>
  <si>
    <t>Saba萨巴</t>
  </si>
  <si>
    <t>Austria奥地利</t>
  </si>
  <si>
    <t>Saint Lucia圣路西亚</t>
  </si>
  <si>
    <t>Denmark丹麦</t>
  </si>
  <si>
    <t>Sri Lanka斯里兰卡</t>
  </si>
  <si>
    <t>Ireland爱尔兰</t>
  </si>
  <si>
    <t>St. Barthelemy圣巴夫林美</t>
  </si>
  <si>
    <t>Luxembourg卢森堡</t>
  </si>
  <si>
    <t>St. Christopher圣克里斯托弗</t>
  </si>
  <si>
    <t>Monaco摩纳哥</t>
  </si>
  <si>
    <t>St. Croix Island圣克罗伊岛</t>
  </si>
  <si>
    <t>Norway挪威</t>
  </si>
  <si>
    <t>St. EustatiusSt. Eustatius</t>
  </si>
  <si>
    <t>Sweden瑞典</t>
  </si>
  <si>
    <t>St. John圣约翰</t>
  </si>
  <si>
    <t>Switzerland瑞士</t>
  </si>
  <si>
    <t>St. Kitts and Nevis圣基茨和尼维斯</t>
  </si>
  <si>
    <t>Canada加拿大</t>
  </si>
  <si>
    <t>St. Maarten荷属圣马丁</t>
  </si>
  <si>
    <t>Mexico墨西哥</t>
  </si>
  <si>
    <t>St. Martin圣马丁岛</t>
  </si>
  <si>
    <t>India印度</t>
  </si>
  <si>
    <t>St. Thomas圣汤马斯</t>
  </si>
  <si>
    <t>Japan日本</t>
  </si>
  <si>
    <t>St. Vincent &amp; the Grenadines圣文特岛和格林纳丁斯</t>
  </si>
  <si>
    <t>Malaysia马来西亚</t>
  </si>
  <si>
    <t>Suriname苏里南</t>
  </si>
  <si>
    <t>Thailand泰国</t>
  </si>
  <si>
    <t>Tortola Island托土拉岛</t>
  </si>
  <si>
    <t>Philippines菲律宾</t>
  </si>
  <si>
    <r>
      <rPr>
        <sz val="11"/>
        <color rgb="FF000000"/>
        <rFont val="Arial"/>
        <charset val="0"/>
      </rPr>
      <t>Trinidad &amp; Tobago</t>
    </r>
    <r>
      <rPr>
        <sz val="11"/>
        <color rgb="FF000000"/>
        <rFont val="宋体"/>
        <charset val="0"/>
      </rPr>
      <t>特立尼达和多巴哥</t>
    </r>
  </si>
  <si>
    <t>Australia澳洲</t>
  </si>
  <si>
    <t>Turks &amp; Caicos Islands特克斯和凯科斯群岛</t>
  </si>
  <si>
    <t>Hong Kong香港</t>
  </si>
  <si>
    <t>U.S. Virgin Islands美属处女群岛</t>
  </si>
  <si>
    <t>Taiwan台湾</t>
  </si>
  <si>
    <t>Union Island联盟岛</t>
  </si>
  <si>
    <t>Singapore新加坡</t>
  </si>
  <si>
    <t>South Korea南韩</t>
  </si>
  <si>
    <t xml:space="preserve">                                韩国-国际EMS   </t>
  </si>
  <si>
    <r>
      <rPr>
        <sz val="24"/>
        <color rgb="FFFF0000"/>
        <rFont val="微软雅黑"/>
        <charset val="134"/>
      </rPr>
      <t xml:space="preserve"> 白色粉末另+10元/KG最低100元票</t>
    </r>
    <r>
      <rPr>
        <sz val="24"/>
        <rFont val="微软雅黑"/>
        <charset val="134"/>
      </rPr>
      <t xml:space="preserve">             不接易燃易爆/带电产品       其他产品均可邮寄                  体积/6000        </t>
    </r>
  </si>
  <si>
    <t>每周四截单 下周二提取  ：   提取后基本10个工作日会到当地     美国一周到当地</t>
  </si>
  <si>
    <t>目前有出现大瓶液体以及粉末过不了安检的情况，韩国操作人员无法及时处理，无法确认重出时间，请注意此风险。</t>
  </si>
  <si>
    <t>出口前非客户原因被扣，无法出口或是遗失无法退回的退运费+赔偿20元/KG（最高不超100USD）</t>
  </si>
  <si>
    <t>重量</t>
  </si>
  <si>
    <t>北美</t>
  </si>
  <si>
    <t>南美</t>
  </si>
  <si>
    <t>中东</t>
  </si>
  <si>
    <t>亚洲</t>
  </si>
  <si>
    <t>沙特</t>
  </si>
  <si>
    <t>#</t>
  </si>
  <si>
    <t>一、国际ems快递服务，体积/6000，RMB全包价；</t>
  </si>
  <si>
    <t>二、无退回国内服务；国外产生的退件退至韩国，之后可安排免费销毁.</t>
  </si>
  <si>
    <t>三、查询：https://www.17track.net/或者https://www.epost.go.kr/</t>
  </si>
  <si>
    <t>美国联邦南美电池价含油</t>
  </si>
  <si>
    <t>4-6个工作日美国提取转运,快递模式,提取前扣件或者丢件退运费另赔20元KG,取件后不作赔偿。此价没含当地偏远费，偏远费6个月内通知有效</t>
  </si>
  <si>
    <t>仿牌盖标和单个电池超1KG或超100W另加收5元/KG,最低50元票,每个电池要有独立盒子包装,单件不能超3KG</t>
  </si>
  <si>
    <t>箱子不能改动，不能封黄胶，要干净硬朗，单件最长边超120CM加收220RMB，实重超过41KG材积超35KG,加收RMB460RMB/件，超68KG不收</t>
  </si>
  <si>
    <t>巴拿马，多米尼克，，多米尼加共和国 ，哥斯达黎加，特立尼达和多巴哥 ，巴西，墨西哥，牙买加 ，阿鲁巴，安圭拉，安提瓜和巴布达，巴巴多斯，巴哈马，波多黎各，博内尔岛，哥伦比亚 ，格林纳达 ，瓜德罗普，海地 ，开曼群岛，马提尼克，美属维尔京群岛，蒙特塞拉特岛，尼加拉瓜 ，尼维斯，萨尔瓦多，圣巴特勒米岛，圣多美和普林西比，圣基茨，圣卢西亚 ，圣马丁岛，圣文森特岛，圣尤斯塔提马斯岛，危地马拉 洪都拉斯 ，秘鲁 ，智利 ，阿根廷，乌拉圭，百慕大(英) ，玻利维亚，伯利兹 ，法属圭亚那 ，厄瓜多尔 ，法属圭亚那 ，库拉索，维尔京群岛，巴拉圭 苏里南，英属维尔京群岛</t>
  </si>
  <si>
    <t>金额</t>
  </si>
  <si>
    <t>1KG</t>
  </si>
  <si>
    <t>2KG</t>
  </si>
  <si>
    <t>3KG</t>
  </si>
  <si>
    <t>4KG</t>
  </si>
  <si>
    <t>5KG</t>
  </si>
  <si>
    <t>6KG</t>
  </si>
  <si>
    <t>7KG</t>
  </si>
  <si>
    <t>8KG</t>
  </si>
  <si>
    <t>9KG</t>
  </si>
  <si>
    <t>10KG</t>
  </si>
  <si>
    <t>11KG</t>
  </si>
  <si>
    <t>12KG</t>
  </si>
  <si>
    <t>13KG</t>
  </si>
  <si>
    <t>14KG</t>
  </si>
  <si>
    <t>15KG</t>
  </si>
  <si>
    <t>16KG</t>
  </si>
  <si>
    <t>17KG</t>
  </si>
  <si>
    <t>18KG</t>
  </si>
  <si>
    <t>19KG</t>
  </si>
  <si>
    <t>20KG</t>
  </si>
  <si>
    <t>单价</t>
  </si>
  <si>
    <t>22KG+</t>
  </si>
  <si>
    <t>32KG+</t>
  </si>
  <si>
    <t>46KG-69KG</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</si>
  <si>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</si>
  <si>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</si>
  <si>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</si>
  <si>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</si>
  <si>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</si>
  <si>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</si>
  <si>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</si>
  <si>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</si>
  <si>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</si>
  <si>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</si>
  <si>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</si>
  <si>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</si>
  <si>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</si>
  <si>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</si>
  <si>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</si>
  <si>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</si>
  <si>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</si>
  <si>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双清包税价，只接美国本土邮编，可接私人地址和FBA地址，私人地址加25元件。单件不能低于10KG大于20KG</t>
  </si>
  <si>
    <t>产品/重量</t>
  </si>
  <si>
    <t>续重0.5KG</t>
  </si>
  <si>
    <t>23-70KG</t>
  </si>
  <si>
    <t>71-100KG</t>
  </si>
  <si>
    <t>101-300KG</t>
  </si>
  <si>
    <t>301-1000KG</t>
  </si>
  <si>
    <t>空派</t>
  </si>
  <si>
    <t>电子烟/一次性电子烟</t>
  </si>
  <si>
    <t>在航空运输过程中如货物丢失或者扣关退运费，货值赔偿最高不超过40元人民币/KG。</t>
  </si>
  <si>
    <t>保健品/干货食品（不含肉类）</t>
  </si>
  <si>
    <t>仿牌 （不带电牌子类）</t>
  </si>
  <si>
    <t>仿牌带电及化妆品类           （手表附加费加3元/KG）</t>
  </si>
  <si>
    <t>药品   粉末 液体（单瓶不超200ML）                                 （无商业包装均可）</t>
  </si>
  <si>
    <t>海派</t>
  </si>
  <si>
    <t>食品干货.                                火锅底料、鸡爪、鸭爪等</t>
  </si>
  <si>
    <t>在航空运输过程中如货物丢失或者扣关退运费，货值赔偿最高不超过20元人民币/KG。</t>
  </si>
  <si>
    <t>仿牌 品牌包包、鞋子、衣服等</t>
  </si>
  <si>
    <t>电池                                       单个电池:超10KG加收5RMB/KG.</t>
  </si>
  <si>
    <r>
      <rPr>
        <b/>
        <sz val="36"/>
        <rFont val="宋体"/>
        <charset val="134"/>
        <scheme val="minor"/>
      </rPr>
      <t>欧洲纯电池专线价</t>
    </r>
    <r>
      <rPr>
        <b/>
        <sz val="16"/>
        <color rgb="FFFF0000"/>
        <rFont val="宋体"/>
        <charset val="134"/>
      </rPr>
      <t>双清包税包派</t>
    </r>
  </si>
  <si>
    <t>接单个25KG以下锂电（单个5KG或者超100W，另加5元KG最低50元票，不接牌子电池和软性电池），产品上必须有CE标，提供CE认证，否则扣关不赔偿，要独立盒子包装，外箱硬朗。</t>
  </si>
  <si>
    <t>体积除6000，一票多件，单件不能低于12KG，不能高于28KG。平衡车单询</t>
  </si>
  <si>
    <t>服务国家</t>
  </si>
  <si>
    <t>首重</t>
  </si>
  <si>
    <t>续重</t>
  </si>
  <si>
    <t>大货</t>
  </si>
  <si>
    <t>0.5KG</t>
  </si>
  <si>
    <t>500KG+</t>
  </si>
  <si>
    <t>荷兰 比利时 卢森堡 德国 法国</t>
  </si>
  <si>
    <t>捷克 波兰 丹麦 意大利</t>
  </si>
  <si>
    <t>奥地利 芬兰 爱尔兰 葡萄牙 瑞典  西班牙</t>
  </si>
  <si>
    <t>爱沙尼亚 希腊 拉脱维亚 立陶宛 罗马尼亚 斯洛伐克 斯洛文尼亚</t>
  </si>
  <si>
    <t>澳大利亚电池专线价</t>
  </si>
  <si>
    <t>接各种锂电池。单票超21KG或者申报价值超400USD以上需要提供付款证明和销售链接，750USD以下正常是免税</t>
  </si>
  <si>
    <t>超100W或者单个10KG以上电池加5元KG，单件不能超20KG.</t>
  </si>
  <si>
    <t>查询网址：https://auspost.com.au 或www.startrack.com.au</t>
  </si>
  <si>
    <t>包出口，出口以后只能协助处理，出口前被扣退运费+货值赔偿（最高不超20元/KG）,出口后不负任何责任</t>
  </si>
  <si>
    <t>国家名称</t>
  </si>
  <si>
    <t>小货按每0.5KG计费</t>
  </si>
  <si>
    <t>重货按每KG计费</t>
  </si>
  <si>
    <t>26KG+</t>
  </si>
  <si>
    <t>501KG+</t>
  </si>
  <si>
    <t>每个电池要独立盒子包装，外箱要干净硬朗，不能割耳朵</t>
  </si>
  <si>
    <t>查询网址：bk.kingtrans.cn/WebTrack               材积/6000               全程8-10天</t>
  </si>
  <si>
    <t>根据邮编区分西马、东马：邮编87***至999**属于东马，其他属于西马  。不接东马货物。               马来西亚：可接纯电池，化妆品液体，食品，双清包税。</t>
  </si>
  <si>
    <t>泰国：可接纯电池，化妆品液体，食品，双清包税。</t>
  </si>
  <si>
    <t>小货</t>
  </si>
  <si>
    <t>大货优惠价</t>
  </si>
  <si>
    <t>首1kg</t>
  </si>
  <si>
    <t>续0.5kg</t>
  </si>
  <si>
    <t>11KG+</t>
  </si>
  <si>
    <t>45KG+</t>
  </si>
  <si>
    <t>100KG+</t>
  </si>
  <si>
    <t>查询网址：bk.kingtrans.cn/WebTrack             日本查询网站：https://toi.kuronekoyamato.co.jp/cgi-bin/tneko</t>
  </si>
  <si>
    <t>日本：每个产品要独立盒子包装。单件不超10KG。超功率电池要装ＵＮ箱。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</si>
  <si>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</si>
  <si>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    台湾此价格可接干货食品</t>
  </si>
  <si>
    <t>签收时效</t>
  </si>
  <si>
    <t>21KG-100KG</t>
  </si>
  <si>
    <t>101KG-500KG</t>
  </si>
  <si>
    <t>501KG以上</t>
  </si>
  <si>
    <t xml:space="preserve">日本  </t>
  </si>
  <si>
    <t>15-20天</t>
  </si>
  <si>
    <t>7-10天</t>
  </si>
  <si>
    <t>6-8天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</si>
  <si>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</si>
  <si>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</si>
  <si>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</si>
  <si>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</si>
  <si>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300KG+</t>
  </si>
  <si>
    <t>预计时效</t>
  </si>
  <si>
    <t>1000-3999</t>
  </si>
  <si>
    <t>12~15个工作日</t>
  </si>
  <si>
    <t>4000-6999</t>
  </si>
  <si>
    <r>
      <rPr>
        <sz val="20"/>
        <rFont val="微软雅黑"/>
        <charset val="134"/>
      </rPr>
      <t>澳大利亚海派</t>
    </r>
    <r>
      <rPr>
        <sz val="16"/>
        <rFont val="微软雅黑"/>
        <charset val="134"/>
      </rPr>
      <t>（双清不含税)</t>
    </r>
  </si>
  <si>
    <t>续重1KG</t>
  </si>
  <si>
    <t>22KGS以上</t>
  </si>
  <si>
    <t>51KGS以上</t>
  </si>
  <si>
    <t>71KGS以上</t>
  </si>
  <si>
    <t>101KGS以上</t>
  </si>
  <si>
    <t>300KGS以上</t>
  </si>
  <si>
    <t>25-30天提取</t>
  </si>
  <si>
    <t>4000-4999</t>
  </si>
  <si>
    <t>5000-5999</t>
  </si>
  <si>
    <t>邮编6丶7开头</t>
  </si>
  <si>
    <t xml:space="preserve">查询网站bk.kingtrans.cn/WebTrack </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</si>
  <si>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</si>
  <si>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</si>
  <si>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</si>
  <si>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</si>
  <si>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</si>
  <si>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需提供熏蒸证明。我司可代做500RMB/票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</si>
  <si>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</si>
  <si>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</si>
  <si>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</si>
  <si>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</si>
  <si>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</si>
  <si>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</si>
  <si>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</si>
  <si>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</si>
  <si>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</si>
  <si>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</si>
  <si>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</si>
  <si>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</si>
  <si>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</si>
  <si>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</si>
  <si>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</si>
  <si>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</si>
  <si>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香港特货专线</t>
  </si>
  <si>
    <t>http://cxc.com.hk/zh-hant/   派送公司网址       材积/6000</t>
  </si>
  <si>
    <t xml:space="preserve">目前海运过港，包派送到门 （香港无关税，包清关）   限重20KG内，超过请单询   派送区域：香港全区+大屿山&amp;长洲（离岛，禁区除外）     </t>
  </si>
  <si>
    <t>如果货物在运输过程中丢失或者扣关，退运费+40元/KG货值赔偿，货值赔偿最高不超100USD。</t>
  </si>
  <si>
    <t>可接集运货物，食品，化妆品，防疫物资，药品等</t>
  </si>
  <si>
    <t>地区</t>
  </si>
  <si>
    <t>香港全区</t>
  </si>
  <si>
    <t>8-10天左右</t>
  </si>
  <si>
    <t>CXC派送公司</t>
  </si>
  <si>
    <t>UPS</t>
  </si>
  <si>
    <t>TNT</t>
  </si>
  <si>
    <t>DHL</t>
  </si>
  <si>
    <t>FEDEX</t>
  </si>
  <si>
    <t xml:space="preserve">Kosovo </t>
  </si>
  <si>
    <t>更新时间：</t>
  </si>
  <si>
    <t>亚美尼亚(独联体)</t>
  </si>
  <si>
    <t xml:space="preserve">Montenegro </t>
  </si>
  <si>
    <t>阿塞拜疆(独联体)</t>
  </si>
  <si>
    <t>Bangladesh (不接受松散包装,如胶袋包装等, Loose overpack e.g. flyer is not acceptable.)</t>
  </si>
  <si>
    <t>孟加拉国（不接受松散包装,如胶袋包装等, Loose overpack e.g. flyer is not acceptable.)带电产品超过1个即需要提供UN38.3+MSDS</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</si>
  <si>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</si>
  <si>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</si>
  <si>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ANTIGUA AND BARBUDA</t>
  </si>
  <si>
    <t>安提瓜及巴布达</t>
  </si>
  <si>
    <t>安圭拉岛</t>
  </si>
  <si>
    <t>GUERNSEY</t>
  </si>
  <si>
    <t>中非共和国</t>
  </si>
  <si>
    <t>MARSHALL ISLANDS</t>
  </si>
  <si>
    <t>Saint Kitts and Nevis</t>
  </si>
  <si>
    <t>Croatia ( 只能寄往Zagreb, Split, Rijeka, Pula, Zadar, Osijek, Slavonski Brod, Varazdin這8個城市 )</t>
  </si>
  <si>
    <t>克罗地亚( 只能寄往萨格勒布，斯普利特，里耶卡，普拉，扎达尔，奥西耶克，斯拉文斯基兄弟， 瓦拉日丁這8個城市 )</t>
  </si>
  <si>
    <t>格恩西岛</t>
  </si>
  <si>
    <t>Saint Lucia</t>
  </si>
  <si>
    <t>Cuba</t>
  </si>
  <si>
    <t>古巴</t>
  </si>
  <si>
    <t>Jersey</t>
  </si>
  <si>
    <t>帕劳群</t>
  </si>
  <si>
    <t>TAJIKISTAN</t>
  </si>
  <si>
    <t>塔吉克斯坦</t>
  </si>
  <si>
    <t xml:space="preserve">British Virgin Islands </t>
  </si>
  <si>
    <t xml:space="preserve">Congo </t>
  </si>
  <si>
    <t>Faroe Islands</t>
  </si>
  <si>
    <t xml:space="preserve">Congo, The Democratic Republic of </t>
  </si>
  <si>
    <t>French Guyana</t>
  </si>
  <si>
    <t>法屬圭亞那</t>
  </si>
  <si>
    <t>SriLanka</t>
  </si>
  <si>
    <t>Turkey 城市名：North Cyprus不接受</t>
  </si>
  <si>
    <t>the Kingdom of Bhutan</t>
  </si>
  <si>
    <t>格陵兰岛</t>
  </si>
  <si>
    <t>Iran ( Islamic Repubic of)</t>
  </si>
  <si>
    <t>伊朗伊斯兰共和国</t>
  </si>
  <si>
    <t>Chile </t>
  </si>
  <si>
    <t>Korea. The D.P.R of (North K.)</t>
  </si>
  <si>
    <t>韩国。（北K.）民主共和国</t>
  </si>
  <si>
    <t>Uruguay </t>
  </si>
  <si>
    <t>马达加斯加岛</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</si>
  <si>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</si>
  <si>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</si>
  <si>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Canary Islands</t>
  </si>
  <si>
    <t>Burma</t>
  </si>
  <si>
    <t xml:space="preserve">Guinea Republic </t>
  </si>
  <si>
    <t xml:space="preserve">几内亚共和国 </t>
  </si>
  <si>
    <t>马约特</t>
  </si>
  <si>
    <t>Micronesia, Federated States of</t>
  </si>
  <si>
    <t>密克罗尼西亚联邦</t>
  </si>
  <si>
    <t>Sri Lanka</t>
  </si>
  <si>
    <t>蒙特塞拉特</t>
  </si>
  <si>
    <t>India（Bombay孟买城市不接受）</t>
  </si>
  <si>
    <t>印度（孟买城市不接受）</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</si>
  <si>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</si>
  <si>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</si>
  <si>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</si>
  <si>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</si>
  <si>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</si>
  <si>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</si>
  <si>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</si>
  <si>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</si>
  <si>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</si>
  <si>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</si>
  <si>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</si>
  <si>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</si>
  <si>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</si>
  <si>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</si>
  <si>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</si>
  <si>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</si>
  <si>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</si>
  <si>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</si>
  <si>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</si>
  <si>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</si>
  <si>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</si>
  <si>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</si>
  <si>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</si>
  <si>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</si>
  <si>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Syria</t>
  </si>
  <si>
    <t>叙利亚</t>
  </si>
  <si>
    <t>Tajikistan</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</si>
  <si>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</si>
  <si>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</si>
  <si>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</si>
  <si>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</si>
  <si>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</si>
  <si>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</si>
  <si>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</si>
  <si>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Virgin Islands ( British)</t>
  </si>
  <si>
    <t>维尔京群岛（英属）</t>
  </si>
  <si>
    <t>Yemen, Republic of</t>
  </si>
  <si>
    <t>也门共和国</t>
  </si>
</sst>
</file>

<file path=xl/styles.xml><?xml version="1.0" encoding="utf-8"?>
<styleSheet xmlns="http://schemas.openxmlformats.org/spreadsheetml/2006/main">
  <numFmts count="25">
    <numFmt numFmtId="176" formatCode="0_);[Red]\(0\)"/>
    <numFmt numFmtId="177" formatCode="0_ "/>
    <numFmt numFmtId="42" formatCode="_ &quot;￥&quot;* #,##0_ ;_ &quot;￥&quot;* \-#,##0_ ;_ &quot;￥&quot;* &quot;-&quot;_ ;_ @_ "/>
    <numFmt numFmtId="178" formatCode="[$$-409]#,##0.00;[Red][$$-409]#,##0.00"/>
    <numFmt numFmtId="179" formatCode="_([$€-2]* #,##0.00_);_([$€-2]* \(#,##0.00\);_([$€-2]* &quot;-&quot;??_)"/>
    <numFmt numFmtId="44" formatCode="_ &quot;￥&quot;* #,##0.00_ ;_ &quot;￥&quot;* \-#,##0.00_ ;_ &quot;￥&quot;* &quot;-&quot;??_ ;_ @_ "/>
    <numFmt numFmtId="41" formatCode="_ * #,##0_ ;_ * \-#,##0_ ;_ * &quot;-&quot;_ ;_ @_ "/>
    <numFmt numFmtId="180" formatCode="#,##0.0_ "/>
    <numFmt numFmtId="181" formatCode="\¥#,##0.00_);[Red]&quot;(¥&quot;#,##0.00\)"/>
    <numFmt numFmtId="182" formatCode="_-* #,##0.00_-;\-* #,##0.00_-;_-* &quot;-&quot;??_-;_-@_-"/>
    <numFmt numFmtId="43" formatCode="_ * #,##0.00_ ;_ * \-#,##0.00_ ;_ * &quot;-&quot;??_ ;_ @_ "/>
    <numFmt numFmtId="183" formatCode="0.0_);[Red]\(0.0\)"/>
    <numFmt numFmtId="184" formatCode="_-* #,##0\ _D_M_-;\-* #,##0\ _D_M_-;_-* &quot;- &quot;_D_M_-;_-@_-"/>
    <numFmt numFmtId="185" formatCode="yyyy&quot;年&quot;m&quot;月&quot;d&quot;日&quot;;@"/>
    <numFmt numFmtId="186" formatCode="_([$$-409]* #,##0.00_);_([$$-409]* \(#,##0.00\);_([$$-409]* &quot;-&quot;??_);_(@_)"/>
    <numFmt numFmtId="187" formatCode="#,##0.00_);[Red]\(#,##0.00\)"/>
    <numFmt numFmtId="188" formatCode="[$-1010804]General"/>
    <numFmt numFmtId="189" formatCode="0.0"/>
    <numFmt numFmtId="190" formatCode="0.0_ "/>
    <numFmt numFmtId="191" formatCode="0.0;_退"/>
    <numFmt numFmtId="192" formatCode="0.00_ "/>
    <numFmt numFmtId="193" formatCode="0.0;_Ѐ"/>
    <numFmt numFmtId="194" formatCode="dd/mmm/yy"/>
    <numFmt numFmtId="195" formatCode="0.00_);\(0.00\)"/>
    <numFmt numFmtId="196" formatCode="[$-409]d/mmm;@"/>
  </numFmts>
  <fonts count="241">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9"/>
      <color theme="1"/>
      <name val="Arial"/>
      <charset val="0"/>
    </font>
    <font>
      <sz val="9"/>
      <color theme="1"/>
      <name val="宋体"/>
      <charset val="134"/>
    </font>
    <font>
      <b/>
      <sz val="12"/>
      <color rgb="FFFF0000"/>
      <name val="宋体"/>
      <charset val="134"/>
    </font>
    <font>
      <sz val="9"/>
      <color theme="1"/>
      <name val="新宋体"/>
      <charset val="134"/>
    </font>
    <font>
      <sz val="9"/>
      <color theme="1"/>
      <name val="宋体"/>
      <charset val="134"/>
      <scheme val="minor"/>
    </font>
    <font>
      <sz val="9"/>
      <name val="宋体"/>
      <charset val="134"/>
    </font>
    <font>
      <b/>
      <sz val="36"/>
      <color theme="1"/>
      <name val="宋体"/>
      <charset val="134"/>
      <scheme val="minor"/>
    </font>
    <font>
      <u/>
      <sz val="11"/>
      <name val="宋体"/>
      <charset val="0"/>
      <scheme val="minor"/>
    </font>
    <font>
      <sz val="12"/>
      <name val="微软雅黑"/>
      <charset val="0"/>
    </font>
    <font>
      <b/>
      <sz val="12"/>
      <name val="微软雅黑"/>
      <charset val="134"/>
    </font>
    <font>
      <b/>
      <sz val="11"/>
      <color theme="1"/>
      <name val="宋体"/>
      <charset val="134"/>
      <scheme val="minor"/>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sz val="26"/>
      <name val="微软雅黑"/>
      <charset val="134"/>
    </font>
    <font>
      <sz val="36"/>
      <name val="宋体"/>
      <charset val="134"/>
    </font>
    <font>
      <b/>
      <sz val="14"/>
      <color theme="1"/>
      <name val="宋体"/>
      <charset val="134"/>
    </font>
    <font>
      <b/>
      <sz val="12"/>
      <color rgb="FF000000"/>
      <name val="微软雅黑"/>
      <charset val="134"/>
    </font>
    <font>
      <sz val="16"/>
      <name val="微软雅黑"/>
      <charset val="134"/>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font>
    <font>
      <b/>
      <sz val="9"/>
      <name val="宋体"/>
      <charset val="134"/>
      <scheme val="minor"/>
    </font>
    <font>
      <b/>
      <sz val="36"/>
      <name val="宋体"/>
      <charset val="134"/>
      <scheme val="minor"/>
    </font>
    <font>
      <b/>
      <sz val="26"/>
      <name val="宋体"/>
      <charset val="134"/>
      <scheme val="minor"/>
    </font>
    <font>
      <u/>
      <sz val="11"/>
      <color rgb="FF800080"/>
      <name val="宋体"/>
      <charset val="134"/>
      <scheme val="minor"/>
    </font>
    <font>
      <sz val="12"/>
      <name val="宋体"/>
      <charset val="134"/>
      <scheme val="minor"/>
    </font>
    <font>
      <b/>
      <sz val="10"/>
      <name val="宋体"/>
      <charset val="134"/>
      <scheme val="minor"/>
    </font>
    <font>
      <sz val="36"/>
      <name val="微软雅黑"/>
      <charset val="134"/>
    </font>
    <font>
      <b/>
      <sz val="18"/>
      <name val="宋体"/>
      <charset val="134"/>
      <scheme val="minor"/>
    </font>
    <font>
      <b/>
      <sz val="12"/>
      <name val="宋体"/>
      <charset val="134"/>
    </font>
    <font>
      <sz val="9"/>
      <color rgb="FFFF0000"/>
      <name val="宋体"/>
      <charset val="134"/>
    </font>
    <font>
      <sz val="11"/>
      <name val="宋体"/>
      <charset val="134"/>
    </font>
    <font>
      <sz val="28"/>
      <name val="微软雅黑"/>
      <charset val="134"/>
    </font>
    <font>
      <sz val="24"/>
      <color rgb="FFFF0000"/>
      <name val="微软雅黑"/>
      <charset val="134"/>
    </font>
    <font>
      <sz val="24"/>
      <name val="微软雅黑"/>
      <charset val="134"/>
    </font>
    <font>
      <sz val="11"/>
      <color rgb="FF000000"/>
      <name val="宋体"/>
      <charset val="134"/>
    </font>
    <font>
      <sz val="26"/>
      <color rgb="FF000000"/>
      <name val="宋体"/>
      <charset val="134"/>
    </font>
    <font>
      <b/>
      <sz val="12"/>
      <color rgb="FF000000"/>
      <name val="Arial"/>
      <charset val="0"/>
    </font>
    <font>
      <sz val="11"/>
      <color rgb="FF000000"/>
      <name val="Arial"/>
      <charset val="0"/>
    </font>
    <font>
      <sz val="11"/>
      <color rgb="FF000000"/>
      <name val="宋体"/>
      <charset val="0"/>
    </font>
    <font>
      <sz val="11"/>
      <color indexed="8"/>
      <name val="Arial"/>
      <charset val="0"/>
    </font>
    <font>
      <sz val="11"/>
      <color indexed="8"/>
      <name val="宋体"/>
      <charset val="134"/>
      <scheme val="minor"/>
    </font>
    <font>
      <b/>
      <sz val="10"/>
      <name val="宋体"/>
      <charset val="134"/>
    </font>
    <font>
      <b/>
      <sz val="10"/>
      <color rgb="FFFF0000"/>
      <name val="宋体"/>
      <charset val="134"/>
    </font>
    <font>
      <b/>
      <sz val="10"/>
      <name val="Arial"/>
      <charset val="0"/>
    </font>
    <font>
      <b/>
      <sz val="11"/>
      <color rgb="FF000000"/>
      <name val="宋体"/>
      <charset val="134"/>
    </font>
    <font>
      <b/>
      <sz val="10"/>
      <name val="宋体"/>
      <charset val="0"/>
    </font>
    <font>
      <b/>
      <sz val="11"/>
      <color indexed="8"/>
      <name val="Simsun"/>
      <charset val="134"/>
    </font>
    <font>
      <b/>
      <sz val="11"/>
      <color rgb="FF000000"/>
      <name val="Arial"/>
      <charset val="134"/>
    </font>
    <font>
      <sz val="11"/>
      <color rgb="FF000000"/>
      <name val="Arial"/>
      <charset val="134"/>
    </font>
    <font>
      <b/>
      <sz val="11"/>
      <name val="Simsun"/>
      <charset val="134"/>
    </font>
    <font>
      <b/>
      <sz val="12"/>
      <color rgb="FF000000"/>
      <name val="宋体"/>
      <charset val="134"/>
    </font>
    <font>
      <b/>
      <sz val="36"/>
      <name val="微软雅黑"/>
      <charset val="134"/>
    </font>
    <font>
      <b/>
      <sz val="9"/>
      <color theme="1"/>
      <name val="微软雅黑"/>
      <charset val="134"/>
    </font>
    <font>
      <sz val="9"/>
      <color theme="1"/>
      <name val="微软雅黑"/>
      <charset val="134"/>
    </font>
    <font>
      <sz val="9"/>
      <name val="微软雅黑"/>
      <charset val="134"/>
    </font>
    <font>
      <b/>
      <sz val="9"/>
      <name val="宋体"/>
      <charset val="134"/>
    </font>
    <font>
      <sz val="12"/>
      <color rgb="FFFF0000"/>
      <name val="宋体"/>
      <charset val="134"/>
    </font>
    <font>
      <sz val="12"/>
      <color theme="0"/>
      <name val="宋体"/>
      <charset val="134"/>
    </font>
    <font>
      <sz val="11"/>
      <name val="宋体"/>
      <charset val="134"/>
      <scheme val="minor"/>
    </font>
    <font>
      <sz val="12"/>
      <color theme="1"/>
      <name val="微软雅黑"/>
      <charset val="0"/>
    </font>
    <font>
      <sz val="12"/>
      <color indexed="20"/>
      <name val="宋体"/>
      <charset val="134"/>
    </font>
    <font>
      <sz val="18"/>
      <color theme="1"/>
      <name val="Arial"/>
      <charset val="0"/>
    </font>
    <font>
      <sz val="10"/>
      <color theme="1"/>
      <name val="Arial"/>
      <charset val="0"/>
    </font>
    <font>
      <b/>
      <sz val="18"/>
      <name val="宋体"/>
      <charset val="134"/>
    </font>
    <font>
      <sz val="18"/>
      <name val="宋体"/>
      <charset val="134"/>
    </font>
    <font>
      <b/>
      <sz val="9"/>
      <name val="Times New Roman"/>
      <charset val="0"/>
    </font>
    <font>
      <sz val="10"/>
      <name val="Arial"/>
      <charset val="0"/>
    </font>
    <font>
      <b/>
      <sz val="8"/>
      <name val="Times New Roman"/>
      <charset val="0"/>
    </font>
    <font>
      <b/>
      <sz val="20"/>
      <name val="宋体"/>
      <charset val="134"/>
      <scheme val="minor"/>
    </font>
    <font>
      <b/>
      <sz val="9"/>
      <name val="微软雅黑"/>
      <charset val="134"/>
    </font>
    <font>
      <sz val="9"/>
      <name val="Verdana"/>
      <charset val="0"/>
    </font>
    <font>
      <sz val="9"/>
      <name val="宋体"/>
      <charset val="0"/>
    </font>
    <font>
      <sz val="9"/>
      <color indexed="8"/>
      <name val="宋体"/>
      <charset val="134"/>
      <scheme val="major"/>
    </font>
    <font>
      <sz val="9"/>
      <color indexed="8"/>
      <name val="Verdana"/>
      <charset val="134"/>
    </font>
    <font>
      <sz val="9"/>
      <name val="Verdana"/>
      <charset val="134"/>
    </font>
    <font>
      <sz val="9"/>
      <color rgb="FF000000"/>
      <name val="Verdana"/>
      <charset val="134"/>
    </font>
    <font>
      <sz val="10"/>
      <name val="宋体"/>
      <charset val="134"/>
    </font>
    <font>
      <sz val="10"/>
      <color rgb="FF000000"/>
      <name val="宋体"/>
      <charset val="134"/>
    </font>
    <font>
      <b/>
      <sz val="11"/>
      <name val="Microsoft JhengHei"/>
      <charset val="134"/>
    </font>
    <font>
      <b/>
      <sz val="11"/>
      <name val="Microsoft JhengHei"/>
      <charset val="0"/>
    </font>
    <font>
      <b/>
      <sz val="11"/>
      <color theme="1"/>
      <name val="Microsoft JhengHei"/>
      <charset val="134"/>
    </font>
    <font>
      <sz val="14"/>
      <color theme="1"/>
      <name val="Arial"/>
      <charset val="0"/>
    </font>
    <font>
      <b/>
      <sz val="14"/>
      <name val="宋体"/>
      <charset val="134"/>
      <scheme val="minor"/>
    </font>
    <font>
      <sz val="10"/>
      <color rgb="FF000000"/>
      <name val="Times New Roman"/>
      <charset val="1"/>
    </font>
    <font>
      <b/>
      <sz val="10"/>
      <color rgb="FF000000"/>
      <name val="Arial"/>
      <charset val="0"/>
    </font>
    <font>
      <sz val="11"/>
      <color rgb="FFFF0000"/>
      <name val="宋体"/>
      <charset val="134"/>
      <scheme val="minor"/>
    </font>
    <font>
      <b/>
      <sz val="14"/>
      <name val="宋体"/>
      <charset val="134"/>
    </font>
    <font>
      <b/>
      <sz val="9"/>
      <name val="宋体"/>
      <charset val="134"/>
      <scheme val="major"/>
    </font>
    <font>
      <b/>
      <sz val="9"/>
      <name val="Arial"/>
      <charset val="134"/>
    </font>
    <font>
      <sz val="9"/>
      <name val="Arial"/>
      <charset val="0"/>
    </font>
    <font>
      <sz val="10"/>
      <name val="Times New Roman"/>
      <charset val="0"/>
    </font>
    <font>
      <sz val="10"/>
      <name val="Helv"/>
      <charset val="0"/>
    </font>
    <font>
      <sz val="10"/>
      <color rgb="FFFF0000"/>
      <name val="宋体"/>
      <charset val="134"/>
    </font>
    <font>
      <b/>
      <i/>
      <sz val="20"/>
      <name val="Helv"/>
      <charset val="0"/>
    </font>
    <font>
      <b/>
      <sz val="10"/>
      <name val="Times New Roman"/>
      <charset val="0"/>
    </font>
    <font>
      <sz val="10"/>
      <color indexed="10"/>
      <name val="Times New Roman"/>
      <charset val="0"/>
    </font>
    <font>
      <sz val="10"/>
      <color indexed="10"/>
      <name val="宋体"/>
      <charset val="134"/>
    </font>
    <font>
      <b/>
      <sz val="8"/>
      <color indexed="10"/>
      <name val="宋体"/>
      <charset val="134"/>
    </font>
    <font>
      <u/>
      <sz val="12"/>
      <color rgb="FF800080"/>
      <name val="宋体"/>
      <charset val="134"/>
    </font>
    <font>
      <sz val="12"/>
      <color theme="1"/>
      <name val="宋体"/>
      <charset val="134"/>
    </font>
    <font>
      <b/>
      <sz val="36"/>
      <color rgb="FF000000"/>
      <name val="微软雅黑"/>
      <charset val="134"/>
    </font>
    <font>
      <sz val="12"/>
      <color indexed="8"/>
      <name val="微软雅黑"/>
      <charset val="0"/>
    </font>
    <font>
      <sz val="22"/>
      <name val="微软雅黑"/>
      <charset val="134"/>
    </font>
    <font>
      <sz val="20"/>
      <name val="楷体"/>
      <charset val="134"/>
    </font>
    <font>
      <sz val="12"/>
      <name val="楷体"/>
      <charset val="134"/>
    </font>
    <font>
      <sz val="16"/>
      <color rgb="FFFF0000"/>
      <name val="微软雅黑"/>
      <charset val="134"/>
    </font>
    <font>
      <b/>
      <sz val="16"/>
      <name val="宋体"/>
      <charset val="134"/>
    </font>
    <font>
      <sz val="10"/>
      <name val="Arial"/>
      <charset val="134"/>
    </font>
    <font>
      <b/>
      <sz val="8"/>
      <name val="宋体"/>
      <charset val="0"/>
      <scheme val="minor"/>
    </font>
    <font>
      <sz val="11"/>
      <color rgb="FFFF0000"/>
      <name val="Microsoft YaHei"/>
      <charset val="134"/>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b/>
      <sz val="26"/>
      <name val="宋体"/>
      <charset val="134"/>
    </font>
    <font>
      <b/>
      <sz val="11"/>
      <color rgb="FFFF0000"/>
      <name val="微软雅黑"/>
      <charset val="134"/>
    </font>
    <font>
      <b/>
      <sz val="16"/>
      <name val="微软雅黑"/>
      <charset val="134"/>
    </font>
    <font>
      <b/>
      <sz val="26"/>
      <name val="微软雅黑"/>
      <charset val="134"/>
    </font>
    <font>
      <b/>
      <sz val="18"/>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u/>
      <sz val="10"/>
      <name val="宋体"/>
      <charset val="134"/>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u/>
      <sz val="12"/>
      <name val="宋体"/>
      <charset val="134"/>
    </font>
    <font>
      <b/>
      <sz val="16"/>
      <name val="宋体"/>
      <charset val="134"/>
      <scheme val="minor"/>
    </font>
    <font>
      <b/>
      <sz val="11"/>
      <color rgb="FFFF0000"/>
      <name val="宋体"/>
      <charset val="134"/>
      <scheme val="minor"/>
    </font>
    <font>
      <b/>
      <sz val="20"/>
      <name val="宋体"/>
      <charset val="134"/>
    </font>
    <font>
      <b/>
      <sz val="12"/>
      <color rgb="FF0033CC"/>
      <name val="宋体"/>
      <charset val="134"/>
    </font>
    <font>
      <sz val="15"/>
      <color rgb="FFFF0000"/>
      <name val="宋体"/>
      <charset val="134"/>
    </font>
    <font>
      <b/>
      <sz val="22"/>
      <color indexed="8"/>
      <name val="华文中宋"/>
      <charset val="134"/>
    </font>
    <font>
      <b/>
      <sz val="16"/>
      <color indexed="10"/>
      <name val="宋体"/>
      <charset val="134"/>
    </font>
    <font>
      <sz val="10"/>
      <color theme="1"/>
      <name val="宋体"/>
      <charset val="134"/>
    </font>
    <font>
      <sz val="12"/>
      <color rgb="FF000000"/>
      <name val="宋体"/>
      <charset val="134"/>
    </font>
    <font>
      <sz val="9"/>
      <color indexed="10"/>
      <name val="宋体"/>
      <charset val="134"/>
    </font>
    <font>
      <sz val="9"/>
      <color rgb="FFFF000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1"/>
      <color rgb="FFFF0000"/>
      <name val="宋体"/>
      <charset val="134"/>
    </font>
    <font>
      <b/>
      <sz val="10"/>
      <color rgb="FF7030A0"/>
      <name val="宋体"/>
      <charset val="134"/>
    </font>
    <font>
      <b/>
      <sz val="28"/>
      <name val="宋体"/>
      <charset val="134"/>
      <scheme val="minor"/>
    </font>
    <font>
      <b/>
      <u/>
      <sz val="12"/>
      <color indexed="20"/>
      <name val="宋体"/>
      <charset val="134"/>
      <scheme val="minor"/>
    </font>
    <font>
      <b/>
      <sz val="11"/>
      <color indexed="10"/>
      <name val="宋体"/>
      <charset val="134"/>
      <scheme val="minor"/>
    </font>
    <font>
      <b/>
      <sz val="12"/>
      <color indexed="10"/>
      <name val="宋体"/>
      <charset val="134"/>
      <scheme val="minor"/>
    </font>
    <font>
      <b/>
      <sz val="12"/>
      <color rgb="FFFF0000"/>
      <name val="宋体"/>
      <charset val="134"/>
      <scheme val="minor"/>
    </font>
    <font>
      <b/>
      <sz val="15"/>
      <color theme="3"/>
      <name val="宋体"/>
      <charset val="134"/>
      <scheme val="minor"/>
    </font>
    <font>
      <sz val="11"/>
      <color theme="0"/>
      <name val="宋体"/>
      <charset val="0"/>
      <scheme val="minor"/>
    </font>
    <font>
      <sz val="11"/>
      <color theme="1"/>
      <name val="宋体"/>
      <charset val="0"/>
      <scheme val="minor"/>
    </font>
    <font>
      <i/>
      <sz val="11"/>
      <color rgb="FF7F7F7F"/>
      <name val="宋体"/>
      <charset val="0"/>
      <scheme val="minor"/>
    </font>
    <font>
      <sz val="11"/>
      <color rgb="FF006100"/>
      <name val="宋体"/>
      <charset val="0"/>
      <scheme val="minor"/>
    </font>
    <font>
      <sz val="11"/>
      <color rgb="FF3F3F76"/>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u/>
      <sz val="11"/>
      <color rgb="FF0000FF"/>
      <name val="宋体"/>
      <charset val="0"/>
      <scheme val="minor"/>
    </font>
    <font>
      <sz val="11"/>
      <color rgb="FFFF0000"/>
      <name val="宋体"/>
      <charset val="0"/>
      <scheme val="minor"/>
    </font>
    <font>
      <b/>
      <sz val="11"/>
      <color theme="1"/>
      <name val="宋体"/>
      <charset val="0"/>
      <scheme val="minor"/>
    </font>
    <font>
      <sz val="11"/>
      <color indexed="8"/>
      <name val="Calibri"/>
      <charset val="0"/>
    </font>
    <font>
      <sz val="10"/>
      <name val="Geneva"/>
      <charset val="134"/>
    </font>
    <font>
      <sz val="10"/>
      <name val="Geneva"/>
      <charset val="0"/>
    </font>
    <font>
      <b/>
      <sz val="13"/>
      <color theme="3"/>
      <name val="宋体"/>
      <charset val="134"/>
      <scheme val="minor"/>
    </font>
    <font>
      <b/>
      <sz val="11"/>
      <color rgb="FFFFFFFF"/>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
      <sz val="11"/>
      <name val=""/>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Microsoft YaHei"/>
      <charset val="134"/>
    </font>
    <font>
      <sz val="11"/>
      <name val=""/>
      <charset val="134"/>
    </font>
    <font>
      <sz val="12"/>
      <name val="細明體"/>
      <charset val="134"/>
    </font>
    <font>
      <sz val="12"/>
      <color indexed="12"/>
      <name val="Impact"/>
      <charset val="0"/>
    </font>
    <font>
      <u/>
      <sz val="12"/>
      <color indexed="12"/>
      <name val="宋体"/>
      <charset val="134"/>
    </font>
    <font>
      <sz val="12"/>
      <color theme="1"/>
      <name val="Calibri"/>
      <charset val="134"/>
    </font>
    <font>
      <b/>
      <sz val="16"/>
      <color rgb="FFFF0000"/>
      <name val="宋体"/>
      <charset val="134"/>
    </font>
    <font>
      <b/>
      <sz val="18"/>
      <color theme="1"/>
      <name val="宋体"/>
      <charset val="134"/>
    </font>
    <font>
      <sz val="14"/>
      <color rgb="FFFF0000"/>
      <name val="微软雅黑"/>
      <charset val="134"/>
    </font>
    <font>
      <b/>
      <sz val="18"/>
      <color rgb="FFFF0000"/>
      <name val="宋体"/>
      <charset val="134"/>
      <scheme val="minor"/>
    </font>
    <font>
      <sz val="9"/>
      <color rgb="FF000000"/>
      <name val="宋体"/>
      <charset val="134"/>
    </font>
    <font>
      <b/>
      <sz val="18"/>
      <color theme="1"/>
      <name val="宋体"/>
      <charset val="134"/>
      <scheme val="minor"/>
    </font>
    <font>
      <b/>
      <sz val="14"/>
      <color rgb="FFFF0000"/>
      <name val="宋体"/>
      <charset val="134"/>
      <scheme val="minor"/>
    </font>
    <font>
      <sz val="11"/>
      <name val="Arial"/>
      <charset val="0"/>
    </font>
    <font>
      <b/>
      <i/>
      <sz val="20"/>
      <name val="宋体"/>
      <charset val="134"/>
    </font>
    <font>
      <b/>
      <sz val="8"/>
      <color indexed="10"/>
      <name val="Helv"/>
      <charset val="0"/>
    </font>
    <font>
      <b/>
      <sz val="18"/>
      <color rgb="FF000000"/>
      <name val="微软雅黑"/>
      <charset val="134"/>
    </font>
    <font>
      <b/>
      <sz val="16"/>
      <color rgb="FFFF0000"/>
      <name val="微软雅黑"/>
      <charset val="134"/>
    </font>
    <font>
      <b/>
      <sz val="8"/>
      <color rgb="FFFF0000"/>
      <name val="宋体"/>
      <charset val="0"/>
      <scheme val="minor"/>
    </font>
    <font>
      <sz val="10"/>
      <color rgb="FFFF0000"/>
      <name val="Arial"/>
      <charset val="134"/>
    </font>
    <font>
      <sz val="10"/>
      <color rgb="FF3366FF"/>
      <name val="Arial"/>
      <charset val="134"/>
    </font>
    <font>
      <b/>
      <sz val="18"/>
      <color rgb="FFFF0000"/>
      <name val="宋体"/>
      <charset val="134"/>
    </font>
    <font>
      <b/>
      <sz val="9"/>
      <color indexed="8"/>
      <name val="宋体"/>
      <charset val="134"/>
    </font>
    <font>
      <b/>
      <sz val="11"/>
      <color indexed="10"/>
      <name val="宋体"/>
      <charset val="134"/>
    </font>
    <font>
      <sz val="10"/>
      <color indexed="10"/>
      <name val="MS Gothic"/>
      <charset val="134"/>
    </font>
    <font>
      <b/>
      <sz val="12"/>
      <color rgb="FF7030A0"/>
      <name val="宋体"/>
      <charset val="134"/>
    </font>
    <font>
      <b/>
      <sz val="13"/>
      <color rgb="FFFF0000"/>
      <name val="宋体"/>
      <charset val="134"/>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
      <patternFill patternType="solid">
        <fgColor theme="0"/>
        <bgColor rgb="FFF2F2F2"/>
      </patternFill>
    </fill>
    <fill>
      <patternFill patternType="solid">
        <fgColor rgb="FFFFFF00"/>
        <bgColor rgb="FFADB9CA"/>
      </patternFill>
    </fill>
    <fill>
      <patternFill patternType="solid">
        <fgColor theme="0"/>
        <bgColor indexed="64"/>
      </patternFill>
    </fill>
    <fill>
      <patternFill patternType="solid">
        <fgColor rgb="FF99CC00"/>
        <bgColor indexed="64"/>
      </patternFill>
    </fill>
    <fill>
      <patternFill patternType="solid">
        <fgColor rgb="FFFFFD11"/>
        <bgColor indexed="64"/>
      </patternFill>
    </fill>
    <fill>
      <patternFill patternType="solid">
        <fgColor indexed="9"/>
        <bgColor indexed="64"/>
      </patternFill>
    </fill>
    <fill>
      <patternFill patternType="solid">
        <fgColor theme="0" tint="-0.15"/>
        <bgColor indexed="64"/>
      </patternFill>
    </fill>
    <fill>
      <patternFill patternType="solid">
        <fgColor theme="1" tint="0.349986266670736"/>
        <bgColor indexed="64"/>
      </patternFill>
    </fill>
    <fill>
      <patternFill patternType="solid">
        <fgColor rgb="FFFDE6D8"/>
        <bgColor indexed="64"/>
      </patternFill>
    </fill>
    <fill>
      <patternFill patternType="solid">
        <fgColor theme="7" tint="0.8"/>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FF99"/>
        <bgColor rgb="FFFFFFFF"/>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8"/>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indexed="9"/>
        <bgColor indexed="9"/>
      </patternFill>
    </fill>
  </fills>
  <borders count="8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0"/>
      </left>
      <right style="thin">
        <color indexed="0"/>
      </right>
      <top/>
      <bottom/>
      <diagonal/>
    </border>
    <border>
      <left style="thin">
        <color auto="1"/>
      </left>
      <right/>
      <top style="thin">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style="thin">
        <color auto="1"/>
      </top>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C0C0C0"/>
      </left>
      <right style="thin">
        <color rgb="FFC0C0C0"/>
      </right>
      <top style="thin">
        <color rgb="FFC0C0C0"/>
      </top>
      <bottom style="thin">
        <color rgb="FFC0C0C0"/>
      </bottom>
      <diagonal/>
    </border>
  </borders>
  <cellStyleXfs count="119">
    <xf numFmtId="0" fontId="0" fillId="0" borderId="0">
      <alignment vertical="center"/>
    </xf>
    <xf numFmtId="0" fontId="8" fillId="0" borderId="0"/>
    <xf numFmtId="42" fontId="0" fillId="0" borderId="0" applyFont="0" applyFill="0" applyBorder="0" applyAlignment="0" applyProtection="0">
      <alignment vertical="center"/>
    </xf>
    <xf numFmtId="0" fontId="185" fillId="22" borderId="0" applyNumberFormat="0" applyBorder="0" applyAlignment="0" applyProtection="0">
      <alignment vertical="center"/>
    </xf>
    <xf numFmtId="0" fontId="8" fillId="0" borderId="0">
      <alignment vertical="center"/>
    </xf>
    <xf numFmtId="0" fontId="188" fillId="29" borderId="7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5" fillId="27" borderId="0" applyNumberFormat="0" applyBorder="0" applyAlignment="0" applyProtection="0">
      <alignment vertical="center"/>
    </xf>
    <xf numFmtId="0" fontId="191" fillId="30" borderId="0" applyNumberFormat="0" applyBorder="0" applyAlignment="0" applyProtection="0">
      <alignment vertical="center"/>
    </xf>
    <xf numFmtId="43" fontId="0" fillId="0" borderId="0" applyFont="0" applyFill="0" applyBorder="0" applyAlignment="0" applyProtection="0">
      <alignment vertical="center"/>
    </xf>
    <xf numFmtId="0" fontId="184" fillId="33" borderId="0" applyNumberFormat="0" applyBorder="0" applyAlignment="0" applyProtection="0">
      <alignment vertical="center"/>
    </xf>
    <xf numFmtId="0" fontId="192"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4" borderId="76" applyNumberFormat="0" applyFont="0" applyAlignment="0" applyProtection="0">
      <alignment vertical="center"/>
    </xf>
    <xf numFmtId="0" fontId="190" fillId="0" borderId="0" applyNumberFormat="0" applyFill="0" applyBorder="0" applyAlignment="0" applyProtection="0">
      <alignment vertical="center"/>
    </xf>
    <xf numFmtId="182" fontId="195" fillId="0" borderId="0" applyFont="0" applyFill="0" applyBorder="0" applyAlignment="0" applyProtection="0"/>
    <xf numFmtId="0" fontId="184" fillId="41" borderId="0" applyNumberFormat="0" applyBorder="0" applyAlignment="0" applyProtection="0">
      <alignment vertical="center"/>
    </xf>
    <xf numFmtId="0" fontId="193" fillId="0" borderId="0" applyNumberFormat="0" applyFill="0" applyBorder="0" applyAlignment="0" applyProtection="0">
      <alignment vertical="center"/>
    </xf>
    <xf numFmtId="179" fontId="0" fillId="0" borderId="0">
      <alignment vertical="center"/>
    </xf>
    <xf numFmtId="0" fontId="189" fillId="0" borderId="0" applyNumberFormat="0" applyFill="0" applyBorder="0" applyAlignment="0" applyProtection="0">
      <alignment vertical="center"/>
    </xf>
    <xf numFmtId="0" fontId="186" fillId="0" borderId="0" applyNumberFormat="0" applyFill="0" applyBorder="0" applyAlignment="0" applyProtection="0">
      <alignment vertical="center"/>
    </xf>
    <xf numFmtId="0" fontId="183" fillId="0" borderId="75" applyNumberFormat="0" applyFill="0" applyAlignment="0" applyProtection="0">
      <alignment vertical="center"/>
    </xf>
    <xf numFmtId="0" fontId="198" fillId="0" borderId="75" applyNumberFormat="0" applyFill="0" applyAlignment="0" applyProtection="0">
      <alignment vertical="center"/>
    </xf>
    <xf numFmtId="0" fontId="184" fillId="43" borderId="0" applyNumberFormat="0" applyBorder="0" applyAlignment="0" applyProtection="0">
      <alignment vertical="center"/>
    </xf>
    <xf numFmtId="0" fontId="190" fillId="0" borderId="78" applyNumberFormat="0" applyFill="0" applyAlignment="0" applyProtection="0">
      <alignment vertical="center"/>
    </xf>
    <xf numFmtId="0" fontId="201" fillId="44" borderId="82" applyNumberFormat="0" applyAlignment="0" applyProtection="0">
      <alignment vertical="center"/>
    </xf>
    <xf numFmtId="184" fontId="59" fillId="0" borderId="0" applyBorder="0">
      <alignment vertical="center"/>
    </xf>
    <xf numFmtId="0" fontId="197" fillId="0" borderId="0"/>
    <xf numFmtId="0" fontId="184" fillId="20" borderId="0" applyNumberFormat="0" applyBorder="0" applyAlignment="0" applyProtection="0">
      <alignment vertical="center"/>
    </xf>
    <xf numFmtId="0" fontId="202" fillId="44" borderId="77" applyNumberFormat="0" applyAlignment="0" applyProtection="0">
      <alignment vertical="center"/>
    </xf>
    <xf numFmtId="0" fontId="0" fillId="0" borderId="0">
      <alignment vertical="center"/>
    </xf>
    <xf numFmtId="0" fontId="199" fillId="42" borderId="80" applyNumberFormat="0" applyAlignment="0" applyProtection="0">
      <alignment vertical="center"/>
    </xf>
    <xf numFmtId="0" fontId="184" fillId="46" borderId="0" applyNumberFormat="0" applyBorder="0" applyAlignment="0" applyProtection="0">
      <alignment vertical="center"/>
    </xf>
    <xf numFmtId="0" fontId="0" fillId="0" borderId="0"/>
    <xf numFmtId="0" fontId="185" fillId="21" borderId="0" applyNumberFormat="0" applyBorder="0" applyAlignment="0" applyProtection="0">
      <alignment vertical="center"/>
    </xf>
    <xf numFmtId="0" fontId="200" fillId="0" borderId="81" applyNumberFormat="0" applyFill="0" applyAlignment="0" applyProtection="0">
      <alignment vertical="center"/>
    </xf>
    <xf numFmtId="0" fontId="194" fillId="0" borderId="79" applyNumberFormat="0" applyFill="0" applyAlignment="0" applyProtection="0">
      <alignment vertical="center"/>
    </xf>
    <xf numFmtId="0" fontId="8" fillId="0" borderId="0"/>
    <xf numFmtId="0" fontId="187" fillId="28" borderId="0" applyNumberFormat="0" applyBorder="0" applyAlignment="0" applyProtection="0">
      <alignment vertical="center"/>
    </xf>
    <xf numFmtId="0" fontId="203" fillId="47" borderId="0" applyNumberFormat="0" applyBorder="0" applyAlignment="0" applyProtection="0">
      <alignment vertical="center"/>
    </xf>
    <xf numFmtId="0" fontId="185" fillId="34" borderId="0" applyNumberFormat="0" applyBorder="0" applyAlignment="0" applyProtection="0">
      <alignment vertical="center"/>
    </xf>
    <xf numFmtId="0" fontId="184" fillId="48" borderId="0" applyNumberFormat="0" applyBorder="0" applyAlignment="0" applyProtection="0">
      <alignment vertical="center"/>
    </xf>
    <xf numFmtId="0" fontId="185" fillId="49" borderId="0" applyNumberFormat="0" applyBorder="0" applyAlignment="0" applyProtection="0">
      <alignment vertical="center"/>
    </xf>
    <xf numFmtId="0" fontId="185" fillId="45" borderId="0" applyNumberFormat="0" applyBorder="0" applyAlignment="0" applyProtection="0">
      <alignment vertical="center"/>
    </xf>
    <xf numFmtId="0" fontId="8" fillId="0" borderId="0"/>
    <xf numFmtId="0" fontId="185" fillId="31" borderId="0" applyNumberFormat="0" applyBorder="0" applyAlignment="0" applyProtection="0">
      <alignment vertical="center"/>
    </xf>
    <xf numFmtId="0" fontId="185" fillId="51" borderId="0" applyNumberFormat="0" applyBorder="0" applyAlignment="0" applyProtection="0">
      <alignment vertical="center"/>
    </xf>
    <xf numFmtId="0" fontId="184" fillId="38" borderId="0" applyNumberFormat="0" applyBorder="0" applyAlignment="0" applyProtection="0">
      <alignment vertical="center"/>
    </xf>
    <xf numFmtId="0" fontId="184" fillId="23" borderId="0" applyNumberFormat="0" applyBorder="0" applyAlignment="0" applyProtection="0">
      <alignment vertical="center"/>
    </xf>
    <xf numFmtId="0" fontId="185" fillId="26" borderId="0" applyNumberFormat="0" applyBorder="0" applyAlignment="0" applyProtection="0">
      <alignment vertical="center"/>
    </xf>
    <xf numFmtId="0" fontId="8" fillId="0" borderId="0"/>
    <xf numFmtId="0" fontId="185" fillId="37" borderId="0" applyNumberFormat="0" applyBorder="0" applyAlignment="0" applyProtection="0">
      <alignment vertical="center"/>
    </xf>
    <xf numFmtId="0" fontId="184" fillId="39" borderId="0" applyNumberFormat="0" applyBorder="0" applyAlignment="0" applyProtection="0">
      <alignment vertical="center"/>
    </xf>
    <xf numFmtId="186" fontId="87" fillId="0" borderId="0"/>
    <xf numFmtId="0" fontId="185" fillId="50" borderId="0" applyNumberFormat="0" applyBorder="0" applyAlignment="0" applyProtection="0">
      <alignment vertical="center"/>
    </xf>
    <xf numFmtId="0" fontId="184" fillId="40" borderId="0" applyNumberFormat="0" applyBorder="0" applyAlignment="0" applyProtection="0">
      <alignment vertical="center"/>
    </xf>
    <xf numFmtId="0" fontId="184" fillId="36" borderId="0" applyNumberFormat="0" applyBorder="0" applyAlignment="0" applyProtection="0">
      <alignment vertical="center"/>
    </xf>
    <xf numFmtId="0" fontId="185" fillId="25" borderId="0" applyNumberFormat="0" applyBorder="0" applyAlignment="0" applyProtection="0">
      <alignment vertical="center"/>
    </xf>
    <xf numFmtId="0" fontId="8" fillId="0" borderId="0"/>
    <xf numFmtId="0" fontId="184" fillId="32" borderId="0" applyNumberFormat="0" applyBorder="0" applyAlignment="0" applyProtection="0">
      <alignment vertical="center"/>
    </xf>
    <xf numFmtId="0" fontId="8" fillId="0" borderId="0" applyProtection="0">
      <alignment vertical="center"/>
    </xf>
    <xf numFmtId="0" fontId="195" fillId="0" borderId="0"/>
    <xf numFmtId="0" fontId="8" fillId="0" borderId="0"/>
    <xf numFmtId="0" fontId="41" fillId="0" borderId="0"/>
    <xf numFmtId="0" fontId="3" fillId="0" borderId="0">
      <alignment vertical="center"/>
    </xf>
    <xf numFmtId="0" fontId="8" fillId="0" borderId="0"/>
    <xf numFmtId="0" fontId="8" fillId="0" borderId="0"/>
    <xf numFmtId="0" fontId="91" fillId="0" borderId="0"/>
    <xf numFmtId="0" fontId="204" fillId="0" borderId="0"/>
    <xf numFmtId="0" fontId="116" fillId="0" borderId="0"/>
    <xf numFmtId="0" fontId="205" fillId="0" borderId="0"/>
    <xf numFmtId="0" fontId="8" fillId="0" borderId="0">
      <alignment vertical="center"/>
    </xf>
    <xf numFmtId="0" fontId="8" fillId="0" borderId="0">
      <alignment vertical="center"/>
    </xf>
    <xf numFmtId="0" fontId="8" fillId="0" borderId="0"/>
    <xf numFmtId="0" fontId="206" fillId="0" borderId="0"/>
    <xf numFmtId="0" fontId="8" fillId="0" borderId="0">
      <alignment vertical="center"/>
    </xf>
    <xf numFmtId="0" fontId="8" fillId="0" borderId="0">
      <alignment vertical="center"/>
    </xf>
    <xf numFmtId="0" fontId="207" fillId="0" borderId="0" applyNumberFormat="0" applyFill="0" applyBorder="0" applyAlignment="0" applyProtection="0"/>
    <xf numFmtId="0" fontId="132" fillId="0" borderId="0"/>
    <xf numFmtId="43" fontId="8" fillId="0" borderId="0" applyFont="0" applyFill="0" applyBorder="0" applyAlignment="0" applyProtection="0">
      <alignment vertical="center"/>
    </xf>
    <xf numFmtId="0" fontId="91" fillId="0" borderId="0"/>
    <xf numFmtId="0" fontId="8" fillId="0" borderId="0" applyBorder="0">
      <alignment vertical="center"/>
    </xf>
    <xf numFmtId="0" fontId="165" fillId="0" borderId="0">
      <alignment vertical="center"/>
    </xf>
    <xf numFmtId="0" fontId="208" fillId="35" borderId="83" applyNumberFormat="0" applyFont="0" applyAlignment="0" applyProtection="0"/>
    <xf numFmtId="0" fontId="59" fillId="35" borderId="0" applyNumberFormat="0" applyBorder="0" applyAlignment="0" applyProtection="0"/>
    <xf numFmtId="0" fontId="8" fillId="0" borderId="0"/>
    <xf numFmtId="0" fontId="3" fillId="0" borderId="0">
      <alignment vertical="center"/>
    </xf>
    <xf numFmtId="0" fontId="3" fillId="0" borderId="0">
      <alignment vertical="center"/>
    </xf>
    <xf numFmtId="0" fontId="3" fillId="0" borderId="0">
      <alignment vertical="center"/>
    </xf>
    <xf numFmtId="0" fontId="8" fillId="0" borderId="0"/>
    <xf numFmtId="0" fontId="116" fillId="0" borderId="0"/>
    <xf numFmtId="0" fontId="196" fillId="0" borderId="0"/>
    <xf numFmtId="0" fontId="209" fillId="0" borderId="0"/>
    <xf numFmtId="0" fontId="210" fillId="0" borderId="0">
      <alignment vertical="center"/>
    </xf>
    <xf numFmtId="0" fontId="211" fillId="0" borderId="0"/>
    <xf numFmtId="0" fontId="8" fillId="0" borderId="0">
      <alignment vertical="center"/>
    </xf>
    <xf numFmtId="0" fontId="3" fillId="0" borderId="0">
      <alignment vertical="center"/>
    </xf>
    <xf numFmtId="188" fontId="8" fillId="0" borderId="0" applyBorder="0">
      <alignment vertical="center"/>
    </xf>
    <xf numFmtId="188" fontId="213" fillId="0" borderId="0" applyNumberFormat="0" applyFill="0" applyBorder="0" applyAlignment="0" applyProtection="0">
      <alignment vertical="top"/>
      <protection locked="0"/>
    </xf>
    <xf numFmtId="0" fontId="196" fillId="0" borderId="0"/>
    <xf numFmtId="0" fontId="3" fillId="0" borderId="0"/>
    <xf numFmtId="188" fontId="3" fillId="0" borderId="0"/>
    <xf numFmtId="0" fontId="8" fillId="0" borderId="0">
      <alignment vertical="center"/>
    </xf>
    <xf numFmtId="0" fontId="132" fillId="0" borderId="0"/>
    <xf numFmtId="0" fontId="91" fillId="0" borderId="0"/>
    <xf numFmtId="0" fontId="132" fillId="0" borderId="0"/>
    <xf numFmtId="0" fontId="212" fillId="52"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xf numFmtId="0" fontId="8" fillId="0" borderId="0"/>
    <xf numFmtId="0" fontId="206" fillId="0" borderId="0">
      <alignment vertical="center"/>
    </xf>
    <xf numFmtId="0" fontId="204" fillId="0" borderId="0"/>
    <xf numFmtId="0" fontId="85" fillId="0" borderId="0"/>
    <xf numFmtId="0" fontId="3" fillId="0" borderId="0">
      <alignment vertical="center"/>
    </xf>
  </cellStyleXfs>
  <cellXfs count="836">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4" fillId="7" borderId="4" xfId="0" applyFont="1" applyFill="1" applyBorder="1" applyAlignment="1">
      <alignment horizontal="center" vertical="center" wrapText="1"/>
    </xf>
    <xf numFmtId="0" fontId="10" fillId="8" borderId="5" xfId="102" applyFont="1" applyFill="1" applyBorder="1" applyAlignment="1">
      <alignment horizontal="left" vertical="center" wrapText="1"/>
    </xf>
    <xf numFmtId="0" fontId="11" fillId="8" borderId="5" xfId="102" applyFont="1" applyFill="1" applyBorder="1" applyAlignment="1">
      <alignment horizontal="left" vertical="center" wrapText="1"/>
    </xf>
    <xf numFmtId="0" fontId="12" fillId="0" borderId="0" xfId="0" applyFont="1" applyFill="1" applyBorder="1" applyAlignment="1">
      <alignment vertical="center" wrapText="1"/>
    </xf>
    <xf numFmtId="14" fontId="12" fillId="0" borderId="0" xfId="0" applyNumberFormat="1" applyFont="1" applyFill="1" applyBorder="1" applyAlignment="1">
      <alignment vertical="center" wrapText="1"/>
    </xf>
    <xf numFmtId="0" fontId="13" fillId="8" borderId="5" xfId="102" applyFont="1" applyFill="1" applyBorder="1" applyAlignment="1">
      <alignment horizontal="left" vertical="center" wrapText="1"/>
    </xf>
    <xf numFmtId="0" fontId="4" fillId="7" borderId="6"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0" fillId="8" borderId="5" xfId="102" applyFont="1" applyFill="1" applyBorder="1" applyAlignment="1">
      <alignment horizontal="justify" vertical="center" wrapText="1"/>
    </xf>
    <xf numFmtId="0" fontId="11" fillId="8" borderId="5" xfId="102" applyFont="1" applyFill="1" applyBorder="1" applyAlignment="1">
      <alignment horizontal="justify" vertical="center" wrapText="1"/>
    </xf>
    <xf numFmtId="0" fontId="14" fillId="8" borderId="5" xfId="0" applyFont="1" applyFill="1" applyBorder="1" applyAlignment="1">
      <alignment horizontal="left" vertical="center"/>
    </xf>
    <xf numFmtId="0" fontId="14" fillId="8" borderId="5" xfId="0" applyFont="1" applyFill="1" applyBorder="1" applyAlignment="1">
      <alignment vertical="center"/>
    </xf>
    <xf numFmtId="0" fontId="11" fillId="8" borderId="5" xfId="0" applyFont="1" applyFill="1" applyBorder="1" applyAlignment="1">
      <alignment horizontal="center" vertical="center" wrapText="1"/>
    </xf>
    <xf numFmtId="0" fontId="15" fillId="0" borderId="0" xfId="0" applyFont="1" applyFill="1" applyBorder="1" applyAlignment="1">
      <alignment vertical="center"/>
    </xf>
    <xf numFmtId="0" fontId="16" fillId="9" borderId="5" xfId="0" applyNumberFormat="1" applyFont="1" applyFill="1" applyBorder="1" applyAlignment="1">
      <alignment horizontal="center" vertical="center"/>
    </xf>
    <xf numFmtId="0" fontId="17" fillId="0" borderId="0" xfId="12" applyFont="1">
      <alignment vertical="center"/>
    </xf>
    <xf numFmtId="0" fontId="18" fillId="5" borderId="5" xfId="12" applyNumberFormat="1" applyFont="1" applyFill="1" applyBorder="1" applyAlignment="1">
      <alignment horizontal="center" vertical="center" wrapText="1"/>
    </xf>
    <xf numFmtId="0" fontId="19" fillId="5" borderId="5" xfId="0" applyNumberFormat="1" applyFont="1" applyFill="1" applyBorder="1" applyAlignment="1">
      <alignment horizontal="center" vertical="center" wrapText="1"/>
    </xf>
    <xf numFmtId="0" fontId="20" fillId="5" borderId="5" xfId="0" applyNumberFormat="1" applyFont="1" applyFill="1" applyBorder="1" applyAlignment="1">
      <alignment vertical="center"/>
    </xf>
    <xf numFmtId="0" fontId="20" fillId="5" borderId="7" xfId="0" applyNumberFormat="1" applyFont="1" applyFill="1" applyBorder="1" applyAlignment="1">
      <alignment horizontal="center" vertical="center"/>
    </xf>
    <xf numFmtId="0" fontId="20" fillId="5" borderId="8" xfId="0" applyNumberFormat="1" applyFont="1" applyFill="1" applyBorder="1" applyAlignment="1">
      <alignment horizontal="center" vertical="center"/>
    </xf>
    <xf numFmtId="0" fontId="20" fillId="5" borderId="9" xfId="0" applyNumberFormat="1" applyFont="1" applyFill="1" applyBorder="1" applyAlignment="1">
      <alignment horizontal="center" vertical="center"/>
    </xf>
    <xf numFmtId="0" fontId="20" fillId="5" borderId="5" xfId="0" applyNumberFormat="1" applyFont="1" applyFill="1" applyBorder="1" applyAlignment="1">
      <alignment horizontal="center" vertical="center"/>
    </xf>
    <xf numFmtId="0" fontId="21" fillId="5" borderId="10" xfId="0" applyNumberFormat="1" applyFont="1" applyFill="1" applyBorder="1" applyAlignment="1">
      <alignment horizontal="center" vertical="center"/>
    </xf>
    <xf numFmtId="0" fontId="20" fillId="5" borderId="10" xfId="0" applyNumberFormat="1" applyFont="1" applyFill="1" applyBorder="1" applyAlignment="1">
      <alignment horizontal="center" vertical="center"/>
    </xf>
    <xf numFmtId="0" fontId="22" fillId="5" borderId="10" xfId="0" applyNumberFormat="1" applyFont="1" applyFill="1" applyBorder="1" applyAlignment="1">
      <alignment horizontal="center" vertical="center"/>
    </xf>
    <xf numFmtId="0" fontId="23" fillId="5" borderId="5" xfId="0" applyFont="1" applyFill="1" applyBorder="1" applyAlignment="1">
      <alignment horizontal="center" vertical="center" wrapText="1"/>
    </xf>
    <xf numFmtId="177" fontId="24" fillId="5" borderId="5" xfId="0" applyNumberFormat="1" applyFont="1" applyFill="1" applyBorder="1" applyAlignment="1">
      <alignment horizontal="center" vertical="center"/>
    </xf>
    <xf numFmtId="0" fontId="24" fillId="5" borderId="5" xfId="0" applyFont="1" applyFill="1" applyBorder="1" applyAlignment="1">
      <alignment horizontal="center" vertical="center"/>
    </xf>
    <xf numFmtId="190" fontId="23" fillId="5" borderId="5" xfId="0" applyNumberFormat="1" applyFont="1" applyFill="1" applyBorder="1" applyAlignment="1">
      <alignment horizontal="center" vertical="center"/>
    </xf>
    <xf numFmtId="0" fontId="25" fillId="9" borderId="5" xfId="0" applyFont="1" applyFill="1" applyBorder="1" applyAlignment="1">
      <alignment horizontal="center"/>
    </xf>
    <xf numFmtId="0" fontId="26" fillId="9" borderId="5" xfId="0" applyFont="1" applyFill="1" applyBorder="1" applyAlignment="1">
      <alignment horizontal="center"/>
    </xf>
    <xf numFmtId="0" fontId="27" fillId="5" borderId="5" xfId="0" applyFont="1" applyFill="1" applyBorder="1" applyAlignment="1">
      <alignment horizontal="center" vertical="center"/>
    </xf>
    <xf numFmtId="178" fontId="19" fillId="5" borderId="5" xfId="28" applyNumberFormat="1" applyFont="1" applyFill="1" applyBorder="1" applyAlignment="1">
      <alignment horizontal="center" vertical="center"/>
    </xf>
    <xf numFmtId="181" fontId="28" fillId="10" borderId="5" xfId="28" applyNumberFormat="1" applyFont="1" applyFill="1" applyBorder="1" applyAlignment="1">
      <alignment horizontal="center" vertical="center" wrapText="1"/>
    </xf>
    <xf numFmtId="0" fontId="29" fillId="0" borderId="5" xfId="0" applyFont="1" applyBorder="1" applyAlignment="1">
      <alignment horizontal="center" vertical="center"/>
    </xf>
    <xf numFmtId="0" fontId="30" fillId="9" borderId="5" xfId="0" applyFont="1" applyFill="1" applyBorder="1" applyAlignment="1">
      <alignment horizontal="center" vertical="center"/>
    </xf>
    <xf numFmtId="0" fontId="31" fillId="9" borderId="5" xfId="0" applyFont="1" applyFill="1" applyBorder="1" applyAlignment="1">
      <alignment horizontal="center" vertical="center"/>
    </xf>
    <xf numFmtId="178" fontId="32" fillId="5" borderId="5" xfId="28" applyNumberFormat="1" applyFont="1" applyFill="1" applyBorder="1" applyAlignment="1">
      <alignment horizontal="center" vertical="center"/>
    </xf>
    <xf numFmtId="177" fontId="29" fillId="0" borderId="5" xfId="0" applyNumberFormat="1" applyFont="1" applyBorder="1" applyAlignment="1">
      <alignment horizontal="center" vertical="center"/>
    </xf>
    <xf numFmtId="0" fontId="33" fillId="5" borderId="5" xfId="0" applyFont="1" applyFill="1" applyBorder="1" applyAlignment="1">
      <alignment horizontal="center" vertical="center"/>
    </xf>
    <xf numFmtId="0" fontId="34" fillId="5" borderId="11" xfId="0" applyFont="1" applyFill="1" applyBorder="1" applyAlignment="1">
      <alignment horizontal="right" vertical="center"/>
    </xf>
    <xf numFmtId="0" fontId="34" fillId="5" borderId="0" xfId="0" applyFont="1" applyFill="1" applyBorder="1">
      <alignment vertical="center"/>
    </xf>
    <xf numFmtId="0" fontId="35" fillId="5" borderId="0" xfId="0" applyFont="1" applyFill="1" applyBorder="1">
      <alignment vertical="center"/>
    </xf>
    <xf numFmtId="0" fontId="36" fillId="5" borderId="11" xfId="0" applyFont="1" applyFill="1" applyBorder="1">
      <alignment vertical="center"/>
    </xf>
    <xf numFmtId="0" fontId="35" fillId="5" borderId="0" xfId="0" applyFont="1" applyFill="1">
      <alignment vertical="center"/>
    </xf>
    <xf numFmtId="0" fontId="37" fillId="5" borderId="0" xfId="0" applyFont="1" applyFill="1" applyAlignment="1"/>
    <xf numFmtId="0" fontId="35" fillId="5" borderId="0" xfId="0" applyFont="1" applyFill="1" applyAlignment="1"/>
    <xf numFmtId="0" fontId="34" fillId="5" borderId="0" xfId="0" applyFont="1" applyFill="1">
      <alignment vertical="center"/>
    </xf>
    <xf numFmtId="0" fontId="35" fillId="5" borderId="11" xfId="0" applyFont="1" applyFill="1" applyBorder="1" applyAlignment="1">
      <alignment horizontal="right" vertical="center"/>
    </xf>
    <xf numFmtId="0" fontId="36" fillId="5" borderId="12" xfId="0" applyFont="1" applyFill="1" applyBorder="1" applyAlignment="1">
      <alignment horizontal="right" vertical="center"/>
    </xf>
    <xf numFmtId="0" fontId="38" fillId="5" borderId="13" xfId="0" applyFont="1" applyFill="1" applyBorder="1" applyAlignment="1">
      <alignment horizontal="center" vertical="center"/>
    </xf>
    <xf numFmtId="0" fontId="36" fillId="5" borderId="13" xfId="0" applyFont="1" applyFill="1" applyBorder="1">
      <alignment vertical="center"/>
    </xf>
    <xf numFmtId="178" fontId="39" fillId="11" borderId="5" xfId="28" applyNumberFormat="1" applyFont="1" applyFill="1" applyBorder="1" applyAlignment="1">
      <alignment horizontal="center" vertical="center"/>
    </xf>
    <xf numFmtId="187" fontId="36" fillId="0" borderId="5" xfId="28" applyNumberFormat="1" applyFont="1" applyFill="1" applyBorder="1" applyAlignment="1">
      <alignment horizontal="center" vertical="center" wrapText="1"/>
    </xf>
    <xf numFmtId="0" fontId="40" fillId="5" borderId="5" xfId="0" applyFont="1" applyFill="1" applyBorder="1" applyAlignment="1">
      <alignment horizontal="center" vertical="center"/>
    </xf>
    <xf numFmtId="14" fontId="35" fillId="12" borderId="5" xfId="0" applyNumberFormat="1" applyFont="1" applyFill="1" applyBorder="1" applyAlignment="1">
      <alignment horizontal="center" vertical="center" wrapText="1"/>
    </xf>
    <xf numFmtId="0" fontId="35" fillId="5" borderId="14" xfId="0" applyFont="1" applyFill="1" applyBorder="1">
      <alignment vertical="center"/>
    </xf>
    <xf numFmtId="0" fontId="35" fillId="5" borderId="15" xfId="0" applyFont="1" applyFill="1" applyBorder="1" applyAlignment="1">
      <alignment vertical="center"/>
    </xf>
    <xf numFmtId="0" fontId="35" fillId="5" borderId="16" xfId="0" applyFont="1" applyFill="1" applyBorder="1" applyAlignment="1">
      <alignment vertical="center"/>
    </xf>
    <xf numFmtId="0" fontId="35" fillId="5" borderId="16" xfId="0" applyFont="1" applyFill="1" applyBorder="1">
      <alignment vertical="center"/>
    </xf>
    <xf numFmtId="0" fontId="37" fillId="5" borderId="0" xfId="0" applyFont="1" applyFill="1" applyBorder="1" applyAlignment="1"/>
    <xf numFmtId="0" fontId="37" fillId="5" borderId="16" xfId="0" applyFont="1" applyFill="1" applyBorder="1" applyAlignment="1"/>
    <xf numFmtId="0" fontId="36" fillId="5" borderId="17" xfId="0" applyFont="1" applyFill="1" applyBorder="1">
      <alignment vertical="center"/>
    </xf>
    <xf numFmtId="0" fontId="26" fillId="13" borderId="5" xfId="0" applyFont="1" applyFill="1" applyBorder="1" applyAlignment="1">
      <alignment horizontal="center" vertical="center"/>
    </xf>
    <xf numFmtId="0" fontId="32" fillId="5" borderId="5" xfId="0" applyFont="1" applyFill="1" applyBorder="1" applyAlignment="1">
      <alignment horizontal="center" vertical="center"/>
    </xf>
    <xf numFmtId="0" fontId="41" fillId="5" borderId="5" xfId="0" applyFont="1" applyFill="1" applyBorder="1" applyAlignment="1">
      <alignment horizontal="center" vertical="center" wrapText="1"/>
    </xf>
    <xf numFmtId="0" fontId="19" fillId="5" borderId="10" xfId="97" applyFont="1" applyFill="1" applyBorder="1" applyAlignment="1">
      <alignment horizontal="center" vertical="center"/>
    </xf>
    <xf numFmtId="0" fontId="19" fillId="5" borderId="10" xfId="97" applyNumberFormat="1" applyFont="1" applyFill="1" applyBorder="1" applyAlignment="1">
      <alignment horizontal="center" vertical="center"/>
    </xf>
    <xf numFmtId="0" fontId="19" fillId="5" borderId="12" xfId="97" applyNumberFormat="1" applyFont="1" applyFill="1" applyBorder="1" applyAlignment="1">
      <alignment horizontal="center" vertical="center"/>
    </xf>
    <xf numFmtId="0" fontId="19" fillId="5" borderId="5" xfId="97" applyNumberFormat="1" applyFont="1" applyFill="1" applyBorder="1" applyAlignment="1">
      <alignment horizontal="center" vertical="center"/>
    </xf>
    <xf numFmtId="0" fontId="19" fillId="5" borderId="5" xfId="97" applyFont="1" applyFill="1" applyBorder="1" applyAlignment="1">
      <alignment horizontal="center" vertical="center"/>
    </xf>
    <xf numFmtId="0" fontId="42" fillId="5" borderId="5" xfId="0" applyFont="1" applyFill="1" applyBorder="1" applyAlignment="1">
      <alignment horizontal="center" vertical="center"/>
    </xf>
    <xf numFmtId="0" fontId="42" fillId="5" borderId="7" xfId="0" applyFont="1" applyFill="1" applyBorder="1" applyAlignment="1">
      <alignment horizontal="center" vertical="center"/>
    </xf>
    <xf numFmtId="0" fontId="42" fillId="5" borderId="5" xfId="97" applyFont="1" applyFill="1" applyBorder="1" applyAlignment="1">
      <alignment horizontal="center" vertical="center"/>
    </xf>
    <xf numFmtId="0" fontId="43" fillId="5" borderId="5"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5" xfId="98" applyFont="1" applyFill="1" applyBorder="1" applyAlignment="1">
      <alignment horizontal="center" vertical="center"/>
    </xf>
    <xf numFmtId="176" fontId="19" fillId="5" borderId="5" xfId="0" applyNumberFormat="1" applyFont="1" applyFill="1" applyBorder="1" applyAlignment="1">
      <alignment horizontal="center" vertical="center"/>
    </xf>
    <xf numFmtId="176" fontId="19" fillId="5" borderId="5" xfId="98" applyNumberFormat="1" applyFont="1" applyFill="1" applyBorder="1" applyAlignment="1">
      <alignment horizontal="center" vertical="center"/>
    </xf>
    <xf numFmtId="0" fontId="19" fillId="5" borderId="5" xfId="0" applyNumberFormat="1" applyFont="1" applyFill="1" applyBorder="1" applyAlignment="1">
      <alignment horizontal="center" vertical="center"/>
    </xf>
    <xf numFmtId="0" fontId="32" fillId="5" borderId="7" xfId="0" applyFont="1" applyFill="1" applyBorder="1" applyAlignment="1">
      <alignment horizontal="center" vertical="center"/>
    </xf>
    <xf numFmtId="0" fontId="32" fillId="5" borderId="8" xfId="0" applyFont="1" applyFill="1" applyBorder="1" applyAlignment="1">
      <alignment horizontal="center" vertical="center"/>
    </xf>
    <xf numFmtId="0" fontId="32" fillId="5" borderId="9" xfId="0" applyFont="1" applyFill="1" applyBorder="1" applyAlignment="1">
      <alignment horizontal="center" vertical="center"/>
    </xf>
    <xf numFmtId="0" fontId="41" fillId="5" borderId="7" xfId="0" applyFont="1" applyFill="1" applyBorder="1" applyAlignment="1">
      <alignment horizontal="center" vertical="center" wrapText="1"/>
    </xf>
    <xf numFmtId="0" fontId="41" fillId="5" borderId="8" xfId="0" applyFont="1" applyFill="1" applyBorder="1" applyAlignment="1">
      <alignment horizontal="center" vertical="center" wrapText="1"/>
    </xf>
    <xf numFmtId="0" fontId="41" fillId="5" borderId="9" xfId="0" applyFont="1" applyFill="1" applyBorder="1" applyAlignment="1">
      <alignment horizontal="center" vertical="center" wrapText="1"/>
    </xf>
    <xf numFmtId="0" fontId="44" fillId="9" borderId="5" xfId="0" applyFont="1" applyFill="1" applyBorder="1" applyAlignment="1">
      <alignment horizontal="center"/>
    </xf>
    <xf numFmtId="0" fontId="27" fillId="5" borderId="5" xfId="0" applyFont="1" applyFill="1" applyBorder="1" applyAlignment="1">
      <alignment horizontal="center"/>
    </xf>
    <xf numFmtId="0" fontId="8" fillId="5" borderId="5" xfId="0" applyFont="1" applyFill="1" applyBorder="1" applyAlignment="1">
      <alignment horizontal="center"/>
    </xf>
    <xf numFmtId="0" fontId="45" fillId="5" borderId="10" xfId="0" applyFont="1" applyFill="1" applyBorder="1" applyAlignment="1">
      <alignment horizontal="center" vertical="center"/>
    </xf>
    <xf numFmtId="0" fontId="45" fillId="5" borderId="5" xfId="0" applyFont="1" applyFill="1" applyBorder="1" applyAlignment="1">
      <alignment horizontal="center" vertical="center"/>
    </xf>
    <xf numFmtId="0" fontId="22" fillId="5" borderId="5" xfId="0" applyFont="1" applyFill="1" applyBorder="1" applyAlignment="1">
      <alignment horizontal="center" vertical="center" wrapText="1"/>
    </xf>
    <xf numFmtId="189" fontId="23" fillId="5" borderId="5" xfId="0" applyNumberFormat="1" applyFont="1" applyFill="1" applyBorder="1" applyAlignment="1">
      <alignment horizontal="center" vertical="center"/>
    </xf>
    <xf numFmtId="0" fontId="23" fillId="5" borderId="5" xfId="0"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0" fontId="46" fillId="9" borderId="5" xfId="0" applyFont="1" applyFill="1" applyBorder="1" applyAlignment="1">
      <alignment horizontal="center" vertical="center"/>
    </xf>
    <xf numFmtId="0" fontId="47" fillId="9" borderId="5" xfId="0" applyFont="1" applyFill="1" applyBorder="1" applyAlignment="1">
      <alignment horizontal="center" vertical="center"/>
    </xf>
    <xf numFmtId="0" fontId="48" fillId="0" borderId="0" xfId="12" applyFont="1" applyFill="1">
      <alignment vertical="center"/>
    </xf>
    <xf numFmtId="0" fontId="45" fillId="9" borderId="5" xfId="0" applyFont="1" applyFill="1" applyBorder="1" applyAlignment="1">
      <alignment horizontal="center" vertical="center"/>
    </xf>
    <xf numFmtId="0" fontId="49" fillId="0" borderId="0" xfId="0" applyFont="1" applyFill="1" applyBorder="1" applyAlignment="1">
      <alignment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4" fillId="5" borderId="7" xfId="0" applyFont="1" applyFill="1" applyBorder="1" applyAlignment="1">
      <alignment horizontal="center" vertical="center" wrapText="1"/>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50" fillId="5" borderId="5" xfId="0" applyNumberFormat="1" applyFont="1" applyFill="1" applyBorder="1" applyAlignment="1">
      <alignment horizontal="center" vertical="center"/>
    </xf>
    <xf numFmtId="0" fontId="19" fillId="5" borderId="5" xfId="0" applyFont="1" applyFill="1" applyBorder="1" applyAlignment="1">
      <alignment horizontal="center" vertical="center" wrapText="1"/>
    </xf>
    <xf numFmtId="0" fontId="51" fillId="9" borderId="5" xfId="94" applyFont="1" applyFill="1" applyBorder="1" applyAlignment="1">
      <alignment horizontal="center" vertical="center"/>
    </xf>
    <xf numFmtId="0" fontId="32" fillId="5" borderId="5" xfId="94" applyFont="1" applyFill="1" applyBorder="1" applyAlignment="1">
      <alignment horizontal="center" vertical="center" wrapText="1"/>
    </xf>
    <xf numFmtId="0" fontId="32" fillId="0" borderId="10" xfId="94" applyFont="1" applyFill="1" applyBorder="1" applyAlignment="1">
      <alignment horizontal="center"/>
    </xf>
    <xf numFmtId="0" fontId="19" fillId="0" borderId="13" xfId="0" applyFont="1" applyFill="1" applyBorder="1" applyAlignment="1">
      <alignment horizontal="center" vertical="center"/>
    </xf>
    <xf numFmtId="0" fontId="19" fillId="0" borderId="10" xfId="95" applyFont="1" applyFill="1" applyBorder="1" applyAlignment="1">
      <alignment horizontal="center" vertical="center"/>
    </xf>
    <xf numFmtId="0" fontId="19" fillId="0" borderId="10" xfId="94" applyFont="1" applyFill="1" applyBorder="1" applyAlignment="1">
      <alignment horizontal="center" vertical="center"/>
    </xf>
    <xf numFmtId="0" fontId="19" fillId="14" borderId="20" xfId="94" applyFont="1" applyFill="1" applyBorder="1" applyAlignment="1">
      <alignment horizontal="center" vertical="center"/>
    </xf>
    <xf numFmtId="0" fontId="19" fillId="5" borderId="13" xfId="0" applyNumberFormat="1" applyFont="1" applyFill="1" applyBorder="1" applyAlignment="1">
      <alignment horizontal="center" vertical="center" wrapText="1"/>
    </xf>
    <xf numFmtId="0" fontId="19" fillId="5" borderId="10" xfId="95" applyFont="1" applyFill="1" applyBorder="1" applyAlignment="1">
      <alignment horizontal="center" vertical="center"/>
    </xf>
    <xf numFmtId="0" fontId="19" fillId="5" borderId="5" xfId="94" applyFont="1" applyFill="1" applyBorder="1" applyAlignment="1">
      <alignment horizontal="center" vertical="center"/>
    </xf>
    <xf numFmtId="0" fontId="32" fillId="0" borderId="10" xfId="94" applyFont="1" applyFill="1" applyBorder="1" applyAlignment="1">
      <alignment horizontal="center" vertical="center"/>
    </xf>
    <xf numFmtId="191" fontId="19" fillId="5" borderId="20" xfId="93" applyNumberFormat="1" applyFont="1" applyFill="1" applyBorder="1" applyAlignment="1">
      <alignment horizontal="center" vertical="center" wrapText="1"/>
    </xf>
    <xf numFmtId="191" fontId="19" fillId="5" borderId="5" xfId="93" applyNumberFormat="1" applyFont="1" applyFill="1" applyBorder="1" applyAlignment="1">
      <alignment horizontal="center" vertical="center" wrapText="1"/>
    </xf>
    <xf numFmtId="0" fontId="20" fillId="5" borderId="5" xfId="0" applyNumberFormat="1" applyFont="1" applyFill="1" applyBorder="1" applyAlignment="1">
      <alignment horizontal="center" vertical="center" wrapText="1"/>
    </xf>
    <xf numFmtId="0" fontId="52" fillId="5" borderId="21" xfId="0" applyFont="1" applyFill="1" applyBorder="1" applyAlignment="1">
      <alignment horizontal="center" vertical="center"/>
    </xf>
    <xf numFmtId="177" fontId="53" fillId="5" borderId="5" xfId="0" applyNumberFormat="1" applyFont="1" applyFill="1" applyBorder="1" applyAlignment="1">
      <alignment horizontal="center" vertical="center"/>
    </xf>
    <xf numFmtId="0" fontId="53" fillId="5" borderId="5" xfId="0" applyFont="1" applyFill="1" applyBorder="1" applyAlignment="1">
      <alignment horizontal="center" vertical="center"/>
    </xf>
    <xf numFmtId="0" fontId="53" fillId="5" borderId="5" xfId="0" applyNumberFormat="1" applyFont="1" applyFill="1" applyBorder="1" applyAlignment="1">
      <alignment horizontal="center" vertical="center"/>
    </xf>
    <xf numFmtId="0" fontId="52" fillId="5" borderId="5" xfId="0" applyFont="1" applyFill="1" applyBorder="1" applyAlignment="1">
      <alignment horizontal="center" vertical="center" wrapText="1"/>
    </xf>
    <xf numFmtId="0" fontId="49" fillId="0" borderId="0" xfId="0" applyNumberFormat="1" applyFont="1" applyFill="1" applyBorder="1" applyAlignment="1">
      <alignment vertical="center"/>
    </xf>
    <xf numFmtId="0" fontId="48" fillId="0" borderId="0" xfId="12" applyNumberFormat="1" applyFont="1" applyFill="1">
      <alignment vertical="center"/>
    </xf>
    <xf numFmtId="0" fontId="44" fillId="9" borderId="22" xfId="0" applyFont="1" applyFill="1" applyBorder="1" applyAlignment="1">
      <alignment horizontal="center" vertical="center"/>
    </xf>
    <xf numFmtId="0" fontId="44" fillId="9" borderId="23" xfId="0" applyFont="1" applyFill="1" applyBorder="1" applyAlignment="1">
      <alignment horizontal="center" vertical="center"/>
    </xf>
    <xf numFmtId="0" fontId="15" fillId="5" borderId="5"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4" fillId="0" borderId="7"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5" fillId="0" borderId="5" xfId="0" applyFont="1" applyFill="1" applyBorder="1" applyAlignment="1">
      <alignment vertical="center" wrapText="1"/>
    </xf>
    <xf numFmtId="0" fontId="53" fillId="0" borderId="24" xfId="0" applyFont="1" applyFill="1" applyBorder="1" applyAlignment="1">
      <alignment horizontal="center" vertical="center"/>
    </xf>
    <xf numFmtId="0" fontId="53" fillId="0" borderId="5"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5" xfId="0" applyBorder="1" applyAlignment="1">
      <alignment horizontal="center" vertical="center"/>
    </xf>
    <xf numFmtId="0" fontId="7" fillId="0" borderId="5" xfId="0" applyFont="1" applyFill="1" applyBorder="1" applyAlignment="1">
      <alignment horizontal="center" vertical="center"/>
    </xf>
    <xf numFmtId="192" fontId="8" fillId="0" borderId="5" xfId="0" applyNumberFormat="1" applyFont="1" applyFill="1" applyBorder="1" applyAlignment="1">
      <alignment horizontal="center" vertical="center"/>
    </xf>
    <xf numFmtId="0" fontId="32" fillId="0" borderId="0" xfId="0" applyFont="1" applyFill="1" applyBorder="1" applyAlignment="1">
      <alignment vertical="center"/>
    </xf>
    <xf numFmtId="0" fontId="56" fillId="0" borderId="0" xfId="0" applyFont="1" applyFill="1" applyBorder="1" applyAlignment="1">
      <alignment vertical="center"/>
    </xf>
    <xf numFmtId="0" fontId="56" fillId="9" borderId="5" xfId="0" applyFont="1" applyFill="1" applyBorder="1" applyAlignment="1">
      <alignment horizontal="center" vertical="center"/>
    </xf>
    <xf numFmtId="0" fontId="57" fillId="9" borderId="5" xfId="0" applyFont="1" applyFill="1" applyBorder="1" applyAlignment="1">
      <alignment horizontal="center" vertical="center"/>
    </xf>
    <xf numFmtId="0" fontId="58" fillId="9" borderId="5" xfId="0" applyFont="1" applyFill="1" applyBorder="1" applyAlignment="1">
      <alignment horizontal="center" vertical="center"/>
    </xf>
    <xf numFmtId="0" fontId="58" fillId="9" borderId="7" xfId="0" applyFont="1" applyFill="1" applyBorder="1" applyAlignment="1">
      <alignment horizontal="center" vertical="center"/>
    </xf>
    <xf numFmtId="0" fontId="58" fillId="9" borderId="8" xfId="0" applyFont="1" applyFill="1" applyBorder="1" applyAlignment="1">
      <alignment horizontal="center" vertical="center"/>
    </xf>
    <xf numFmtId="0" fontId="57" fillId="9" borderId="7" xfId="0" applyFont="1" applyFill="1" applyBorder="1" applyAlignment="1">
      <alignment horizontal="center" vertical="center"/>
    </xf>
    <xf numFmtId="0" fontId="57" fillId="9" borderId="8" xfId="0" applyFont="1" applyFill="1" applyBorder="1" applyAlignment="1">
      <alignment horizontal="center" vertical="center"/>
    </xf>
    <xf numFmtId="0" fontId="32" fillId="5" borderId="5" xfId="0" applyFont="1" applyFill="1" applyBorder="1" applyAlignment="1">
      <alignment horizontal="center"/>
    </xf>
    <xf numFmtId="177" fontId="40" fillId="12" borderId="5" xfId="0" applyNumberFormat="1" applyFont="1" applyFill="1" applyBorder="1" applyAlignment="1">
      <alignment horizontal="center" vertical="center"/>
    </xf>
    <xf numFmtId="177" fontId="40" fillId="0" borderId="5" xfId="0" applyNumberFormat="1" applyFont="1" applyFill="1" applyBorder="1" applyAlignment="1">
      <alignment horizontal="center" vertical="center"/>
    </xf>
    <xf numFmtId="0" fontId="9" fillId="0" borderId="0" xfId="12" applyFont="1" applyFill="1" applyBorder="1" applyAlignment="1">
      <alignment vertical="center"/>
    </xf>
    <xf numFmtId="0" fontId="58" fillId="9" borderId="9" xfId="0" applyFont="1" applyFill="1" applyBorder="1" applyAlignment="1">
      <alignment horizontal="center" vertical="center"/>
    </xf>
    <xf numFmtId="0" fontId="57" fillId="9" borderId="9" xfId="0" applyFont="1" applyFill="1" applyBorder="1" applyAlignment="1">
      <alignment horizontal="center" vertical="center"/>
    </xf>
    <xf numFmtId="0" fontId="59" fillId="12" borderId="0" xfId="0" applyNumberFormat="1" applyFont="1" applyFill="1" applyBorder="1" applyAlignment="1" applyProtection="1">
      <alignment vertical="center"/>
    </xf>
    <xf numFmtId="0" fontId="60" fillId="5" borderId="0" xfId="0" applyNumberFormat="1" applyFont="1" applyFill="1" applyAlignment="1" applyProtection="1">
      <alignment horizontal="center" vertical="center"/>
    </xf>
    <xf numFmtId="0" fontId="9" fillId="12" borderId="0" xfId="12" applyNumberFormat="1" applyFont="1" applyFill="1" applyBorder="1" applyAlignment="1" applyProtection="1">
      <alignment vertical="center"/>
    </xf>
    <xf numFmtId="0" fontId="61" fillId="12" borderId="5" xfId="0" applyFont="1" applyFill="1" applyBorder="1" applyAlignment="1">
      <alignment horizontal="center" vertical="center"/>
    </xf>
    <xf numFmtId="0" fontId="59" fillId="12" borderId="0" xfId="0" applyNumberFormat="1" applyFont="1" applyFill="1" applyBorder="1" applyAlignment="1" applyProtection="1">
      <alignment horizontal="center" vertical="center"/>
    </xf>
    <xf numFmtId="0" fontId="62" fillId="12" borderId="5" xfId="0" applyFont="1" applyFill="1" applyBorder="1" applyAlignment="1">
      <alignment horizontal="center" vertical="center"/>
    </xf>
    <xf numFmtId="0" fontId="63" fillId="12" borderId="5" xfId="0" applyFont="1" applyFill="1" applyBorder="1" applyAlignment="1">
      <alignment horizontal="center" vertical="center"/>
    </xf>
    <xf numFmtId="0" fontId="0" fillId="0" borderId="0" xfId="0" applyFill="1">
      <alignment vertical="center"/>
    </xf>
    <xf numFmtId="0" fontId="59" fillId="12" borderId="5" xfId="0" applyNumberFormat="1" applyFont="1" applyFill="1" applyBorder="1" applyAlignment="1" applyProtection="1">
      <alignment horizontal="center" vertical="center"/>
    </xf>
    <xf numFmtId="0" fontId="8" fillId="0" borderId="0" xfId="0" applyFont="1" applyFill="1" applyAlignment="1">
      <alignment vertical="center"/>
    </xf>
    <xf numFmtId="49" fontId="64" fillId="15" borderId="0" xfId="88" applyNumberFormat="1" applyFont="1" applyFill="1" applyAlignment="1" applyProtection="1">
      <alignment horizontal="center" vertical="center"/>
    </xf>
    <xf numFmtId="49" fontId="64" fillId="15" borderId="0" xfId="89" applyNumberFormat="1" applyFont="1" applyFill="1" applyAlignment="1" applyProtection="1">
      <alignment horizontal="center" vertical="center"/>
    </xf>
    <xf numFmtId="49" fontId="65" fillId="0" borderId="0" xfId="88" applyNumberFormat="1" applyFont="1" applyFill="1" applyAlignment="1" applyProtection="1">
      <alignment horizontal="center"/>
    </xf>
    <xf numFmtId="49" fontId="46" fillId="9" borderId="5" xfId="88" applyNumberFormat="1" applyFont="1" applyFill="1" applyBorder="1" applyAlignment="1" applyProtection="1">
      <alignment horizontal="center" vertical="center"/>
    </xf>
    <xf numFmtId="49" fontId="50" fillId="9" borderId="5" xfId="88" applyNumberFormat="1" applyFont="1" applyFill="1" applyBorder="1" applyAlignment="1" applyProtection="1">
      <alignment horizontal="center" vertical="center"/>
    </xf>
    <xf numFmtId="0" fontId="66" fillId="5" borderId="5" xfId="0" applyFont="1" applyFill="1" applyBorder="1" applyAlignment="1">
      <alignment horizontal="center" vertical="center"/>
    </xf>
    <xf numFmtId="0" fontId="66" fillId="5" borderId="7" xfId="0" applyFont="1" applyFill="1" applyBorder="1" applyAlignment="1">
      <alignment horizontal="center" vertical="center"/>
    </xf>
    <xf numFmtId="0" fontId="66" fillId="5" borderId="8" xfId="0" applyFont="1" applyFill="1" applyBorder="1" applyAlignment="1">
      <alignment horizontal="center" vertical="center"/>
    </xf>
    <xf numFmtId="0" fontId="67" fillId="5" borderId="5" xfId="0" applyFont="1" applyFill="1" applyBorder="1" applyAlignment="1">
      <alignment horizontal="center" vertical="center"/>
    </xf>
    <xf numFmtId="177" fontId="68" fillId="15" borderId="10" xfId="88" applyNumberFormat="1" applyFont="1" applyFill="1" applyBorder="1" applyAlignment="1" applyProtection="1">
      <alignment horizontal="center" vertical="center"/>
    </xf>
    <xf numFmtId="177" fontId="69" fillId="0" borderId="10" xfId="0" applyNumberFormat="1" applyFont="1" applyFill="1" applyBorder="1" applyAlignment="1">
      <alignment horizontal="center" vertical="center" wrapText="1"/>
    </xf>
    <xf numFmtId="177" fontId="70" fillId="0" borderId="10" xfId="0" applyNumberFormat="1" applyFont="1" applyFill="1" applyBorder="1" applyAlignment="1">
      <alignment horizontal="center" vertical="center" wrapText="1"/>
    </xf>
    <xf numFmtId="177" fontId="71" fillId="12" borderId="10" xfId="67" applyNumberFormat="1" applyFont="1" applyFill="1" applyBorder="1" applyAlignment="1">
      <alignment horizontal="center" vertical="center" wrapText="1"/>
    </xf>
    <xf numFmtId="177" fontId="69" fillId="0" borderId="5" xfId="0" applyNumberFormat="1" applyFont="1" applyFill="1" applyBorder="1" applyAlignment="1">
      <alignment vertical="center"/>
    </xf>
    <xf numFmtId="177" fontId="72" fillId="0" borderId="5" xfId="0" applyNumberFormat="1" applyFont="1" applyFill="1" applyBorder="1" applyAlignment="1">
      <alignment horizontal="center" vertical="center"/>
    </xf>
    <xf numFmtId="192" fontId="73" fillId="0" borderId="5" xfId="0" applyNumberFormat="1" applyFont="1" applyFill="1" applyBorder="1" applyAlignment="1">
      <alignment vertical="center"/>
    </xf>
    <xf numFmtId="177" fontId="8" fillId="0" borderId="5" xfId="0" applyNumberFormat="1" applyFont="1" applyFill="1" applyBorder="1" applyAlignment="1">
      <alignment horizontal="center" vertical="center"/>
    </xf>
    <xf numFmtId="0" fontId="65" fillId="0" borderId="0" xfId="88" applyNumberFormat="1" applyFont="1" applyFill="1" applyAlignment="1" applyProtection="1">
      <alignment horizontal="center"/>
    </xf>
    <xf numFmtId="177" fontId="74" fillId="12" borderId="10" xfId="67" applyNumberFormat="1" applyFont="1" applyFill="1" applyBorder="1" applyAlignment="1">
      <alignment horizontal="center" vertical="center" wrapText="1"/>
    </xf>
    <xf numFmtId="49" fontId="48" fillId="0" borderId="0" xfId="12" applyNumberFormat="1" applyFont="1" applyFill="1" applyBorder="1" applyAlignment="1" applyProtection="1">
      <alignment horizontal="center"/>
    </xf>
    <xf numFmtId="49" fontId="9" fillId="0" borderId="0" xfId="12" applyNumberFormat="1" applyFont="1" applyFill="1" applyBorder="1" applyAlignment="1" applyProtection="1">
      <alignment horizontal="center"/>
    </xf>
    <xf numFmtId="0" fontId="66" fillId="5" borderId="9" xfId="0" applyFont="1" applyFill="1" applyBorder="1" applyAlignment="1">
      <alignment horizontal="center" vertical="center"/>
    </xf>
    <xf numFmtId="177" fontId="71" fillId="12" borderId="5" xfId="67" applyNumberFormat="1" applyFont="1" applyFill="1" applyBorder="1" applyAlignment="1">
      <alignment horizontal="center" vertical="center" wrapText="1"/>
    </xf>
    <xf numFmtId="177" fontId="75" fillId="0" borderId="5" xfId="0" applyNumberFormat="1" applyFont="1" applyFill="1" applyBorder="1" applyAlignment="1">
      <alignment horizontal="center" vertical="center"/>
    </xf>
    <xf numFmtId="177" fontId="20" fillId="0" borderId="5" xfId="0" applyNumberFormat="1" applyFont="1" applyFill="1" applyBorder="1" applyAlignment="1">
      <alignment vertical="center"/>
    </xf>
    <xf numFmtId="177" fontId="8" fillId="0" borderId="5" xfId="0" applyNumberFormat="1" applyFont="1" applyFill="1" applyBorder="1" applyAlignment="1">
      <alignment vertical="center"/>
    </xf>
    <xf numFmtId="0" fontId="76" fillId="9" borderId="0" xfId="73" applyFont="1" applyFill="1" applyAlignment="1">
      <alignment horizontal="center" vertical="center"/>
    </xf>
    <xf numFmtId="0" fontId="77" fillId="5" borderId="5" xfId="0" applyFont="1" applyFill="1" applyBorder="1" applyAlignment="1">
      <alignment horizontal="center" vertical="center"/>
    </xf>
    <xf numFmtId="0" fontId="78" fillId="0" borderId="5" xfId="0" applyFont="1" applyFill="1" applyBorder="1" applyAlignment="1">
      <alignment vertical="center"/>
    </xf>
    <xf numFmtId="0" fontId="78" fillId="16" borderId="5" xfId="0" applyFont="1" applyFill="1" applyBorder="1" applyAlignment="1">
      <alignment vertical="center"/>
    </xf>
    <xf numFmtId="0" fontId="79" fillId="0" borderId="5" xfId="0" applyFont="1" applyFill="1" applyBorder="1" applyAlignment="1">
      <alignment vertical="center"/>
    </xf>
    <xf numFmtId="0" fontId="78" fillId="5" borderId="5" xfId="0" applyFont="1" applyFill="1" applyBorder="1" applyAlignment="1">
      <alignment vertical="center"/>
    </xf>
    <xf numFmtId="0" fontId="79" fillId="16" borderId="5" xfId="0" applyFont="1" applyFill="1" applyBorder="1" applyAlignment="1">
      <alignment vertical="center"/>
    </xf>
    <xf numFmtId="0" fontId="78" fillId="0" borderId="7" xfId="0" applyFont="1" applyFill="1" applyBorder="1" applyAlignment="1">
      <alignment vertical="center"/>
    </xf>
    <xf numFmtId="0" fontId="77" fillId="0" borderId="0" xfId="0" applyFont="1" applyFill="1" applyAlignment="1">
      <alignment vertical="center"/>
    </xf>
    <xf numFmtId="0" fontId="8" fillId="12" borderId="0" xfId="0" applyFont="1" applyFill="1" applyBorder="1" applyAlignment="1">
      <alignment vertical="center"/>
    </xf>
    <xf numFmtId="0" fontId="51" fillId="9" borderId="5" xfId="39" applyFont="1" applyFill="1" applyBorder="1" applyAlignment="1">
      <alignment horizontal="center" vertical="center" wrapText="1"/>
    </xf>
    <xf numFmtId="0" fontId="29" fillId="5" borderId="5" xfId="39" applyFont="1" applyFill="1" applyBorder="1" applyAlignment="1">
      <alignment horizontal="center" vertical="center" wrapText="1"/>
    </xf>
    <xf numFmtId="0" fontId="66" fillId="12" borderId="17" xfId="0" applyFont="1" applyFill="1" applyBorder="1" applyAlignment="1">
      <alignment horizontal="center" vertical="center"/>
    </xf>
    <xf numFmtId="0" fontId="66" fillId="12" borderId="10" xfId="0" applyFont="1" applyFill="1" applyBorder="1" applyAlignment="1">
      <alignment horizontal="center" vertical="center"/>
    </xf>
    <xf numFmtId="0" fontId="68" fillId="12" borderId="10" xfId="64" applyFont="1" applyFill="1" applyBorder="1" applyAlignment="1" applyProtection="1">
      <alignment horizontal="center" vertical="center" wrapText="1"/>
    </xf>
    <xf numFmtId="0" fontId="80" fillId="12" borderId="15" xfId="77" applyFont="1" applyFill="1" applyBorder="1" applyAlignment="1">
      <alignment horizontal="center" vertical="center" wrapText="1"/>
    </xf>
    <xf numFmtId="0" fontId="80" fillId="12" borderId="25" xfId="77" applyFont="1" applyFill="1" applyBorder="1" applyAlignment="1">
      <alignment horizontal="center" vertical="center" wrapText="1"/>
    </xf>
    <xf numFmtId="193" fontId="80" fillId="0" borderId="26" xfId="77" applyNumberFormat="1" applyFont="1" applyFill="1" applyBorder="1" applyAlignment="1">
      <alignment horizontal="center" vertical="center" wrapText="1"/>
    </xf>
    <xf numFmtId="190" fontId="81" fillId="12" borderId="5" xfId="118" applyNumberFormat="1" applyFont="1" applyFill="1" applyBorder="1" applyAlignment="1">
      <alignment horizontal="center" vertical="center"/>
    </xf>
    <xf numFmtId="0" fontId="80" fillId="12" borderId="21" xfId="77" applyFont="1" applyFill="1" applyBorder="1" applyAlignment="1">
      <alignment horizontal="center" vertical="center" wrapText="1"/>
    </xf>
    <xf numFmtId="177" fontId="8" fillId="12" borderId="5" xfId="0" applyNumberFormat="1" applyFont="1" applyFill="1" applyBorder="1" applyAlignment="1">
      <alignment horizontal="center" vertical="center"/>
    </xf>
    <xf numFmtId="177" fontId="8" fillId="12" borderId="5" xfId="77" applyNumberFormat="1" applyFont="1" applyFill="1" applyBorder="1" applyAlignment="1">
      <alignment horizontal="center" vertical="center" wrapText="1"/>
    </xf>
    <xf numFmtId="0" fontId="80" fillId="0" borderId="27" xfId="77" applyFont="1" applyBorder="1" applyAlignment="1">
      <alignment horizontal="center" vertical="center" wrapText="1"/>
    </xf>
    <xf numFmtId="190" fontId="81" fillId="0" borderId="28" xfId="77" applyNumberFormat="1" applyFont="1" applyBorder="1" applyAlignment="1">
      <alignment horizontal="center" vertical="center" wrapText="1"/>
    </xf>
    <xf numFmtId="0" fontId="80" fillId="0" borderId="26" xfId="77" applyFont="1" applyBorder="1" applyAlignment="1">
      <alignment horizontal="center" vertical="center" wrapText="1"/>
    </xf>
    <xf numFmtId="190" fontId="81" fillId="0" borderId="5" xfId="77" applyNumberFormat="1" applyFont="1" applyBorder="1" applyAlignment="1">
      <alignment horizontal="center" vertical="center" wrapText="1"/>
    </xf>
    <xf numFmtId="180" fontId="81" fillId="0" borderId="5" xfId="118" applyNumberFormat="1" applyFont="1" applyBorder="1" applyAlignment="1">
      <alignment horizontal="center" vertical="center"/>
    </xf>
    <xf numFmtId="0" fontId="80" fillId="0" borderId="29" xfId="77" applyFont="1" applyBorder="1" applyAlignment="1">
      <alignment horizontal="center" vertical="center" wrapText="1"/>
    </xf>
    <xf numFmtId="180" fontId="81" fillId="0" borderId="21" xfId="118" applyNumberFormat="1" applyFont="1" applyBorder="1" applyAlignment="1">
      <alignment horizontal="center" vertical="center"/>
    </xf>
    <xf numFmtId="190" fontId="81" fillId="0" borderId="21" xfId="77" applyNumberFormat="1" applyFont="1" applyBorder="1" applyAlignment="1">
      <alignment horizontal="center" vertical="center" wrapText="1"/>
    </xf>
    <xf numFmtId="0" fontId="68" fillId="12" borderId="10" xfId="1" applyFont="1" applyFill="1" applyBorder="1" applyAlignment="1" applyProtection="1">
      <alignment horizontal="center" vertical="center" wrapText="1"/>
    </xf>
    <xf numFmtId="194" fontId="68" fillId="12" borderId="10" xfId="1" applyNumberFormat="1" applyFont="1" applyFill="1" applyBorder="1" applyAlignment="1" applyProtection="1">
      <alignment horizontal="center" vertical="center" wrapText="1"/>
    </xf>
    <xf numFmtId="190" fontId="81" fillId="12" borderId="5" xfId="77" applyNumberFormat="1" applyFont="1" applyFill="1" applyBorder="1" applyAlignment="1">
      <alignment horizontal="center" vertical="center" wrapText="1"/>
    </xf>
    <xf numFmtId="195" fontId="82" fillId="12" borderId="5" xfId="77" applyNumberFormat="1" applyFont="1" applyFill="1" applyBorder="1" applyAlignment="1">
      <alignment horizontal="center" vertical="center" wrapText="1"/>
    </xf>
    <xf numFmtId="194" fontId="68" fillId="12" borderId="18" xfId="1" applyNumberFormat="1" applyFont="1" applyFill="1" applyBorder="1" applyAlignment="1" applyProtection="1">
      <alignment horizontal="center" vertical="center" wrapText="1"/>
    </xf>
    <xf numFmtId="0" fontId="83" fillId="12" borderId="0" xfId="0" applyFont="1" applyFill="1">
      <alignment vertical="center"/>
    </xf>
    <xf numFmtId="0" fontId="80" fillId="12" borderId="30" xfId="77" applyFont="1" applyFill="1" applyBorder="1" applyAlignment="1">
      <alignment horizontal="center" vertical="center" wrapText="1"/>
    </xf>
    <xf numFmtId="190" fontId="81" fillId="0" borderId="31" xfId="77" applyNumberFormat="1" applyFont="1" applyBorder="1" applyAlignment="1">
      <alignment horizontal="center" vertical="center" wrapText="1"/>
    </xf>
    <xf numFmtId="190" fontId="81" fillId="0" borderId="19" xfId="77" applyNumberFormat="1" applyFont="1" applyBorder="1" applyAlignment="1">
      <alignment horizontal="center" vertical="center" wrapText="1"/>
    </xf>
    <xf numFmtId="190" fontId="81" fillId="0" borderId="32" xfId="77" applyNumberFormat="1" applyFont="1" applyBorder="1" applyAlignment="1">
      <alignment horizontal="center" vertical="center" wrapText="1"/>
    </xf>
    <xf numFmtId="0" fontId="0" fillId="0" borderId="0" xfId="0" applyFont="1" applyFill="1" applyBorder="1" applyAlignment="1">
      <alignment vertical="center"/>
    </xf>
    <xf numFmtId="186" fontId="35" fillId="5" borderId="5" xfId="55" applyNumberFormat="1" applyFont="1" applyFill="1" applyBorder="1" applyAlignment="1">
      <alignment horizontal="center" vertical="center"/>
    </xf>
    <xf numFmtId="0" fontId="32" fillId="5" borderId="5" xfId="12" applyFont="1" applyFill="1" applyBorder="1" applyAlignment="1">
      <alignment horizontal="center" vertical="center"/>
    </xf>
    <xf numFmtId="0" fontId="17" fillId="0" borderId="0" xfId="12" applyFont="1" applyFill="1" applyBorder="1" applyAlignment="1">
      <alignment vertical="center"/>
    </xf>
    <xf numFmtId="186" fontId="84" fillId="0" borderId="5" xfId="55" applyNumberFormat="1" applyFont="1" applyFill="1" applyBorder="1" applyAlignment="1">
      <alignment horizontal="center"/>
    </xf>
    <xf numFmtId="186" fontId="35" fillId="0" borderId="5" xfId="55" applyNumberFormat="1" applyFont="1" applyFill="1" applyBorder="1" applyAlignment="1">
      <alignment horizontal="center"/>
    </xf>
    <xf numFmtId="0" fontId="83" fillId="0" borderId="0" xfId="0" applyFont="1" applyFill="1" applyBorder="1" applyAlignment="1">
      <alignment vertical="center"/>
    </xf>
    <xf numFmtId="0" fontId="84" fillId="0" borderId="5" xfId="55" applyNumberFormat="1" applyFont="1" applyFill="1" applyBorder="1" applyAlignment="1">
      <alignment horizontal="center"/>
    </xf>
    <xf numFmtId="0" fontId="35" fillId="0" borderId="0" xfId="0" applyFont="1" applyFill="1" applyBorder="1" applyAlignment="1">
      <alignment vertical="center"/>
    </xf>
    <xf numFmtId="0" fontId="85" fillId="0" borderId="0" xfId="0" applyFont="1" applyFill="1" applyBorder="1" applyAlignment="1">
      <alignment vertical="center"/>
    </xf>
    <xf numFmtId="186" fontId="86" fillId="0" borderId="0" xfId="55" applyNumberFormat="1" applyFont="1"/>
    <xf numFmtId="186" fontId="87" fillId="0" borderId="0" xfId="55" applyNumberFormat="1"/>
    <xf numFmtId="0" fontId="46" fillId="2" borderId="5"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5" xfId="0" applyFont="1" applyFill="1" applyBorder="1" applyAlignment="1">
      <alignment horizontal="center" vertical="center" wrapText="1"/>
    </xf>
    <xf numFmtId="0" fontId="88" fillId="5" borderId="33" xfId="75" applyFont="1" applyFill="1" applyBorder="1" applyAlignment="1" applyProtection="1">
      <alignment horizontal="center" vertical="center"/>
    </xf>
    <xf numFmtId="0" fontId="89" fillId="5" borderId="5" xfId="75" applyFont="1" applyFill="1" applyBorder="1" applyAlignment="1" applyProtection="1">
      <alignment horizontal="center" vertical="center" wrapText="1"/>
    </xf>
    <xf numFmtId="0" fontId="89" fillId="5" borderId="5" xfId="117" applyFont="1" applyFill="1" applyBorder="1" applyAlignment="1" applyProtection="1">
      <alignment horizontal="center" vertical="center" wrapText="1"/>
    </xf>
    <xf numFmtId="190" fontId="90" fillId="5" borderId="5" xfId="75" applyNumberFormat="1" applyFont="1" applyFill="1" applyBorder="1" applyAlignment="1" applyProtection="1">
      <alignment horizontal="center" vertical="center"/>
    </xf>
    <xf numFmtId="190" fontId="91" fillId="0" borderId="5" xfId="55" applyNumberFormat="1" applyFont="1" applyBorder="1" applyAlignment="1">
      <alignment horizontal="center"/>
    </xf>
    <xf numFmtId="49" fontId="92" fillId="5" borderId="5" xfId="75" applyNumberFormat="1" applyFont="1" applyFill="1" applyBorder="1" applyAlignment="1" applyProtection="1">
      <alignment horizontal="center" vertical="center"/>
    </xf>
    <xf numFmtId="194" fontId="89" fillId="5" borderId="5" xfId="117" applyNumberFormat="1" applyFont="1" applyFill="1" applyBorder="1" applyAlignment="1" applyProtection="1">
      <alignment horizontal="center" vertical="center" wrapText="1"/>
    </xf>
    <xf numFmtId="186" fontId="87" fillId="12" borderId="0" xfId="55" applyNumberFormat="1" applyFill="1"/>
    <xf numFmtId="0" fontId="83" fillId="0" borderId="0" xfId="0" applyFont="1" applyFill="1" applyAlignment="1">
      <alignment vertical="center"/>
    </xf>
    <xf numFmtId="0" fontId="0" fillId="0" borderId="0" xfId="0" applyFont="1" applyFill="1" applyAlignment="1">
      <alignment vertical="center"/>
    </xf>
    <xf numFmtId="0" fontId="93" fillId="5" borderId="25" xfId="0" applyFont="1" applyFill="1" applyBorder="1" applyAlignment="1">
      <alignment horizontal="center" vertical="center"/>
    </xf>
    <xf numFmtId="0" fontId="17" fillId="0" borderId="0" xfId="12" applyFont="1" applyFill="1" applyAlignment="1">
      <alignment vertical="center"/>
    </xf>
    <xf numFmtId="0" fontId="80" fillId="5" borderId="7" xfId="113" applyFont="1" applyFill="1" applyBorder="1" applyAlignment="1">
      <alignment horizontal="left" vertical="center"/>
    </xf>
    <xf numFmtId="0" fontId="80" fillId="5" borderId="8" xfId="113" applyFont="1" applyFill="1" applyBorder="1" applyAlignment="1">
      <alignment horizontal="left" vertical="center"/>
    </xf>
    <xf numFmtId="0" fontId="80" fillId="5" borderId="9" xfId="113" applyFont="1" applyFill="1" applyBorder="1" applyAlignment="1">
      <alignment horizontal="left" vertical="center"/>
    </xf>
    <xf numFmtId="0" fontId="6" fillId="5" borderId="5" xfId="0" applyFont="1" applyFill="1" applyBorder="1" applyAlignment="1">
      <alignment horizontal="center" vertical="center"/>
    </xf>
    <xf numFmtId="0" fontId="53" fillId="0" borderId="0" xfId="0" applyFont="1" applyFill="1" applyBorder="1" applyAlignment="1">
      <alignment horizontal="center" vertical="center"/>
    </xf>
    <xf numFmtId="0" fontId="94" fillId="9" borderId="5" xfId="0" applyFont="1" applyFill="1" applyBorder="1" applyAlignment="1">
      <alignment horizontal="center" vertical="center"/>
    </xf>
    <xf numFmtId="0" fontId="95" fillId="12" borderId="5" xfId="113" applyFont="1" applyFill="1" applyBorder="1" applyAlignment="1">
      <alignment vertical="center"/>
    </xf>
    <xf numFmtId="0" fontId="96" fillId="12" borderId="5" xfId="113" applyFont="1" applyFill="1" applyBorder="1" applyAlignment="1">
      <alignment vertical="center"/>
    </xf>
    <xf numFmtId="0" fontId="95" fillId="12" borderId="5" xfId="113" applyFont="1" applyFill="1" applyBorder="1" applyAlignment="1">
      <alignment horizontal="center" vertical="center"/>
    </xf>
    <xf numFmtId="0" fontId="95" fillId="17" borderId="5" xfId="113" applyFont="1" applyFill="1" applyBorder="1" applyAlignment="1">
      <alignment vertical="center"/>
    </xf>
    <xf numFmtId="0" fontId="96" fillId="17" borderId="5" xfId="113" applyFont="1" applyFill="1" applyBorder="1" applyAlignment="1">
      <alignment vertical="center"/>
    </xf>
    <xf numFmtId="0" fontId="95" fillId="17" borderId="5" xfId="113" applyFont="1" applyFill="1" applyBorder="1" applyAlignment="1">
      <alignment horizontal="center" vertical="center"/>
    </xf>
    <xf numFmtId="0" fontId="15" fillId="12" borderId="5" xfId="113" applyFont="1" applyFill="1" applyBorder="1" applyAlignment="1">
      <alignment vertical="center"/>
    </xf>
    <xf numFmtId="0" fontId="95" fillId="0" borderId="5" xfId="113" applyFont="1" applyFill="1" applyBorder="1" applyAlignment="1">
      <alignment vertical="center"/>
    </xf>
    <xf numFmtId="0" fontId="94" fillId="0" borderId="0" xfId="0" applyFont="1" applyFill="1" applyBorder="1" applyAlignment="1">
      <alignment horizontal="center" vertical="center"/>
    </xf>
    <xf numFmtId="0" fontId="95" fillId="0" borderId="0" xfId="113" applyFont="1" applyFill="1" applyBorder="1" applyAlignment="1">
      <alignment vertical="center"/>
    </xf>
    <xf numFmtId="0" fontId="96" fillId="0" borderId="0" xfId="113" applyFont="1" applyFill="1" applyBorder="1" applyAlignment="1">
      <alignment vertical="center"/>
    </xf>
    <xf numFmtId="0" fontId="95" fillId="0" borderId="0" xfId="113" applyFont="1" applyFill="1" applyBorder="1" applyAlignment="1">
      <alignment horizontal="center" vertical="center"/>
    </xf>
    <xf numFmtId="177" fontId="97" fillId="0" borderId="5" xfId="0" applyNumberFormat="1" applyFont="1" applyFill="1" applyBorder="1" applyAlignment="1" applyProtection="1"/>
    <xf numFmtId="188" fontId="97" fillId="0" borderId="5" xfId="0" applyNumberFormat="1" applyFont="1" applyFill="1" applyBorder="1" applyAlignment="1">
      <alignment vertical="center"/>
    </xf>
    <xf numFmtId="0" fontId="94" fillId="9" borderId="25" xfId="0" applyFont="1" applyFill="1" applyBorder="1" applyAlignment="1">
      <alignment horizontal="center" vertical="center"/>
    </xf>
    <xf numFmtId="0" fontId="95" fillId="12" borderId="0" xfId="113" applyFont="1" applyFill="1" applyBorder="1" applyAlignment="1">
      <alignment vertical="center"/>
    </xf>
    <xf numFmtId="0" fontId="96" fillId="12" borderId="0" xfId="113" applyFont="1" applyFill="1" applyBorder="1" applyAlignment="1">
      <alignment vertical="center"/>
    </xf>
    <xf numFmtId="0" fontId="95" fillId="12" borderId="0" xfId="113" applyFont="1" applyFill="1" applyBorder="1" applyAlignment="1">
      <alignment horizontal="center" vertical="center"/>
    </xf>
    <xf numFmtId="177" fontId="98" fillId="0" borderId="5" xfId="0" applyNumberFormat="1" applyFont="1" applyFill="1" applyBorder="1" applyAlignment="1" applyProtection="1">
      <alignment horizontal="center"/>
    </xf>
    <xf numFmtId="0" fontId="99" fillId="0" borderId="5" xfId="0" applyFont="1" applyFill="1" applyBorder="1" applyAlignment="1">
      <alignment horizontal="center" vertical="center"/>
    </xf>
    <xf numFmtId="177" fontId="100" fillId="0" borderId="5" xfId="0" applyNumberFormat="1" applyFont="1" applyFill="1" applyBorder="1" applyAlignment="1" applyProtection="1">
      <alignment horizontal="center"/>
    </xf>
    <xf numFmtId="0" fontId="95" fillId="0" borderId="5" xfId="113" applyFont="1" applyFill="1" applyBorder="1" applyAlignment="1">
      <alignment horizontal="center" vertical="center"/>
    </xf>
    <xf numFmtId="0" fontId="96" fillId="0" borderId="5" xfId="113" applyFont="1" applyFill="1" applyBorder="1" applyAlignment="1">
      <alignment vertical="center"/>
    </xf>
    <xf numFmtId="0" fontId="15" fillId="0" borderId="5" xfId="113" applyFont="1" applyFill="1" applyBorder="1" applyAlignment="1">
      <alignment vertical="center"/>
    </xf>
    <xf numFmtId="177" fontId="97" fillId="0" borderId="0" xfId="0" applyNumberFormat="1" applyFont="1" applyFill="1" applyBorder="1" applyAlignment="1" applyProtection="1"/>
    <xf numFmtId="0" fontId="96" fillId="12" borderId="5" xfId="113" applyFont="1" applyFill="1" applyBorder="1" applyAlignment="1">
      <alignment horizontal="center" vertical="center"/>
    </xf>
    <xf numFmtId="0" fontId="94" fillId="0" borderId="0" xfId="0" applyFont="1" applyFill="1" applyBorder="1" applyAlignment="1">
      <alignment vertical="center"/>
    </xf>
    <xf numFmtId="0" fontId="15" fillId="0" borderId="0" xfId="113" applyFont="1" applyFill="1" applyBorder="1" applyAlignment="1">
      <alignment vertical="center"/>
    </xf>
    <xf numFmtId="177" fontId="16" fillId="9" borderId="5" xfId="0" applyNumberFormat="1" applyFont="1" applyFill="1" applyBorder="1" applyAlignment="1">
      <alignment horizontal="center" vertical="center"/>
    </xf>
    <xf numFmtId="177" fontId="20" fillId="5" borderId="5" xfId="0" applyNumberFormat="1" applyFont="1" applyFill="1" applyBorder="1" applyAlignment="1">
      <alignment horizontal="center" vertical="center"/>
    </xf>
    <xf numFmtId="188" fontId="101" fillId="5" borderId="5" xfId="0" applyNumberFormat="1" applyFont="1" applyFill="1" applyBorder="1" applyAlignment="1">
      <alignment horizontal="center" vertical="center"/>
    </xf>
    <xf numFmtId="188" fontId="5" fillId="5" borderId="5" xfId="0" applyNumberFormat="1" applyFont="1" applyFill="1" applyBorder="1" applyAlignment="1">
      <alignment horizontal="center" vertical="center"/>
    </xf>
    <xf numFmtId="188" fontId="8" fillId="5" borderId="5" xfId="0" applyNumberFormat="1" applyFont="1" applyFill="1" applyBorder="1" applyAlignment="1">
      <alignment horizontal="center" vertical="center"/>
    </xf>
    <xf numFmtId="188" fontId="8" fillId="0" borderId="5" xfId="0" applyNumberFormat="1" applyFont="1" applyFill="1" applyBorder="1" applyAlignment="1">
      <alignment horizontal="center" vertical="center"/>
    </xf>
    <xf numFmtId="188" fontId="8" fillId="5" borderId="5" xfId="0" applyNumberFormat="1" applyFont="1" applyFill="1" applyBorder="1" applyAlignment="1">
      <alignment horizontal="center" vertical="center" wrapText="1"/>
    </xf>
    <xf numFmtId="188" fontId="102" fillId="5" borderId="5" xfId="0" applyNumberFormat="1" applyFont="1" applyFill="1" applyBorder="1" applyAlignment="1">
      <alignment horizontal="center" vertical="center"/>
    </xf>
    <xf numFmtId="0" fontId="83" fillId="0" borderId="0" xfId="0" applyFont="1">
      <alignment vertical="center"/>
    </xf>
    <xf numFmtId="0" fontId="80" fillId="5" borderId="7" xfId="113" applyFont="1" applyFill="1" applyBorder="1" applyAlignment="1">
      <alignment horizontal="left" vertical="center" wrapText="1"/>
    </xf>
    <xf numFmtId="0" fontId="80" fillId="5" borderId="8" xfId="113" applyFont="1" applyFill="1" applyBorder="1" applyAlignment="1">
      <alignment horizontal="left" vertical="center" wrapText="1"/>
    </xf>
    <xf numFmtId="0" fontId="80" fillId="5" borderId="9" xfId="113" applyFont="1" applyFill="1" applyBorder="1" applyAlignment="1">
      <alignment horizontal="left" vertical="center" wrapText="1"/>
    </xf>
    <xf numFmtId="0" fontId="94" fillId="9" borderId="7" xfId="0" applyFont="1" applyFill="1" applyBorder="1" applyAlignment="1">
      <alignment horizontal="center" vertical="center"/>
    </xf>
    <xf numFmtId="0" fontId="94" fillId="9" borderId="8" xfId="0" applyFont="1" applyFill="1" applyBorder="1" applyAlignment="1">
      <alignment horizontal="center" vertical="center"/>
    </xf>
    <xf numFmtId="0" fontId="94" fillId="9" borderId="9" xfId="0" applyFont="1" applyFill="1" applyBorder="1" applyAlignment="1">
      <alignment horizontal="center" vertical="center"/>
    </xf>
    <xf numFmtId="0" fontId="22" fillId="5" borderId="0" xfId="0" applyFont="1" applyFill="1">
      <alignment vertical="center"/>
    </xf>
    <xf numFmtId="0" fontId="0" fillId="0" borderId="0" xfId="0" applyBorder="1">
      <alignment vertical="center"/>
    </xf>
    <xf numFmtId="0" fontId="91" fillId="0" borderId="0" xfId="0" applyFont="1" applyFill="1" applyBorder="1" applyAlignment="1"/>
    <xf numFmtId="177" fontId="103" fillId="12" borderId="5" xfId="0" applyNumberFormat="1" applyFont="1" applyFill="1" applyBorder="1" applyAlignment="1">
      <alignment horizontal="center" vertical="center"/>
    </xf>
    <xf numFmtId="177" fontId="103" fillId="0" borderId="5" xfId="64" applyNumberFormat="1" applyFont="1" applyFill="1" applyBorder="1" applyAlignment="1" applyProtection="1">
      <alignment horizontal="center" vertical="center" wrapText="1"/>
    </xf>
    <xf numFmtId="177" fontId="103" fillId="0" borderId="5" xfId="1" applyNumberFormat="1" applyFont="1" applyFill="1" applyBorder="1" applyAlignment="1" applyProtection="1">
      <alignment horizontal="center" vertical="center" wrapText="1"/>
    </xf>
    <xf numFmtId="177" fontId="103" fillId="12" borderId="5" xfId="77" applyNumberFormat="1" applyFont="1" applyFill="1" applyBorder="1" applyAlignment="1">
      <alignment horizontal="center" vertical="center" wrapText="1"/>
    </xf>
    <xf numFmtId="177" fontId="104" fillId="0" borderId="5" xfId="64" applyNumberFormat="1" applyFont="1" applyFill="1" applyBorder="1" applyAlignment="1" applyProtection="1">
      <alignment horizontal="center" vertical="center"/>
    </xf>
    <xf numFmtId="177" fontId="105" fillId="0" borderId="5" xfId="0" applyNumberFormat="1" applyFont="1" applyBorder="1" applyAlignment="1">
      <alignment horizontal="center" vertical="center"/>
    </xf>
    <xf numFmtId="177" fontId="103" fillId="0" borderId="5" xfId="77" applyNumberFormat="1" applyFont="1" applyBorder="1" applyAlignment="1">
      <alignment horizontal="center" vertical="center" wrapText="1"/>
    </xf>
    <xf numFmtId="190" fontId="105" fillId="0" borderId="5"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wrapText="1"/>
    </xf>
    <xf numFmtId="0" fontId="22" fillId="12" borderId="0" xfId="0" applyFont="1" applyFill="1">
      <alignment vertical="center"/>
    </xf>
    <xf numFmtId="0" fontId="0" fillId="0" borderId="0" xfId="0" applyAlignment="1">
      <alignment vertical="center" wrapText="1"/>
    </xf>
    <xf numFmtId="0" fontId="106" fillId="5" borderId="0" xfId="0" applyFont="1" applyFill="1" applyBorder="1" applyAlignment="1"/>
    <xf numFmtId="0" fontId="0" fillId="0" borderId="10" xfId="0" applyBorder="1" applyAlignment="1">
      <alignment horizontal="center" vertical="center"/>
    </xf>
    <xf numFmtId="0" fontId="0" fillId="0" borderId="0" xfId="0" applyFont="1">
      <alignment vertical="center"/>
    </xf>
    <xf numFmtId="0" fontId="46" fillId="9" borderId="5" xfId="66" applyNumberFormat="1" applyFont="1" applyFill="1" applyBorder="1" applyAlignment="1">
      <alignment horizontal="center" vertical="center"/>
    </xf>
    <xf numFmtId="0" fontId="107" fillId="5" borderId="5" xfId="66" applyNumberFormat="1" applyFont="1" applyFill="1" applyBorder="1" applyAlignment="1">
      <alignment horizontal="center" vertical="center" wrapText="1"/>
    </xf>
    <xf numFmtId="0" fontId="68" fillId="12" borderId="10" xfId="0" applyFont="1" applyFill="1" applyBorder="1" applyAlignment="1">
      <alignment horizontal="center" vertical="center" wrapText="1"/>
    </xf>
    <xf numFmtId="176" fontId="55" fillId="12" borderId="10" xfId="64" applyNumberFormat="1" applyFont="1" applyFill="1" applyBorder="1" applyAlignment="1">
      <alignment horizontal="center" vertical="center" wrapText="1"/>
    </xf>
    <xf numFmtId="176" fontId="55" fillId="12" borderId="10" xfId="87" applyNumberFormat="1" applyFont="1" applyFill="1" applyBorder="1" applyAlignment="1">
      <alignment horizontal="center" vertical="center" wrapText="1"/>
    </xf>
    <xf numFmtId="0" fontId="55" fillId="0" borderId="10" xfId="66" applyFont="1" applyFill="1" applyBorder="1" applyAlignment="1">
      <alignment horizontal="center" vertical="center"/>
    </xf>
    <xf numFmtId="176" fontId="55" fillId="12" borderId="10" xfId="4" applyNumberFormat="1" applyFont="1" applyFill="1" applyBorder="1" applyAlignment="1">
      <alignment horizontal="center" vertical="center" wrapText="1"/>
    </xf>
    <xf numFmtId="0" fontId="108" fillId="12" borderId="5" xfId="0" applyFont="1" applyFill="1" applyBorder="1" applyAlignment="1">
      <alignment horizontal="center" vertical="center" wrapText="1"/>
    </xf>
    <xf numFmtId="1" fontId="109" fillId="12" borderId="5" xfId="0" applyNumberFormat="1" applyFont="1" applyFill="1" applyBorder="1" applyAlignment="1">
      <alignment horizontal="center" vertical="center" shrinkToFit="1"/>
    </xf>
    <xf numFmtId="1" fontId="68" fillId="12" borderId="5" xfId="0" applyNumberFormat="1" applyFont="1" applyFill="1" applyBorder="1" applyAlignment="1">
      <alignment horizontal="center" vertical="center" shrinkToFit="1"/>
    </xf>
    <xf numFmtId="189" fontId="109" fillId="12" borderId="34" xfId="0" applyNumberFormat="1" applyFont="1" applyFill="1" applyBorder="1" applyAlignment="1">
      <alignment horizontal="center" vertical="top" shrinkToFit="1"/>
    </xf>
    <xf numFmtId="177" fontId="110" fillId="0" borderId="5" xfId="0" applyNumberFormat="1" applyFont="1" applyBorder="1" applyAlignment="1">
      <alignment horizontal="center" vertical="center"/>
    </xf>
    <xf numFmtId="189" fontId="109" fillId="12" borderId="35" xfId="0" applyNumberFormat="1" applyFont="1" applyFill="1" applyBorder="1" applyAlignment="1">
      <alignment horizontal="center" vertical="top" shrinkToFit="1"/>
    </xf>
    <xf numFmtId="189" fontId="109" fillId="12" borderId="35" xfId="0" applyNumberFormat="1" applyFont="1" applyFill="1" applyBorder="1" applyAlignment="1">
      <alignment horizontal="center" vertical="center" shrinkToFit="1"/>
    </xf>
    <xf numFmtId="192" fontId="0" fillId="0" borderId="10" xfId="0" applyNumberFormat="1" applyFont="1" applyBorder="1" applyAlignment="1">
      <alignment vertical="center" wrapText="1"/>
    </xf>
    <xf numFmtId="192" fontId="0" fillId="0" borderId="5" xfId="0" applyNumberFormat="1" applyFont="1" applyBorder="1" applyAlignment="1">
      <alignment horizontal="center" vertical="center" wrapText="1"/>
    </xf>
    <xf numFmtId="0" fontId="20" fillId="0" borderId="5" xfId="0" applyFont="1" applyBorder="1" applyAlignment="1">
      <alignment horizontal="center" vertical="center"/>
    </xf>
    <xf numFmtId="0" fontId="0" fillId="5" borderId="0" xfId="0" applyFont="1" applyFill="1">
      <alignment vertical="center"/>
    </xf>
    <xf numFmtId="0" fontId="76" fillId="9" borderId="5" xfId="66" applyNumberFormat="1" applyFont="1" applyFill="1" applyBorder="1" applyAlignment="1">
      <alignment horizontal="center" vertical="center"/>
    </xf>
    <xf numFmtId="0" fontId="53" fillId="5" borderId="5" xfId="66" applyNumberFormat="1" applyFont="1" applyFill="1" applyBorder="1" applyAlignment="1">
      <alignment horizontal="center" vertical="center"/>
    </xf>
    <xf numFmtId="0" fontId="53" fillId="5" borderId="7" xfId="66" applyNumberFormat="1" applyFont="1" applyFill="1" applyBorder="1" applyAlignment="1">
      <alignment horizontal="center" vertical="center"/>
    </xf>
    <xf numFmtId="0" fontId="53" fillId="5" borderId="8" xfId="66" applyNumberFormat="1" applyFont="1" applyFill="1" applyBorder="1" applyAlignment="1">
      <alignment horizontal="center" vertical="center"/>
    </xf>
    <xf numFmtId="0" fontId="111" fillId="5" borderId="7" xfId="66" applyNumberFormat="1" applyFont="1" applyFill="1" applyBorder="1" applyAlignment="1">
      <alignment horizontal="center" vertical="center" wrapText="1"/>
    </xf>
    <xf numFmtId="0" fontId="111" fillId="5" borderId="8" xfId="66" applyNumberFormat="1" applyFont="1" applyFill="1" applyBorder="1" applyAlignment="1">
      <alignment horizontal="center" vertical="center" wrapText="1"/>
    </xf>
    <xf numFmtId="0" fontId="15" fillId="0" borderId="5" xfId="66" applyFont="1" applyFill="1" applyBorder="1" applyAlignment="1">
      <alignment vertical="center"/>
    </xf>
    <xf numFmtId="0" fontId="80" fillId="0" borderId="25" xfId="66" applyFont="1" applyFill="1" applyBorder="1" applyAlignment="1">
      <alignment vertical="center" wrapText="1"/>
    </xf>
    <xf numFmtId="0" fontId="80" fillId="0" borderId="25" xfId="66" applyFont="1" applyFill="1" applyBorder="1" applyAlignment="1">
      <alignment horizontal="center" vertical="center" wrapText="1"/>
    </xf>
    <xf numFmtId="0" fontId="80" fillId="0" borderId="25" xfId="66" applyFont="1" applyFill="1" applyBorder="1" applyAlignment="1">
      <alignment horizontal="center" vertical="center"/>
    </xf>
    <xf numFmtId="0" fontId="80" fillId="15" borderId="36" xfId="0" applyFont="1" applyFill="1" applyBorder="1" applyAlignment="1">
      <alignment horizontal="center" vertical="center" wrapText="1"/>
    </xf>
    <xf numFmtId="0" fontId="45" fillId="0" borderId="25" xfId="66" applyFont="1" applyFill="1" applyBorder="1" applyAlignment="1">
      <alignment horizontal="center" vertical="center"/>
    </xf>
    <xf numFmtId="0" fontId="112" fillId="0" borderId="5" xfId="66" applyFont="1" applyFill="1" applyBorder="1" applyAlignment="1">
      <alignment horizontal="center"/>
    </xf>
    <xf numFmtId="189" fontId="113" fillId="0" borderId="5" xfId="80" applyNumberFormat="1" applyFont="1" applyFill="1" applyBorder="1" applyAlignment="1" applyProtection="1">
      <alignment horizontal="center" vertical="center"/>
      <protection hidden="1"/>
    </xf>
    <xf numFmtId="189" fontId="80" fillId="5" borderId="5" xfId="80" applyNumberFormat="1" applyFont="1" applyFill="1" applyBorder="1" applyAlignment="1" applyProtection="1">
      <alignment horizontal="center" vertical="center" wrapText="1"/>
      <protection hidden="1"/>
    </xf>
    <xf numFmtId="177" fontId="15" fillId="15" borderId="0" xfId="0" applyNumberFormat="1" applyFont="1" applyFill="1" applyBorder="1" applyAlignment="1">
      <alignment horizontal="center" vertical="center" wrapText="1"/>
    </xf>
    <xf numFmtId="0" fontId="80" fillId="15" borderId="25" xfId="0" applyFont="1" applyFill="1" applyBorder="1" applyAlignment="1">
      <alignment horizontal="center" vertical="center" wrapText="1"/>
    </xf>
    <xf numFmtId="0" fontId="80" fillId="0" borderId="25" xfId="0" applyFont="1" applyFill="1" applyBorder="1" applyAlignment="1">
      <alignment horizontal="center" vertical="center" wrapText="1"/>
    </xf>
    <xf numFmtId="0" fontId="80" fillId="0" borderId="37" xfId="0" applyFont="1" applyFill="1" applyBorder="1" applyAlignment="1">
      <alignment horizontal="center" vertical="center" wrapText="1"/>
    </xf>
    <xf numFmtId="176" fontId="114" fillId="15" borderId="0" xfId="87" applyNumberFormat="1" applyFont="1" applyFill="1" applyBorder="1" applyAlignment="1">
      <alignment horizontal="center" vertical="center"/>
    </xf>
    <xf numFmtId="0" fontId="53" fillId="5" borderId="9" xfId="66" applyNumberFormat="1" applyFont="1" applyFill="1" applyBorder="1" applyAlignment="1">
      <alignment horizontal="center" vertical="center"/>
    </xf>
    <xf numFmtId="0" fontId="111" fillId="5" borderId="9" xfId="66" applyNumberFormat="1" applyFont="1" applyFill="1" applyBorder="1" applyAlignment="1">
      <alignment horizontal="center" vertical="center" wrapText="1"/>
    </xf>
    <xf numFmtId="0" fontId="70" fillId="3" borderId="38" xfId="71" applyFont="1" applyFill="1" applyBorder="1" applyAlignment="1">
      <alignment horizontal="center"/>
    </xf>
    <xf numFmtId="0" fontId="66" fillId="3" borderId="39" xfId="71" applyFont="1" applyFill="1" applyBorder="1" applyAlignment="1">
      <alignment horizontal="center"/>
    </xf>
    <xf numFmtId="0" fontId="115" fillId="0" borderId="9" xfId="69" applyFont="1" applyFill="1" applyBorder="1"/>
    <xf numFmtId="0" fontId="101" fillId="0" borderId="7" xfId="69" applyFont="1" applyFill="1" applyBorder="1" applyAlignment="1">
      <alignment horizontal="center"/>
    </xf>
    <xf numFmtId="0" fontId="115" fillId="0" borderId="40" xfId="69" applyFont="1" applyFill="1" applyBorder="1"/>
    <xf numFmtId="0" fontId="101" fillId="0" borderId="41" xfId="69" applyFont="1" applyFill="1" applyBorder="1" applyAlignment="1">
      <alignment horizontal="center"/>
    </xf>
    <xf numFmtId="0" fontId="101" fillId="0" borderId="19" xfId="69" applyFont="1" applyFill="1" applyBorder="1" applyAlignment="1">
      <alignment horizontal="center"/>
    </xf>
    <xf numFmtId="0" fontId="115" fillId="0" borderId="40" xfId="69" applyFont="1" applyFill="1" applyBorder="1" applyAlignment="1"/>
    <xf numFmtId="0" fontId="115" fillId="0" borderId="9" xfId="71" applyFont="1" applyFill="1" applyBorder="1"/>
    <xf numFmtId="0" fontId="101" fillId="0" borderId="7" xfId="71" applyFont="1" applyFill="1" applyBorder="1" applyAlignment="1">
      <alignment horizontal="center"/>
    </xf>
    <xf numFmtId="0" fontId="101" fillId="0" borderId="9" xfId="68" applyFont="1" applyFill="1" applyBorder="1" applyAlignment="1">
      <alignment vertical="center"/>
    </xf>
    <xf numFmtId="0" fontId="101" fillId="0" borderId="19" xfId="68" applyFont="1" applyFill="1" applyBorder="1" applyAlignment="1">
      <alignment horizontal="center" vertical="center"/>
    </xf>
    <xf numFmtId="0" fontId="115" fillId="0" borderId="9" xfId="69" applyFont="1" applyFill="1" applyBorder="1" applyAlignment="1"/>
    <xf numFmtId="0" fontId="115" fillId="0" borderId="40" xfId="71" applyFont="1" applyFill="1" applyBorder="1"/>
    <xf numFmtId="0" fontId="116" fillId="0" borderId="41" xfId="71" applyFont="1" applyFill="1" applyBorder="1" applyAlignment="1">
      <alignment horizontal="center"/>
    </xf>
    <xf numFmtId="0" fontId="8" fillId="0" borderId="9" xfId="0" applyFont="1" applyFill="1" applyBorder="1" applyAlignment="1">
      <alignment horizontal="left"/>
    </xf>
    <xf numFmtId="0" fontId="8" fillId="0" borderId="19" xfId="0" applyFont="1" applyFill="1" applyBorder="1" applyAlignment="1">
      <alignment horizontal="center"/>
    </xf>
    <xf numFmtId="0" fontId="8" fillId="0" borderId="42" xfId="0" applyFont="1" applyFill="1" applyBorder="1" applyAlignment="1">
      <alignment horizontal="left"/>
    </xf>
    <xf numFmtId="0" fontId="8" fillId="0" borderId="32" xfId="0" applyFont="1" applyFill="1" applyBorder="1" applyAlignment="1">
      <alignment horizontal="center"/>
    </xf>
    <xf numFmtId="0" fontId="115" fillId="0" borderId="42" xfId="69" applyFont="1" applyFill="1" applyBorder="1"/>
    <xf numFmtId="0" fontId="101" fillId="0" borderId="43" xfId="69" applyFont="1" applyFill="1" applyBorder="1" applyAlignment="1">
      <alignment horizontal="center"/>
    </xf>
    <xf numFmtId="0" fontId="115" fillId="0" borderId="44" xfId="69" applyFont="1" applyFill="1" applyBorder="1" applyAlignment="1"/>
    <xf numFmtId="0" fontId="101" fillId="0" borderId="45" xfId="69" applyFont="1" applyFill="1" applyBorder="1" applyAlignment="1">
      <alignment horizontal="center"/>
    </xf>
    <xf numFmtId="196" fontId="66" fillId="7" borderId="27" xfId="0" applyNumberFormat="1" applyFont="1" applyFill="1" applyBorder="1" applyAlignment="1">
      <alignment horizontal="left" vertical="center" wrapText="1"/>
    </xf>
    <xf numFmtId="196" fontId="66" fillId="7" borderId="28" xfId="0" applyNumberFormat="1" applyFont="1" applyFill="1" applyBorder="1" applyAlignment="1">
      <alignment horizontal="left" vertical="center" wrapText="1"/>
    </xf>
    <xf numFmtId="196" fontId="66" fillId="7" borderId="31" xfId="0" applyNumberFormat="1" applyFont="1" applyFill="1" applyBorder="1" applyAlignment="1">
      <alignment horizontal="left" vertical="center" wrapText="1"/>
    </xf>
    <xf numFmtId="196" fontId="66" fillId="7" borderId="29" xfId="0" applyNumberFormat="1" applyFont="1" applyFill="1" applyBorder="1" applyAlignment="1">
      <alignment horizontal="left" vertical="center" wrapText="1"/>
    </xf>
    <xf numFmtId="196" fontId="66" fillId="7" borderId="21" xfId="0" applyNumberFormat="1" applyFont="1" applyFill="1" applyBorder="1" applyAlignment="1">
      <alignment horizontal="left" vertical="center" wrapText="1"/>
    </xf>
    <xf numFmtId="196" fontId="66" fillId="7" borderId="32" xfId="0" applyNumberFormat="1" applyFont="1" applyFill="1" applyBorder="1" applyAlignment="1">
      <alignment horizontal="left" vertical="center" wrapText="1"/>
    </xf>
    <xf numFmtId="196" fontId="15" fillId="0" borderId="46" xfId="0" applyNumberFormat="1" applyFont="1" applyFill="1" applyBorder="1" applyAlignment="1">
      <alignment horizontal="left" vertical="center"/>
    </xf>
    <xf numFmtId="196" fontId="15" fillId="0" borderId="47" xfId="0" applyNumberFormat="1" applyFont="1" applyFill="1" applyBorder="1" applyAlignment="1">
      <alignment horizontal="left" vertical="center"/>
    </xf>
    <xf numFmtId="196" fontId="15" fillId="0" borderId="48" xfId="0" applyNumberFormat="1" applyFont="1" applyFill="1" applyBorder="1" applyAlignment="1">
      <alignment horizontal="left" vertical="center"/>
    </xf>
    <xf numFmtId="0" fontId="0" fillId="0" borderId="0" xfId="0" applyAlignment="1">
      <alignment horizontal="center" vertical="center"/>
    </xf>
    <xf numFmtId="196" fontId="5" fillId="0" borderId="28" xfId="0" applyNumberFormat="1" applyFont="1" applyFill="1" applyBorder="1" applyAlignment="1">
      <alignment horizontal="center" vertical="center"/>
    </xf>
    <xf numFmtId="196" fontId="5" fillId="0" borderId="31" xfId="0" applyNumberFormat="1" applyFont="1" applyFill="1" applyBorder="1" applyAlignment="1">
      <alignment horizontal="center" vertical="center"/>
    </xf>
    <xf numFmtId="196" fontId="5" fillId="0" borderId="26" xfId="0" applyNumberFormat="1" applyFont="1" applyFill="1" applyBorder="1" applyAlignment="1">
      <alignment horizontal="center" vertical="center"/>
    </xf>
    <xf numFmtId="196" fontId="5" fillId="0" borderId="5" xfId="0" applyNumberFormat="1" applyFont="1" applyFill="1" applyBorder="1" applyAlignment="1">
      <alignment horizontal="center" vertical="center"/>
    </xf>
    <xf numFmtId="196" fontId="5" fillId="0" borderId="19" xfId="0" applyNumberFormat="1" applyFont="1" applyFill="1" applyBorder="1" applyAlignment="1">
      <alignment horizontal="center" vertical="center"/>
    </xf>
    <xf numFmtId="196" fontId="5" fillId="0" borderId="26" xfId="0" applyNumberFormat="1" applyFont="1" applyFill="1" applyBorder="1" applyAlignment="1">
      <alignment horizontal="left" vertical="center"/>
    </xf>
    <xf numFmtId="196" fontId="5" fillId="0" borderId="5" xfId="0" applyNumberFormat="1" applyFont="1" applyFill="1" applyBorder="1" applyAlignment="1">
      <alignment horizontal="left" vertical="center"/>
    </xf>
    <xf numFmtId="196" fontId="5" fillId="0" borderId="5" xfId="0" applyNumberFormat="1" applyFont="1" applyFill="1" applyBorder="1" applyAlignment="1"/>
    <xf numFmtId="196" fontId="5" fillId="0" borderId="5" xfId="0" applyNumberFormat="1" applyFont="1" applyFill="1" applyBorder="1" applyAlignment="1">
      <alignment horizontal="center"/>
    </xf>
    <xf numFmtId="196" fontId="5" fillId="0" borderId="19" xfId="0" applyNumberFormat="1" applyFont="1" applyFill="1" applyBorder="1" applyAlignment="1">
      <alignment horizontal="center"/>
    </xf>
    <xf numFmtId="196" fontId="5" fillId="0" borderId="19" xfId="0" applyNumberFormat="1" applyFont="1" applyFill="1" applyBorder="1" applyAlignment="1">
      <alignment horizontal="right"/>
    </xf>
    <xf numFmtId="196" fontId="117" fillId="0" borderId="46" xfId="0" applyNumberFormat="1" applyFont="1" applyFill="1" applyBorder="1" applyAlignment="1">
      <alignment horizontal="center" vertical="center"/>
    </xf>
    <xf numFmtId="196" fontId="117" fillId="0" borderId="47" xfId="0" applyNumberFormat="1" applyFont="1" applyFill="1" applyBorder="1" applyAlignment="1">
      <alignment horizontal="center" vertical="center"/>
    </xf>
    <xf numFmtId="196" fontId="117" fillId="0" borderId="48" xfId="0" applyNumberFormat="1" applyFont="1" applyFill="1" applyBorder="1" applyAlignment="1">
      <alignment horizontal="center" vertical="center"/>
    </xf>
    <xf numFmtId="0" fontId="118" fillId="0" borderId="0" xfId="71" applyFont="1" applyBorder="1" applyAlignment="1">
      <alignment horizontal="center"/>
    </xf>
    <xf numFmtId="0" fontId="119" fillId="3" borderId="27" xfId="71" applyFont="1" applyFill="1" applyBorder="1" applyAlignment="1">
      <alignment horizontal="center"/>
    </xf>
    <xf numFmtId="0" fontId="119" fillId="3" borderId="49" xfId="71" applyFont="1" applyFill="1" applyBorder="1" applyAlignment="1">
      <alignment horizontal="center"/>
    </xf>
    <xf numFmtId="0" fontId="66" fillId="3" borderId="50" xfId="71" applyFont="1" applyFill="1" applyBorder="1" applyAlignment="1">
      <alignment horizontal="center"/>
    </xf>
    <xf numFmtId="0" fontId="119" fillId="3" borderId="38" xfId="71" applyFont="1" applyFill="1" applyBorder="1" applyAlignment="1">
      <alignment horizontal="center"/>
    </xf>
    <xf numFmtId="0" fontId="115" fillId="0" borderId="26" xfId="69" applyFont="1" applyFill="1" applyBorder="1"/>
    <xf numFmtId="0" fontId="120" fillId="0" borderId="26" xfId="69" applyFont="1" applyFill="1" applyBorder="1"/>
    <xf numFmtId="0" fontId="121" fillId="0" borderId="7" xfId="69" applyFont="1" applyFill="1" applyBorder="1" applyAlignment="1">
      <alignment horizontal="center"/>
    </xf>
    <xf numFmtId="0" fontId="119" fillId="3" borderId="26" xfId="71" applyFont="1" applyFill="1" applyBorder="1" applyAlignment="1">
      <alignment horizontal="center"/>
    </xf>
    <xf numFmtId="0" fontId="66" fillId="3" borderId="7" xfId="71" applyFont="1" applyFill="1" applyBorder="1" applyAlignment="1">
      <alignment horizontal="center"/>
    </xf>
    <xf numFmtId="0" fontId="115" fillId="0" borderId="26" xfId="69" applyFont="1" applyFill="1" applyBorder="1" applyAlignment="1">
      <alignment horizontal="left"/>
    </xf>
    <xf numFmtId="0" fontId="115" fillId="0" borderId="40" xfId="69" applyFont="1" applyFill="1" applyBorder="1" applyAlignment="1">
      <alignment horizontal="left" vertical="center"/>
    </xf>
    <xf numFmtId="0" fontId="101" fillId="0" borderId="41" xfId="69" applyFont="1" applyFill="1" applyBorder="1" applyAlignment="1">
      <alignment horizontal="center" vertical="center"/>
    </xf>
    <xf numFmtId="0" fontId="115" fillId="0" borderId="26" xfId="69" applyFont="1" applyFill="1" applyBorder="1" applyAlignment="1">
      <alignment horizontal="left" vertical="center"/>
    </xf>
    <xf numFmtId="0" fontId="101" fillId="0" borderId="7" xfId="69" applyFont="1" applyFill="1" applyBorder="1" applyAlignment="1">
      <alignment horizontal="center" vertical="center"/>
    </xf>
    <xf numFmtId="0" fontId="101" fillId="0" borderId="40" xfId="68" applyFont="1" applyFill="1" applyBorder="1" applyAlignment="1">
      <alignment vertical="center"/>
    </xf>
    <xf numFmtId="0" fontId="115" fillId="0" borderId="26" xfId="69" applyFont="1" applyFill="1" applyBorder="1" applyAlignment="1"/>
    <xf numFmtId="0" fontId="119" fillId="3" borderId="40" xfId="71" applyFont="1" applyFill="1" applyBorder="1" applyAlignment="1">
      <alignment horizontal="center"/>
    </xf>
    <xf numFmtId="0" fontId="66" fillId="3" borderId="41" xfId="71" applyFont="1" applyFill="1" applyBorder="1" applyAlignment="1">
      <alignment horizontal="center"/>
    </xf>
    <xf numFmtId="0" fontId="115" fillId="0" borderId="40" xfId="69" applyFont="1" applyFill="1" applyBorder="1" applyAlignment="1">
      <alignment horizontal="left"/>
    </xf>
    <xf numFmtId="0" fontId="8" fillId="0" borderId="40" xfId="0" applyFont="1" applyFill="1" applyBorder="1" applyAlignment="1">
      <alignment horizontal="left"/>
    </xf>
    <xf numFmtId="0" fontId="8" fillId="0" borderId="41" xfId="0" applyFont="1" applyFill="1" applyBorder="1" applyAlignment="1">
      <alignment horizontal="center"/>
    </xf>
    <xf numFmtId="0" fontId="115" fillId="0" borderId="29" xfId="69" applyFont="1" applyFill="1" applyBorder="1"/>
    <xf numFmtId="0" fontId="8" fillId="0" borderId="44" xfId="0" applyFont="1" applyFill="1" applyBorder="1" applyAlignment="1">
      <alignment horizontal="left"/>
    </xf>
    <xf numFmtId="0" fontId="8" fillId="0" borderId="45" xfId="0" applyFont="1" applyFill="1" applyBorder="1" applyAlignment="1">
      <alignment horizontal="center"/>
    </xf>
    <xf numFmtId="0" fontId="122" fillId="0" borderId="0" xfId="71" applyFont="1" applyAlignment="1">
      <alignment horizontal="left"/>
    </xf>
    <xf numFmtId="0" fontId="116" fillId="0" borderId="0" xfId="71" applyFont="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lignment horizontal="center" vertical="center"/>
    </xf>
    <xf numFmtId="0" fontId="123" fillId="15" borderId="0" xfId="12" applyFont="1" applyFill="1" applyAlignment="1" applyProtection="1">
      <alignment vertical="center"/>
    </xf>
    <xf numFmtId="0" fontId="66" fillId="3" borderId="31" xfId="71" applyFont="1" applyFill="1" applyBorder="1" applyAlignment="1">
      <alignment horizontal="center"/>
    </xf>
    <xf numFmtId="0" fontId="124" fillId="5" borderId="0" xfId="0" applyFont="1" applyFill="1" applyBorder="1" applyAlignment="1">
      <alignment vertical="center"/>
    </xf>
    <xf numFmtId="0" fontId="125" fillId="9" borderId="5" xfId="0" applyFont="1" applyFill="1" applyBorder="1" applyAlignment="1">
      <alignment horizontal="center" vertical="center" wrapText="1"/>
    </xf>
    <xf numFmtId="0" fontId="37" fillId="5" borderId="7" xfId="0" applyFont="1" applyFill="1" applyBorder="1" applyAlignment="1">
      <alignment horizontal="center" vertical="center" wrapText="1"/>
    </xf>
    <xf numFmtId="0" fontId="37" fillId="5" borderId="8"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18" fillId="5" borderId="5" xfId="0" applyFont="1" applyFill="1" applyBorder="1" applyAlignment="1">
      <alignment horizontal="center" vertical="center" wrapText="1"/>
    </xf>
    <xf numFmtId="177" fontId="34" fillId="0" borderId="5" xfId="0" applyNumberFormat="1" applyFont="1" applyFill="1" applyBorder="1" applyAlignment="1">
      <alignment horizontal="center" vertical="center"/>
    </xf>
    <xf numFmtId="0" fontId="126" fillId="5" borderId="5" xfId="0" applyFont="1" applyFill="1" applyBorder="1" applyAlignment="1">
      <alignment horizontal="center" vertical="center" wrapText="1"/>
    </xf>
    <xf numFmtId="0" fontId="127" fillId="9" borderId="5" xfId="0" applyFont="1" applyFill="1" applyBorder="1" applyAlignment="1">
      <alignment horizontal="center" vertical="center"/>
    </xf>
    <xf numFmtId="0" fontId="128" fillId="5" borderId="5" xfId="0" applyFont="1" applyFill="1" applyBorder="1" applyAlignment="1">
      <alignment horizontal="center" vertical="center"/>
    </xf>
    <xf numFmtId="0" fontId="128" fillId="5" borderId="5" xfId="0" applyFont="1" applyFill="1" applyBorder="1" applyAlignment="1">
      <alignment horizontal="center" vertical="center" wrapText="1"/>
    </xf>
    <xf numFmtId="0" fontId="129" fillId="5" borderId="5" xfId="0" applyFont="1" applyFill="1" applyBorder="1" applyAlignment="1">
      <alignment horizontal="center" vertical="center"/>
    </xf>
    <xf numFmtId="0" fontId="130" fillId="0" borderId="5" xfId="0" applyFont="1" applyFill="1" applyBorder="1" applyAlignment="1">
      <alignment horizontal="center" vertical="center"/>
    </xf>
    <xf numFmtId="0" fontId="129" fillId="5" borderId="5" xfId="0" applyFont="1" applyFill="1" applyBorder="1" applyAlignment="1">
      <alignment horizontal="center" vertical="center" wrapText="1"/>
    </xf>
    <xf numFmtId="177" fontId="130" fillId="0" borderId="5" xfId="0" applyNumberFormat="1" applyFont="1" applyFill="1" applyBorder="1" applyAlignment="1">
      <alignment horizontal="center" vertical="center"/>
    </xf>
    <xf numFmtId="177" fontId="130" fillId="0" borderId="5" xfId="87" applyNumberFormat="1" applyFont="1" applyFill="1" applyBorder="1" applyAlignment="1">
      <alignment horizontal="center" vertical="center" wrapText="1"/>
    </xf>
    <xf numFmtId="0" fontId="48" fillId="0" borderId="0" xfId="12" applyFont="1" applyFill="1" applyBorder="1" applyAlignment="1">
      <alignment vertical="center"/>
    </xf>
    <xf numFmtId="0" fontId="37" fillId="5" borderId="9" xfId="0" applyFont="1" applyFill="1" applyBorder="1" applyAlignment="1">
      <alignment horizontal="center" vertical="center" wrapText="1"/>
    </xf>
    <xf numFmtId="190" fontId="131" fillId="0" borderId="0" xfId="87" applyNumberFormat="1" applyFont="1" applyFill="1" applyBorder="1" applyAlignment="1">
      <alignment horizontal="center" vertical="center" wrapText="1"/>
    </xf>
    <xf numFmtId="0" fontId="124" fillId="12" borderId="0" xfId="0" applyFont="1" applyFill="1" applyBorder="1" applyAlignment="1">
      <alignment vertical="center"/>
    </xf>
    <xf numFmtId="0" fontId="8" fillId="0" borderId="51" xfId="0" applyFont="1" applyFill="1" applyBorder="1" applyAlignment="1">
      <alignment horizontal="left"/>
    </xf>
    <xf numFmtId="0" fontId="8" fillId="0" borderId="52" xfId="0" applyFont="1" applyFill="1" applyBorder="1" applyAlignment="1">
      <alignment horizontal="center"/>
    </xf>
    <xf numFmtId="0" fontId="8" fillId="0" borderId="5" xfId="0" applyFont="1" applyFill="1" applyBorder="1" applyAlignment="1">
      <alignment horizontal="center"/>
    </xf>
    <xf numFmtId="0" fontId="23" fillId="5" borderId="5" xfId="66" applyNumberFormat="1" applyFont="1" applyFill="1" applyBorder="1" applyAlignment="1">
      <alignment horizontal="center" vertical="center" wrapText="1"/>
    </xf>
    <xf numFmtId="0" fontId="23" fillId="5" borderId="0" xfId="66" applyNumberFormat="1" applyFont="1" applyFill="1" applyAlignment="1">
      <alignment horizontal="center" vertical="center" wrapText="1"/>
    </xf>
    <xf numFmtId="0" fontId="80" fillId="0" borderId="5" xfId="64" applyNumberFormat="1" applyFont="1" applyFill="1" applyBorder="1" applyAlignment="1">
      <alignment horizontal="center" vertical="center"/>
    </xf>
    <xf numFmtId="0" fontId="41" fillId="5" borderId="5" xfId="80" applyFont="1" applyFill="1" applyBorder="1" applyAlignment="1" applyProtection="1">
      <alignment horizontal="center" vertical="center" wrapText="1"/>
      <protection hidden="1"/>
    </xf>
    <xf numFmtId="176" fontId="113" fillId="0" borderId="5" xfId="87" applyNumberFormat="1" applyFont="1" applyFill="1" applyBorder="1" applyAlignment="1">
      <alignment horizontal="center" vertical="center"/>
    </xf>
    <xf numFmtId="0" fontId="132" fillId="12" borderId="5" xfId="0" applyNumberFormat="1" applyFont="1" applyFill="1" applyBorder="1" applyAlignment="1">
      <alignment horizontal="center" vertical="center"/>
    </xf>
    <xf numFmtId="177" fontId="34" fillId="0" borderId="5" xfId="0" applyNumberFormat="1" applyFont="1" applyBorder="1" applyAlignment="1">
      <alignment horizontal="center" vertical="center"/>
    </xf>
    <xf numFmtId="0" fontId="132" fillId="12" borderId="25" xfId="0" applyNumberFormat="1" applyFont="1" applyFill="1" applyBorder="1" applyAlignment="1">
      <alignment horizontal="center" vertical="center"/>
    </xf>
    <xf numFmtId="188" fontId="133" fillId="0" borderId="53" xfId="95" applyNumberFormat="1" applyFont="1" applyFill="1" applyBorder="1" applyAlignment="1">
      <alignment horizontal="center" vertical="center" wrapText="1"/>
    </xf>
    <xf numFmtId="177" fontId="34" fillId="12" borderId="5" xfId="0" applyNumberFormat="1" applyFont="1" applyFill="1" applyBorder="1" applyAlignment="1">
      <alignment horizontal="center" vertical="center"/>
    </xf>
    <xf numFmtId="0" fontId="34" fillId="12" borderId="5" xfId="0" applyFont="1" applyFill="1" applyBorder="1" applyAlignment="1">
      <alignment horizontal="center" vertical="center"/>
    </xf>
    <xf numFmtId="0" fontId="34" fillId="0" borderId="5" xfId="0" applyFont="1" applyBorder="1" applyAlignment="1">
      <alignment horizontal="center" vertical="center"/>
    </xf>
    <xf numFmtId="188" fontId="133" fillId="0" borderId="54" xfId="95" applyNumberFormat="1" applyFont="1" applyFill="1" applyBorder="1" applyAlignment="1">
      <alignment horizontal="center" vertical="center" wrapText="1"/>
    </xf>
    <xf numFmtId="0" fontId="23" fillId="5" borderId="16" xfId="66" applyNumberFormat="1" applyFont="1" applyFill="1" applyBorder="1" applyAlignment="1">
      <alignment horizontal="center" vertical="center" wrapText="1"/>
    </xf>
    <xf numFmtId="0" fontId="41" fillId="5" borderId="5" xfId="0" applyFont="1" applyFill="1" applyBorder="1" applyAlignment="1">
      <alignment vertical="center" wrapText="1"/>
    </xf>
    <xf numFmtId="177" fontId="134" fillId="15" borderId="0" xfId="0" applyNumberFormat="1" applyFont="1" applyFill="1" applyBorder="1" applyAlignment="1">
      <alignment horizontal="center" vertical="center"/>
    </xf>
    <xf numFmtId="0" fontId="49" fillId="0" borderId="0" xfId="92" applyFont="1" applyFill="1"/>
    <xf numFmtId="0" fontId="83" fillId="0" borderId="0" xfId="92" applyFont="1" applyFill="1"/>
    <xf numFmtId="0" fontId="83" fillId="0" borderId="0" xfId="92" applyFont="1" applyFill="1" applyBorder="1"/>
    <xf numFmtId="183" fontId="135" fillId="9" borderId="0" xfId="91" applyNumberFormat="1" applyFont="1" applyFill="1" applyAlignment="1">
      <alignment horizontal="center" vertical="center"/>
    </xf>
    <xf numFmtId="176" fontId="6" fillId="0" borderId="0" xfId="4" applyNumberFormat="1" applyFont="1" applyFill="1" applyBorder="1" applyAlignment="1">
      <alignment horizontal="left"/>
    </xf>
    <xf numFmtId="176" fontId="6" fillId="0" borderId="0" xfId="1" applyNumberFormat="1" applyFont="1" applyFill="1" applyBorder="1" applyAlignment="1">
      <alignment horizontal="right"/>
    </xf>
    <xf numFmtId="176" fontId="49" fillId="0" borderId="0" xfId="87" applyNumberFormat="1" applyFont="1" applyFill="1" applyBorder="1" applyAlignment="1"/>
    <xf numFmtId="176" fontId="15" fillId="0" borderId="5" xfId="64" applyNumberFormat="1" applyFont="1" applyFill="1" applyBorder="1" applyAlignment="1">
      <alignment horizontal="center" vertical="center" wrapText="1"/>
    </xf>
    <xf numFmtId="176" fontId="15" fillId="0" borderId="5" xfId="87" applyNumberFormat="1" applyFont="1" applyFill="1" applyBorder="1" applyAlignment="1">
      <alignment horizontal="center" vertical="center" wrapText="1"/>
    </xf>
    <xf numFmtId="176" fontId="15" fillId="0" borderId="5" xfId="1" applyNumberFormat="1" applyFont="1" applyFill="1" applyBorder="1" applyAlignment="1">
      <alignment horizontal="center" vertical="center" wrapText="1"/>
    </xf>
    <xf numFmtId="176" fontId="15" fillId="0" borderId="5" xfId="4" applyNumberFormat="1" applyFont="1" applyFill="1" applyBorder="1" applyAlignment="1">
      <alignment horizontal="center" vertical="center" wrapText="1"/>
    </xf>
    <xf numFmtId="176" fontId="136" fillId="0" borderId="5" xfId="87" applyNumberFormat="1" applyFont="1" applyFill="1" applyBorder="1" applyAlignment="1">
      <alignment horizontal="center" vertical="center"/>
    </xf>
    <xf numFmtId="176" fontId="137" fillId="0" borderId="5" xfId="87" applyNumberFormat="1" applyFont="1" applyFill="1" applyBorder="1" applyAlignment="1">
      <alignment horizontal="center" vertical="center"/>
    </xf>
    <xf numFmtId="0" fontId="138" fillId="0" borderId="5" xfId="0" applyNumberFormat="1" applyFont="1" applyFill="1" applyBorder="1" applyAlignment="1">
      <alignment horizontal="center" vertical="center"/>
    </xf>
    <xf numFmtId="0" fontId="132" fillId="0" borderId="5" xfId="0" applyNumberFormat="1" applyFont="1" applyFill="1" applyBorder="1" applyAlignment="1">
      <alignment horizontal="center" vertical="center"/>
    </xf>
    <xf numFmtId="0" fontId="138" fillId="0" borderId="5" xfId="0" applyFont="1" applyFill="1" applyBorder="1" applyAlignment="1">
      <alignment horizontal="center" vertical="center"/>
    </xf>
    <xf numFmtId="0" fontId="139" fillId="0" borderId="5" xfId="0" applyNumberFormat="1" applyFont="1" applyFill="1" applyBorder="1" applyAlignment="1">
      <alignment horizontal="center" vertical="center"/>
    </xf>
    <xf numFmtId="0" fontId="140" fillId="0" borderId="5" xfId="0" applyNumberFormat="1" applyFont="1" applyFill="1" applyBorder="1" applyAlignment="1">
      <alignment horizontal="center" vertical="center"/>
    </xf>
    <xf numFmtId="0" fontId="48" fillId="0" borderId="0" xfId="12" applyFont="1" applyAlignment="1">
      <alignment vertical="center"/>
    </xf>
    <xf numFmtId="0" fontId="36" fillId="0" borderId="0" xfId="0" applyFont="1" applyFill="1" applyBorder="1" applyAlignment="1">
      <alignment vertical="center"/>
    </xf>
    <xf numFmtId="0" fontId="36" fillId="0" borderId="0" xfId="0" applyFont="1" applyFill="1" applyAlignment="1">
      <alignment vertical="center"/>
    </xf>
    <xf numFmtId="0" fontId="44" fillId="9" borderId="5" xfId="0" applyFont="1" applyFill="1" applyBorder="1" applyAlignment="1">
      <alignment horizontal="center" vertical="center"/>
    </xf>
    <xf numFmtId="0" fontId="141" fillId="9" borderId="5" xfId="0" applyFont="1" applyFill="1" applyBorder="1" applyAlignment="1">
      <alignment horizontal="center" vertical="center"/>
    </xf>
    <xf numFmtId="0" fontId="53" fillId="14" borderId="5" xfId="0" applyFont="1" applyFill="1" applyBorder="1" applyAlignment="1">
      <alignment horizontal="center" vertical="center"/>
    </xf>
    <xf numFmtId="0" fontId="131" fillId="0" borderId="5" xfId="0" applyFont="1" applyFill="1" applyBorder="1" applyAlignment="1">
      <alignment horizontal="center" vertical="center"/>
    </xf>
    <xf numFmtId="0" fontId="131" fillId="0" borderId="5" xfId="0" applyFont="1" applyFill="1" applyBorder="1" applyAlignment="1">
      <alignment horizontal="center" vertical="center" wrapText="1"/>
    </xf>
    <xf numFmtId="189" fontId="142" fillId="0" borderId="5" xfId="10" applyNumberFormat="1" applyFont="1" applyFill="1" applyBorder="1" applyAlignment="1" applyProtection="1">
      <alignment horizontal="center" vertical="center"/>
    </xf>
    <xf numFmtId="0" fontId="143" fillId="14" borderId="5" xfId="0" applyFont="1" applyFill="1" applyBorder="1" applyAlignment="1">
      <alignment horizontal="center" vertical="center"/>
    </xf>
    <xf numFmtId="0" fontId="40" fillId="0" borderId="0" xfId="0" applyFont="1" applyFill="1" applyBorder="1" applyAlignment="1">
      <alignment horizontal="left" vertical="center" wrapText="1"/>
    </xf>
    <xf numFmtId="0" fontId="144" fillId="14" borderId="5" xfId="0" applyFont="1" applyFill="1" applyBorder="1" applyAlignment="1">
      <alignment horizontal="center" vertical="center" wrapText="1"/>
    </xf>
    <xf numFmtId="0" fontId="40" fillId="0" borderId="0" xfId="0" applyFont="1" applyFill="1" applyAlignment="1">
      <alignment horizontal="left" vertical="center" wrapText="1"/>
    </xf>
    <xf numFmtId="0" fontId="145" fillId="0" borderId="5" xfId="41" applyFont="1" applyFill="1" applyBorder="1" applyAlignment="1">
      <alignment horizontal="center" vertical="center"/>
    </xf>
    <xf numFmtId="0" fontId="36" fillId="0" borderId="5" xfId="0" applyFont="1" applyFill="1" applyBorder="1" applyAlignment="1">
      <alignment vertical="center"/>
    </xf>
    <xf numFmtId="0" fontId="40" fillId="0" borderId="5" xfId="0" applyFont="1" applyFill="1" applyBorder="1" applyAlignment="1"/>
    <xf numFmtId="0" fontId="8" fillId="0" borderId="0" xfId="0" applyFont="1" applyFill="1" applyAlignment="1">
      <alignment horizontal="left" vertical="center"/>
    </xf>
    <xf numFmtId="0" fontId="146" fillId="0" borderId="0" xfId="115" applyFont="1" applyAlignment="1">
      <alignment horizontal="center" vertical="center" wrapText="1"/>
    </xf>
    <xf numFmtId="0" fontId="147" fillId="0" borderId="0" xfId="4" applyFont="1" applyFill="1" applyBorder="1" applyAlignment="1">
      <alignment horizontal="left" vertical="center" wrapText="1"/>
    </xf>
    <xf numFmtId="0" fontId="70" fillId="5" borderId="5" xfId="115" applyFont="1" applyFill="1" applyBorder="1" applyAlignment="1">
      <alignment horizontal="center" vertical="center" wrapText="1"/>
    </xf>
    <xf numFmtId="0" fontId="8" fillId="5" borderId="5" xfId="0" applyFont="1" applyFill="1" applyBorder="1" applyAlignment="1">
      <alignment horizontal="center" vertical="center"/>
    </xf>
    <xf numFmtId="0" fontId="148" fillId="0" borderId="0" xfId="12" applyFont="1" applyBorder="1" applyAlignment="1" applyProtection="1">
      <alignment vertical="center"/>
    </xf>
    <xf numFmtId="0" fontId="149" fillId="0" borderId="5" xfId="32" applyFont="1" applyBorder="1" applyAlignment="1">
      <alignment horizontal="center" vertical="center"/>
    </xf>
    <xf numFmtId="185" fontId="148" fillId="0" borderId="0" xfId="12" applyNumberFormat="1" applyFont="1" applyBorder="1" applyAlignment="1" applyProtection="1">
      <alignment horizontal="left" vertical="center"/>
    </xf>
    <xf numFmtId="0" fontId="14" fillId="0" borderId="5" xfId="32" applyFont="1" applyBorder="1" applyAlignment="1">
      <alignment horizontal="left" vertical="center"/>
    </xf>
    <xf numFmtId="0" fontId="136" fillId="0" borderId="5" xfId="4" applyFont="1" applyFill="1" applyBorder="1" applyAlignment="1">
      <alignment horizontal="center" vertical="center" wrapText="1"/>
    </xf>
    <xf numFmtId="0" fontId="150" fillId="0" borderId="5" xfId="0" applyFont="1" applyFill="1" applyBorder="1" applyAlignment="1">
      <alignment horizontal="center" vertical="center"/>
    </xf>
    <xf numFmtId="0" fontId="101" fillId="0" borderId="0" xfId="0" applyFont="1" applyFill="1" applyBorder="1" applyAlignment="1">
      <alignment horizontal="left" vertical="center"/>
    </xf>
    <xf numFmtId="0" fontId="150" fillId="0" borderId="0" xfId="0" applyFont="1" applyFill="1" applyBorder="1" applyAlignment="1">
      <alignment horizontal="left" vertical="center"/>
    </xf>
    <xf numFmtId="0" fontId="14" fillId="5" borderId="5" xfId="32" applyFont="1" applyFill="1" applyBorder="1" applyAlignment="1">
      <alignment horizontal="left" vertical="center"/>
    </xf>
    <xf numFmtId="0" fontId="6" fillId="12" borderId="5" xfId="32" applyFont="1" applyFill="1" applyBorder="1" applyAlignment="1">
      <alignment horizontal="left" vertical="center"/>
    </xf>
    <xf numFmtId="0" fontId="81" fillId="12" borderId="5" xfId="0" applyFont="1" applyFill="1" applyBorder="1" applyAlignment="1">
      <alignment horizontal="center" vertical="center"/>
    </xf>
    <xf numFmtId="14" fontId="8" fillId="0" borderId="0" xfId="0" applyNumberFormat="1" applyFont="1" applyFill="1" applyBorder="1" applyAlignment="1">
      <alignment vertical="center"/>
    </xf>
    <xf numFmtId="0" fontId="114" fillId="0" borderId="0" xfId="115" applyFont="1" applyFill="1" applyBorder="1" applyAlignment="1">
      <alignment horizontal="left" vertical="center"/>
    </xf>
    <xf numFmtId="0" fontId="15" fillId="0" borderId="0" xfId="115" applyFont="1" applyFill="1" applyBorder="1" applyAlignment="1">
      <alignment horizontal="left" vertical="center"/>
    </xf>
    <xf numFmtId="0" fontId="15" fillId="0" borderId="0" xfId="115" applyFont="1" applyFill="1" applyBorder="1" applyAlignment="1">
      <alignment horizontal="left" vertical="center" wrapText="1"/>
    </xf>
    <xf numFmtId="0" fontId="14" fillId="0" borderId="5" xfId="32" applyFont="1" applyFill="1" applyBorder="1" applyAlignment="1">
      <alignment horizontal="left" vertical="center"/>
    </xf>
    <xf numFmtId="0" fontId="151" fillId="0" borderId="5" xfId="32" applyFont="1" applyBorder="1" applyAlignment="1">
      <alignment horizontal="center" vertical="center"/>
    </xf>
    <xf numFmtId="0" fontId="152" fillId="0" borderId="5" xfId="116" applyNumberFormat="1" applyFont="1" applyFill="1" applyBorder="1" applyAlignment="1">
      <alignment horizontal="left"/>
    </xf>
    <xf numFmtId="0" fontId="22" fillId="0" borderId="0" xfId="0" applyFont="1">
      <alignment vertical="center"/>
    </xf>
    <xf numFmtId="0" fontId="46" fillId="9" borderId="11" xfId="0" applyFont="1" applyFill="1" applyBorder="1" applyAlignment="1">
      <alignment horizontal="center" vertical="center"/>
    </xf>
    <xf numFmtId="0" fontId="46" fillId="9" borderId="0" xfId="0" applyFont="1" applyFill="1" applyAlignment="1">
      <alignment horizontal="center" vertical="center"/>
    </xf>
    <xf numFmtId="0" fontId="107" fillId="13" borderId="5" xfId="0" applyFont="1" applyFill="1" applyBorder="1" applyAlignment="1">
      <alignment horizontal="center" vertical="center" wrapText="1"/>
    </xf>
    <xf numFmtId="0" fontId="21" fillId="13" borderId="5" xfId="0" applyFont="1" applyFill="1" applyBorder="1" applyAlignment="1">
      <alignment horizontal="center" vertical="center"/>
    </xf>
    <xf numFmtId="0" fontId="21" fillId="13" borderId="7" xfId="0" applyFont="1" applyFill="1" applyBorder="1" applyAlignment="1">
      <alignment horizontal="center" vertical="center"/>
    </xf>
    <xf numFmtId="0" fontId="21" fillId="13" borderId="8" xfId="0" applyFont="1" applyFill="1" applyBorder="1" applyAlignment="1">
      <alignment horizontal="center" vertical="center"/>
    </xf>
    <xf numFmtId="0" fontId="19" fillId="12" borderId="5" xfId="0" applyFont="1" applyFill="1" applyBorder="1" applyAlignment="1">
      <alignment horizontal="center" vertical="center" wrapText="1"/>
    </xf>
    <xf numFmtId="190" fontId="32" fillId="5" borderId="5" xfId="0" applyNumberFormat="1" applyFont="1" applyFill="1" applyBorder="1" applyAlignment="1">
      <alignment horizontal="center" vertical="center" wrapText="1"/>
    </xf>
    <xf numFmtId="189" fontId="153" fillId="5" borderId="5" xfId="81" applyNumberFormat="1" applyFont="1" applyFill="1" applyBorder="1" applyAlignment="1" applyProtection="1">
      <alignment horizontal="center" vertical="center"/>
    </xf>
    <xf numFmtId="189" fontId="154" fillId="5" borderId="5" xfId="81" applyNumberFormat="1" applyFont="1" applyFill="1" applyBorder="1" applyAlignment="1" applyProtection="1">
      <alignment horizontal="center" vertical="center"/>
    </xf>
    <xf numFmtId="177" fontId="32" fillId="0" borderId="5" xfId="0" applyNumberFormat="1" applyFont="1" applyBorder="1" applyAlignment="1">
      <alignment horizontal="center" vertical="center"/>
    </xf>
    <xf numFmtId="0" fontId="32" fillId="0" borderId="5" xfId="0" applyNumberFormat="1" applyFont="1" applyFill="1" applyBorder="1" applyAlignment="1">
      <alignment horizontal="center" vertical="center"/>
    </xf>
    <xf numFmtId="189" fontId="154" fillId="0" borderId="5" xfId="81" applyNumberFormat="1" applyFont="1" applyFill="1" applyBorder="1" applyAlignment="1" applyProtection="1">
      <alignment horizontal="center" vertical="center"/>
    </xf>
    <xf numFmtId="0" fontId="21" fillId="13" borderId="9" xfId="0" applyFont="1" applyFill="1" applyBorder="1" applyAlignment="1">
      <alignment horizontal="center" vertical="center"/>
    </xf>
    <xf numFmtId="176" fontId="153" fillId="5" borderId="5" xfId="81" applyNumberFormat="1" applyFont="1" applyFill="1" applyBorder="1" applyAlignment="1" applyProtection="1">
      <alignment horizontal="center" vertical="center"/>
    </xf>
    <xf numFmtId="0" fontId="154" fillId="5" borderId="5" xfId="82" applyFont="1" applyFill="1" applyBorder="1" applyAlignment="1" applyProtection="1">
      <alignment horizontal="center" vertical="center"/>
    </xf>
    <xf numFmtId="0" fontId="35" fillId="0" borderId="5" xfId="0" applyFont="1" applyBorder="1" applyAlignment="1">
      <alignment horizontal="center" vertical="center"/>
    </xf>
    <xf numFmtId="176" fontId="43" fillId="12" borderId="5" xfId="81" applyNumberFormat="1" applyFont="1" applyFill="1" applyBorder="1" applyAlignment="1" applyProtection="1">
      <alignment horizontal="center" vertical="center"/>
    </xf>
    <xf numFmtId="0" fontId="32" fillId="0" borderId="5" xfId="0" applyFont="1" applyBorder="1" applyAlignment="1">
      <alignment horizontal="center" vertical="center"/>
    </xf>
    <xf numFmtId="0" fontId="32" fillId="0" borderId="5" xfId="46" applyNumberFormat="1" applyFont="1" applyFill="1" applyBorder="1" applyAlignment="1">
      <alignment horizontal="center" vertical="center"/>
    </xf>
    <xf numFmtId="176" fontId="154" fillId="0" borderId="5" xfId="81" applyNumberFormat="1" applyFont="1" applyFill="1" applyBorder="1" applyAlignment="1" applyProtection="1">
      <alignment horizontal="center" vertical="center"/>
    </xf>
    <xf numFmtId="0" fontId="66" fillId="0" borderId="0" xfId="0" applyFont="1" applyFill="1" applyBorder="1" applyAlignment="1">
      <alignment vertical="center"/>
    </xf>
    <xf numFmtId="0" fontId="55" fillId="0" borderId="0" xfId="0" applyFont="1" applyFill="1" applyBorder="1" applyAlignment="1">
      <alignment vertical="center"/>
    </xf>
    <xf numFmtId="0" fontId="15" fillId="0" borderId="0" xfId="0" applyFont="1" applyFill="1" applyBorder="1" applyAlignment="1">
      <alignment horizontal="left" vertical="center"/>
    </xf>
    <xf numFmtId="0" fontId="80" fillId="0" borderId="0" xfId="0" applyFont="1" applyFill="1" applyBorder="1" applyAlignment="1">
      <alignment vertical="center"/>
    </xf>
    <xf numFmtId="0" fontId="155" fillId="0" borderId="0" xfId="0" applyFont="1" applyFill="1" applyBorder="1" applyAlignment="1">
      <alignment horizontal="left" vertical="center"/>
    </xf>
    <xf numFmtId="0" fontId="80" fillId="0" borderId="0" xfId="0" applyFont="1" applyFill="1" applyBorder="1" applyAlignment="1">
      <alignment horizontal="left" vertical="center"/>
    </xf>
    <xf numFmtId="0" fontId="80" fillId="0" borderId="0" xfId="0" applyFont="1" applyFill="1" applyBorder="1" applyAlignment="1">
      <alignment vertical="center" wrapText="1"/>
    </xf>
    <xf numFmtId="0" fontId="54" fillId="0" borderId="0" xfId="0" applyFont="1" applyFill="1" applyBorder="1" applyAlignment="1">
      <alignment horizontal="left" vertical="center"/>
    </xf>
    <xf numFmtId="0" fontId="156" fillId="0" borderId="0" xfId="12" applyFont="1" applyFill="1" applyAlignment="1">
      <alignment horizontal="left" vertical="center"/>
    </xf>
    <xf numFmtId="0" fontId="83" fillId="0" borderId="0" xfId="0" applyFont="1" applyFill="1">
      <alignment vertical="center"/>
    </xf>
    <xf numFmtId="0" fontId="32" fillId="0" borderId="5" xfId="70" applyNumberFormat="1" applyFont="1" applyFill="1" applyBorder="1" applyAlignment="1">
      <alignment horizontal="center" vertical="center"/>
    </xf>
    <xf numFmtId="0" fontId="155" fillId="0" borderId="0" xfId="0" applyFont="1" applyFill="1" applyBorder="1" applyAlignment="1">
      <alignment vertical="center"/>
    </xf>
    <xf numFmtId="0" fontId="54" fillId="0" borderId="0" xfId="0" applyFont="1" applyFill="1" applyBorder="1" applyAlignment="1">
      <alignment vertical="center"/>
    </xf>
    <xf numFmtId="0" fontId="135" fillId="9" borderId="27" xfId="0" applyFont="1" applyFill="1" applyBorder="1" applyAlignment="1">
      <alignment horizontal="center" vertical="center"/>
    </xf>
    <xf numFmtId="0" fontId="135" fillId="9" borderId="31" xfId="0" applyFont="1" applyFill="1" applyBorder="1" applyAlignment="1">
      <alignment horizontal="center" vertical="center"/>
    </xf>
    <xf numFmtId="0" fontId="23" fillId="5" borderId="26" xfId="0" applyFont="1" applyFill="1" applyBorder="1" applyAlignment="1">
      <alignment horizontal="center" vertical="center" wrapText="1"/>
    </xf>
    <xf numFmtId="0" fontId="23" fillId="5" borderId="19" xfId="0" applyFont="1" applyFill="1" applyBorder="1" applyAlignment="1">
      <alignment horizontal="center" vertical="center"/>
    </xf>
    <xf numFmtId="0" fontId="91" fillId="0" borderId="55" xfId="0" applyFont="1" applyFill="1" applyBorder="1" applyAlignment="1">
      <alignment horizontal="center" vertical="center" wrapText="1"/>
    </xf>
    <xf numFmtId="0" fontId="91" fillId="0" borderId="56" xfId="0" applyFont="1" applyFill="1" applyBorder="1" applyAlignment="1">
      <alignment horizontal="center" vertical="center" wrapText="1"/>
    </xf>
    <xf numFmtId="0" fontId="91" fillId="0" borderId="57" xfId="0" applyFont="1" applyFill="1" applyBorder="1" applyAlignment="1">
      <alignment horizontal="center" vertical="center" wrapText="1"/>
    </xf>
    <xf numFmtId="0" fontId="101" fillId="0" borderId="58" xfId="0" applyFont="1" applyFill="1" applyBorder="1" applyAlignment="1">
      <alignment horizontal="center" vertical="center" wrapText="1"/>
    </xf>
    <xf numFmtId="0" fontId="91" fillId="0" borderId="59" xfId="0" applyFont="1" applyFill="1" applyBorder="1" applyAlignment="1">
      <alignment horizontal="center" vertical="center" wrapText="1"/>
    </xf>
    <xf numFmtId="0" fontId="101" fillId="0" borderId="60" xfId="0" applyFont="1" applyFill="1" applyBorder="1" applyAlignment="1">
      <alignment horizontal="left" vertical="center" wrapText="1"/>
    </xf>
    <xf numFmtId="0" fontId="91" fillId="0" borderId="26" xfId="0" applyFont="1" applyFill="1" applyBorder="1" applyAlignment="1">
      <alignment horizontal="center" vertical="center" wrapText="1"/>
    </xf>
    <xf numFmtId="0" fontId="101" fillId="0" borderId="19" xfId="0" applyFont="1" applyFill="1" applyBorder="1" applyAlignment="1">
      <alignment horizontal="left" vertical="center" wrapText="1"/>
    </xf>
    <xf numFmtId="0" fontId="0"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8" fillId="0" borderId="0" xfId="0" applyFont="1" applyFill="1" applyBorder="1" applyAlignment="1"/>
    <xf numFmtId="0" fontId="157" fillId="9" borderId="5" xfId="0" applyFont="1" applyFill="1" applyBorder="1" applyAlignment="1">
      <alignment horizontal="center" vertical="center"/>
    </xf>
    <xf numFmtId="0" fontId="20" fillId="5" borderId="5"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10" xfId="0" applyFont="1" applyFill="1" applyBorder="1" applyAlignment="1">
      <alignment horizontal="center" vertical="center"/>
    </xf>
    <xf numFmtId="0" fontId="149" fillId="0" borderId="61" xfId="0" applyFont="1" applyFill="1" applyBorder="1" applyAlignment="1">
      <alignment horizontal="center" vertical="center" wrapText="1"/>
    </xf>
    <xf numFmtId="0" fontId="149" fillId="0" borderId="25" xfId="0" applyFont="1" applyFill="1" applyBorder="1" applyAlignment="1">
      <alignment horizontal="center" vertical="center" wrapText="1"/>
    </xf>
    <xf numFmtId="0" fontId="0" fillId="0" borderId="54" xfId="0" applyFont="1" applyFill="1" applyBorder="1" applyAlignment="1">
      <alignment horizontal="center" vertical="center"/>
    </xf>
    <xf numFmtId="177" fontId="0" fillId="0" borderId="5" xfId="0" applyNumberFormat="1" applyFont="1" applyFill="1" applyBorder="1" applyAlignment="1">
      <alignment horizontal="center" vertical="center"/>
    </xf>
    <xf numFmtId="0" fontId="0" fillId="0" borderId="62" xfId="0" applyFont="1" applyFill="1" applyBorder="1" applyAlignment="1">
      <alignment horizontal="center" vertical="center"/>
    </xf>
    <xf numFmtId="0" fontId="20" fillId="0" borderId="7" xfId="0" applyFont="1" applyFill="1" applyBorder="1" applyAlignment="1">
      <alignment horizontal="center" vertical="center"/>
    </xf>
    <xf numFmtId="0" fontId="158" fillId="0" borderId="54" xfId="0" applyFont="1" applyFill="1" applyBorder="1" applyAlignment="1">
      <alignment horizontal="center" vertical="center"/>
    </xf>
    <xf numFmtId="0" fontId="0" fillId="0" borderId="0" xfId="0" applyFont="1" applyFill="1" applyBorder="1" applyAlignment="1">
      <alignment horizontal="left" vertical="center"/>
    </xf>
    <xf numFmtId="0" fontId="158" fillId="0" borderId="0" xfId="0" applyFont="1" applyFill="1" applyBorder="1" applyAlignment="1">
      <alignment horizontal="left" vertical="center"/>
    </xf>
    <xf numFmtId="0" fontId="48" fillId="0" borderId="0" xfId="12" applyFont="1" applyFill="1" applyBorder="1" applyAlignment="1" applyProtection="1">
      <alignment horizontal="center" vertical="center"/>
    </xf>
    <xf numFmtId="0" fontId="20" fillId="0" borderId="12" xfId="0" applyFont="1" applyFill="1" applyBorder="1" applyAlignment="1">
      <alignment horizontal="center" vertical="center"/>
    </xf>
    <xf numFmtId="0" fontId="20" fillId="0" borderId="18" xfId="0" applyFont="1" applyFill="1" applyBorder="1" applyAlignment="1">
      <alignment horizontal="center" vertical="center"/>
    </xf>
    <xf numFmtId="0" fontId="149" fillId="0" borderId="37" xfId="0" applyFont="1" applyFill="1" applyBorder="1" applyAlignment="1">
      <alignment horizontal="center" vertical="center" wrapText="1"/>
    </xf>
    <xf numFmtId="0" fontId="149" fillId="0" borderId="30" xfId="0" applyFont="1" applyFill="1" applyBorder="1" applyAlignment="1">
      <alignment horizontal="center" vertical="center" wrapText="1"/>
    </xf>
    <xf numFmtId="0" fontId="159" fillId="15" borderId="63" xfId="0" applyFont="1" applyFill="1" applyBorder="1" applyAlignment="1">
      <alignment horizontal="center" vertical="center" wrapText="1"/>
    </xf>
    <xf numFmtId="0" fontId="159" fillId="15" borderId="64" xfId="0" applyFont="1" applyFill="1" applyBorder="1" applyAlignment="1">
      <alignment horizontal="center" vertical="center" wrapText="1"/>
    </xf>
    <xf numFmtId="0" fontId="160" fillId="15" borderId="65" xfId="0" applyFont="1" applyFill="1" applyBorder="1" applyAlignment="1">
      <alignment horizontal="left" vertical="center" wrapText="1"/>
    </xf>
    <xf numFmtId="0" fontId="160" fillId="15" borderId="66" xfId="0" applyFont="1" applyFill="1" applyBorder="1" applyAlignment="1">
      <alignment horizontal="left" vertical="center" wrapText="1"/>
    </xf>
    <xf numFmtId="0" fontId="66" fillId="15" borderId="24" xfId="102" applyFont="1" applyFill="1" applyBorder="1" applyAlignment="1">
      <alignment horizontal="left" vertical="center"/>
    </xf>
    <xf numFmtId="0" fontId="101" fillId="15" borderId="0" xfId="0" applyFont="1" applyFill="1" applyBorder="1" applyAlignment="1">
      <alignment horizontal="left" vertical="center" wrapText="1"/>
    </xf>
    <xf numFmtId="0" fontId="9" fillId="15" borderId="0" xfId="12" applyFont="1" applyFill="1" applyAlignment="1">
      <alignment horizontal="center" vertical="center" wrapText="1"/>
    </xf>
    <xf numFmtId="0" fontId="101" fillId="15" borderId="24" xfId="0" applyFont="1" applyFill="1" applyBorder="1" applyAlignment="1">
      <alignment horizontal="left" vertical="center" wrapText="1"/>
    </xf>
    <xf numFmtId="0" fontId="101" fillId="12" borderId="0" xfId="0" applyFont="1" applyFill="1" applyBorder="1" applyAlignment="1">
      <alignment horizontal="left" vertical="center" wrapText="1"/>
    </xf>
    <xf numFmtId="0" fontId="101" fillId="18" borderId="24" xfId="0" applyFont="1" applyFill="1" applyBorder="1" applyAlignment="1">
      <alignment horizontal="left" vertical="center" wrapText="1"/>
    </xf>
    <xf numFmtId="0" fontId="101" fillId="18" borderId="0" xfId="0" applyFont="1" applyFill="1" applyBorder="1" applyAlignment="1">
      <alignment horizontal="left" vertical="center" wrapText="1"/>
    </xf>
    <xf numFmtId="0" fontId="101" fillId="0" borderId="24" xfId="0" applyFont="1" applyFill="1" applyBorder="1" applyAlignment="1">
      <alignment horizontal="left" vertical="center" wrapText="1"/>
    </xf>
    <xf numFmtId="0" fontId="101" fillId="0" borderId="0" xfId="0" applyFont="1" applyFill="1" applyBorder="1" applyAlignment="1">
      <alignment horizontal="left" vertical="center" wrapText="1"/>
    </xf>
    <xf numFmtId="0" fontId="101" fillId="0" borderId="24" xfId="0" applyFont="1" applyFill="1" applyBorder="1" applyAlignment="1">
      <alignment horizontal="left" vertical="center"/>
    </xf>
    <xf numFmtId="0" fontId="101" fillId="0" borderId="0" xfId="0" applyFont="1" applyFill="1" applyAlignment="1">
      <alignment horizontal="left" vertical="center"/>
    </xf>
    <xf numFmtId="0" fontId="117" fillId="0" borderId="24" xfId="0" applyFont="1" applyFill="1" applyBorder="1" applyAlignment="1">
      <alignment horizontal="left" vertical="center" wrapText="1"/>
    </xf>
    <xf numFmtId="0" fontId="117" fillId="0" borderId="0" xfId="0" applyFont="1" applyFill="1" applyBorder="1" applyAlignment="1">
      <alignment horizontal="left" vertical="center" wrapText="1"/>
    </xf>
    <xf numFmtId="0" fontId="161" fillId="0" borderId="24" xfId="0" applyFont="1" applyFill="1" applyBorder="1" applyAlignment="1">
      <alignment horizontal="left" vertical="center" wrapText="1"/>
    </xf>
    <xf numFmtId="0" fontId="161" fillId="0" borderId="0" xfId="0" applyFont="1" applyFill="1" applyBorder="1" applyAlignment="1">
      <alignment horizontal="left" vertical="center" wrapText="1"/>
    </xf>
    <xf numFmtId="0" fontId="161" fillId="0" borderId="24" xfId="0" applyNumberFormat="1" applyFont="1" applyFill="1" applyBorder="1" applyAlignment="1">
      <alignment horizontal="left" vertical="center" wrapText="1"/>
    </xf>
    <xf numFmtId="0" fontId="161" fillId="0" borderId="0" xfId="0" applyNumberFormat="1" applyFont="1" applyFill="1" applyAlignment="1">
      <alignment horizontal="left" vertical="center" wrapText="1"/>
    </xf>
    <xf numFmtId="0" fontId="66" fillId="0" borderId="24"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19" borderId="24" xfId="0" applyFont="1" applyFill="1" applyBorder="1" applyAlignment="1">
      <alignment horizontal="left" vertical="center" wrapText="1"/>
    </xf>
    <xf numFmtId="0" fontId="66" fillId="19" borderId="0" xfId="0" applyFont="1" applyFill="1" applyAlignment="1">
      <alignment horizontal="left" vertical="center" wrapText="1"/>
    </xf>
    <xf numFmtId="0" fontId="101" fillId="0" borderId="0" xfId="0" applyFont="1" applyFill="1" applyAlignment="1">
      <alignment horizontal="left" vertical="center" wrapText="1"/>
    </xf>
    <xf numFmtId="0" fontId="101" fillId="0" borderId="67" xfId="0" applyFont="1" applyFill="1" applyBorder="1" applyAlignment="1">
      <alignment horizontal="left" vertical="center" wrapText="1"/>
    </xf>
    <xf numFmtId="0" fontId="101" fillId="0" borderId="68" xfId="0" applyFont="1" applyFill="1" applyBorder="1" applyAlignment="1">
      <alignment horizontal="left" vertical="center" wrapText="1"/>
    </xf>
    <xf numFmtId="0" fontId="67" fillId="0" borderId="24" xfId="0" applyFont="1" applyFill="1" applyBorder="1" applyAlignment="1">
      <alignment vertical="center"/>
    </xf>
    <xf numFmtId="0" fontId="101" fillId="15" borderId="0" xfId="0" applyFont="1" applyFill="1" applyAlignment="1">
      <alignment vertical="center"/>
    </xf>
    <xf numFmtId="0" fontId="159" fillId="15" borderId="69" xfId="0" applyFont="1" applyFill="1" applyBorder="1" applyAlignment="1">
      <alignment horizontal="center" vertical="center" wrapText="1"/>
    </xf>
    <xf numFmtId="0" fontId="160" fillId="15" borderId="70" xfId="0" applyFont="1" applyFill="1" applyBorder="1" applyAlignment="1">
      <alignment horizontal="left" vertical="center" wrapText="1"/>
    </xf>
    <xf numFmtId="0" fontId="101" fillId="15" borderId="71" xfId="0" applyFont="1" applyFill="1" applyBorder="1" applyAlignment="1">
      <alignment horizontal="left" vertical="center" wrapText="1"/>
    </xf>
    <xf numFmtId="0" fontId="101" fillId="18" borderId="71" xfId="0" applyFont="1" applyFill="1" applyBorder="1" applyAlignment="1">
      <alignment horizontal="left" vertical="center" wrapText="1"/>
    </xf>
    <xf numFmtId="0" fontId="101" fillId="0" borderId="71" xfId="0" applyFont="1" applyFill="1" applyBorder="1" applyAlignment="1">
      <alignment horizontal="left" vertical="center" wrapText="1"/>
    </xf>
    <xf numFmtId="0" fontId="101" fillId="0" borderId="71" xfId="0" applyFont="1" applyFill="1" applyBorder="1" applyAlignment="1">
      <alignment horizontal="left" vertical="center"/>
    </xf>
    <xf numFmtId="0" fontId="117" fillId="0" borderId="71" xfId="0" applyFont="1" applyFill="1" applyBorder="1" applyAlignment="1">
      <alignment horizontal="left" vertical="center" wrapText="1"/>
    </xf>
    <xf numFmtId="0" fontId="161" fillId="0" borderId="71" xfId="0" applyFont="1" applyFill="1" applyBorder="1" applyAlignment="1">
      <alignment horizontal="left" vertical="center" wrapText="1"/>
    </xf>
    <xf numFmtId="0" fontId="161" fillId="0" borderId="71" xfId="0" applyNumberFormat="1" applyFont="1" applyFill="1" applyBorder="1" applyAlignment="1">
      <alignment horizontal="left" vertical="center" wrapText="1"/>
    </xf>
    <xf numFmtId="0" fontId="66" fillId="0" borderId="71" xfId="0" applyFont="1" applyFill="1" applyBorder="1" applyAlignment="1">
      <alignment horizontal="left" vertical="center" wrapText="1"/>
    </xf>
    <xf numFmtId="0" fontId="66" fillId="19" borderId="71" xfId="0" applyFont="1" applyFill="1" applyBorder="1" applyAlignment="1">
      <alignment horizontal="left" vertical="center" wrapText="1"/>
    </xf>
    <xf numFmtId="0" fontId="101" fillId="0" borderId="72" xfId="0" applyFont="1" applyFill="1" applyBorder="1" applyAlignment="1">
      <alignment horizontal="left" vertical="center" wrapText="1"/>
    </xf>
    <xf numFmtId="196" fontId="8" fillId="0" borderId="0" xfId="0" applyNumberFormat="1" applyFont="1" applyFill="1" applyBorder="1" applyAlignment="1"/>
    <xf numFmtId="196" fontId="162" fillId="0" borderId="0" xfId="0" applyNumberFormat="1" applyFont="1" applyFill="1" applyBorder="1" applyAlignment="1">
      <alignment horizontal="center" vertical="center"/>
    </xf>
    <xf numFmtId="196" fontId="163" fillId="0" borderId="0" xfId="0" applyNumberFormat="1" applyFont="1" applyFill="1" applyBorder="1" applyAlignment="1"/>
    <xf numFmtId="196" fontId="101" fillId="0" borderId="0" xfId="0" applyNumberFormat="1" applyFont="1" applyFill="1" applyBorder="1" applyAlignment="1"/>
    <xf numFmtId="196" fontId="164" fillId="0" borderId="0" xfId="0" applyNumberFormat="1" applyFont="1" applyFill="1" applyBorder="1" applyAlignment="1"/>
    <xf numFmtId="196" fontId="5" fillId="0" borderId="0" xfId="0" applyNumberFormat="1" applyFont="1" applyFill="1" applyBorder="1" applyAlignment="1"/>
    <xf numFmtId="196" fontId="15" fillId="0" borderId="0" xfId="0" applyNumberFormat="1" applyFont="1" applyFill="1" applyBorder="1" applyAlignment="1">
      <alignment horizontal="left" vertical="center"/>
    </xf>
    <xf numFmtId="196" fontId="101" fillId="0" borderId="0" xfId="0" applyNumberFormat="1" applyFont="1" applyFill="1" applyBorder="1" applyAlignment="1">
      <alignment horizontal="left"/>
    </xf>
    <xf numFmtId="196" fontId="117" fillId="0" borderId="0" xfId="0" applyNumberFormat="1" applyFont="1" applyFill="1" applyBorder="1" applyAlignment="1"/>
    <xf numFmtId="196" fontId="15" fillId="0" borderId="0" xfId="0" applyNumberFormat="1" applyFont="1" applyFill="1" applyBorder="1" applyAlignment="1"/>
    <xf numFmtId="196" fontId="121" fillId="0" borderId="0" xfId="0" applyNumberFormat="1" applyFont="1" applyFill="1" applyBorder="1" applyAlignment="1"/>
    <xf numFmtId="196" fontId="8" fillId="0" borderId="0" xfId="62" applyNumberFormat="1" applyFont="1" applyFill="1" applyBorder="1" applyAlignment="1" applyProtection="1">
      <alignment horizontal="left" vertical="center"/>
    </xf>
    <xf numFmtId="196" fontId="123" fillId="0" borderId="0" xfId="12" applyNumberFormat="1" applyFont="1" applyAlignment="1" applyProtection="1">
      <alignment horizontal="right"/>
    </xf>
    <xf numFmtId="196" fontId="15" fillId="0" borderId="0" xfId="0" applyNumberFormat="1" applyFont="1" applyFill="1" applyBorder="1" applyAlignment="1">
      <alignment vertical="center"/>
    </xf>
    <xf numFmtId="196" fontId="8" fillId="0" borderId="0" xfId="0" applyNumberFormat="1" applyFont="1" applyFill="1" applyBorder="1" applyAlignment="1">
      <alignment vertical="center"/>
    </xf>
    <xf numFmtId="196" fontId="165" fillId="0" borderId="0" xfId="0" applyNumberFormat="1" applyFont="1" applyFill="1" applyBorder="1" applyAlignment="1">
      <alignment vertical="center"/>
    </xf>
    <xf numFmtId="196" fontId="166" fillId="0" borderId="0" xfId="0" applyNumberFormat="1" applyFont="1" applyFill="1" applyBorder="1" applyAlignment="1"/>
    <xf numFmtId="196" fontId="4" fillId="0" borderId="0" xfId="0" applyNumberFormat="1" applyFont="1" applyFill="1" applyBorder="1" applyAlignment="1">
      <alignment horizontal="left" vertical="center"/>
    </xf>
    <xf numFmtId="0" fontId="159" fillId="0" borderId="63" xfId="102" applyFont="1" applyFill="1" applyBorder="1" applyAlignment="1">
      <alignment horizontal="center" vertical="center" wrapText="1"/>
    </xf>
    <xf numFmtId="0" fontId="159" fillId="0" borderId="64" xfId="102" applyFont="1" applyFill="1" applyBorder="1" applyAlignment="1">
      <alignment horizontal="center" vertical="center" wrapText="1"/>
    </xf>
    <xf numFmtId="0" fontId="160" fillId="15" borderId="24" xfId="102" applyFont="1" applyFill="1" applyBorder="1" applyAlignment="1">
      <alignment horizontal="left" vertical="center" wrapText="1"/>
    </xf>
    <xf numFmtId="0" fontId="160" fillId="15" borderId="0" xfId="102" applyFont="1" applyFill="1" applyBorder="1" applyAlignment="1">
      <alignment horizontal="left" vertical="center" wrapText="1"/>
    </xf>
    <xf numFmtId="0" fontId="9" fillId="15" borderId="0" xfId="12" applyNumberFormat="1" applyFont="1" applyFill="1" applyBorder="1" applyAlignment="1" applyProtection="1">
      <alignment horizontal="center" vertical="center" wrapText="1"/>
    </xf>
    <xf numFmtId="0" fontId="9" fillId="15" borderId="0" xfId="12" applyNumberFormat="1" applyFont="1" applyFill="1" applyBorder="1" applyAlignment="1" applyProtection="1">
      <alignment horizontal="left" vertical="center" wrapText="1"/>
    </xf>
    <xf numFmtId="0" fontId="101" fillId="15" borderId="24" xfId="102" applyFont="1" applyFill="1" applyBorder="1" applyAlignment="1">
      <alignment horizontal="left" vertical="center" wrapText="1"/>
    </xf>
    <xf numFmtId="0" fontId="101" fillId="12" borderId="0" xfId="102" applyFont="1" applyFill="1" applyBorder="1" applyAlignment="1">
      <alignment horizontal="left" vertical="center" wrapText="1"/>
    </xf>
    <xf numFmtId="0" fontId="12" fillId="0" borderId="24" xfId="102" applyFont="1" applyFill="1" applyBorder="1" applyAlignment="1">
      <alignment horizontal="left" vertical="center" wrapText="1"/>
    </xf>
    <xf numFmtId="0" fontId="12" fillId="0" borderId="0" xfId="102" applyFont="1" applyFill="1" applyBorder="1" applyAlignment="1">
      <alignment horizontal="left" vertical="center" wrapText="1"/>
    </xf>
    <xf numFmtId="0" fontId="101" fillId="0" borderId="24" xfId="102" applyFont="1" applyFill="1" applyBorder="1" applyAlignment="1">
      <alignment horizontal="left" vertical="center" wrapText="1"/>
    </xf>
    <xf numFmtId="0" fontId="101" fillId="0" borderId="0" xfId="102" applyFont="1" applyFill="1" applyBorder="1" applyAlignment="1">
      <alignment horizontal="left" vertical="center" wrapText="1"/>
    </xf>
    <xf numFmtId="0" fontId="101" fillId="0" borderId="0" xfId="102" applyFont="1" applyFill="1" applyAlignment="1">
      <alignment horizontal="left" vertical="center" wrapText="1"/>
    </xf>
    <xf numFmtId="0" fontId="101" fillId="0" borderId="24" xfId="102" applyNumberFormat="1" applyFont="1" applyFill="1" applyBorder="1" applyAlignment="1">
      <alignment horizontal="left" vertical="center"/>
    </xf>
    <xf numFmtId="0" fontId="114" fillId="0" borderId="24" xfId="74" applyFont="1" applyFill="1" applyBorder="1" applyAlignment="1" applyProtection="1">
      <alignment horizontal="left" vertical="center" wrapText="1"/>
    </xf>
    <xf numFmtId="0" fontId="114" fillId="0" borderId="0" xfId="74" applyFont="1" applyFill="1" applyAlignment="1" applyProtection="1">
      <alignment horizontal="left" vertical="center" wrapText="1"/>
    </xf>
    <xf numFmtId="0" fontId="167" fillId="0" borderId="24" xfId="74" applyFont="1" applyFill="1" applyBorder="1" applyAlignment="1" applyProtection="1">
      <alignment horizontal="left" vertical="center" wrapText="1"/>
    </xf>
    <xf numFmtId="0" fontId="68" fillId="0" borderId="24" xfId="74" applyFont="1" applyFill="1" applyBorder="1" applyAlignment="1" applyProtection="1">
      <alignment horizontal="left" vertical="center" wrapText="1"/>
    </xf>
    <xf numFmtId="0" fontId="68" fillId="0" borderId="0" xfId="74" applyFont="1" applyFill="1" applyAlignment="1" applyProtection="1">
      <alignment horizontal="left" vertical="center" wrapText="1"/>
    </xf>
    <xf numFmtId="0" fontId="168" fillId="0" borderId="24" xfId="74" applyFont="1" applyFill="1" applyBorder="1" applyAlignment="1" applyProtection="1">
      <alignment horizontal="left" vertical="center" wrapText="1"/>
    </xf>
    <xf numFmtId="0" fontId="168" fillId="0" borderId="0" xfId="74" applyFont="1" applyFill="1" applyAlignment="1" applyProtection="1">
      <alignment horizontal="left" vertical="center" wrapText="1"/>
    </xf>
    <xf numFmtId="0" fontId="169" fillId="0" borderId="24" xfId="74" applyFont="1" applyFill="1" applyBorder="1" applyAlignment="1" applyProtection="1">
      <alignment horizontal="left" vertical="center" wrapText="1"/>
    </xf>
    <xf numFmtId="0" fontId="169" fillId="0" borderId="0" xfId="74" applyFont="1" applyFill="1" applyAlignment="1" applyProtection="1">
      <alignment horizontal="left" vertical="center" wrapText="1"/>
    </xf>
    <xf numFmtId="0" fontId="169" fillId="0" borderId="24" xfId="74" applyFont="1" applyFill="1" applyBorder="1" applyAlignment="1" applyProtection="1">
      <alignment horizontal="left" vertical="center"/>
    </xf>
    <xf numFmtId="0" fontId="170" fillId="0" borderId="24" xfId="74" applyFont="1" applyFill="1" applyBorder="1" applyAlignment="1" applyProtection="1">
      <alignment horizontal="left" vertical="center"/>
    </xf>
    <xf numFmtId="0" fontId="171" fillId="15" borderId="0" xfId="74" applyFont="1" applyFill="1" applyAlignment="1" applyProtection="1">
      <alignment horizontal="left" vertical="center" wrapText="1"/>
    </xf>
    <xf numFmtId="0" fontId="167" fillId="15" borderId="0" xfId="74" applyFont="1" applyFill="1" applyAlignment="1" applyProtection="1">
      <alignment horizontal="left" vertical="center" wrapText="1"/>
    </xf>
    <xf numFmtId="0" fontId="101" fillId="15" borderId="0" xfId="102" applyFont="1" applyFill="1" applyAlignment="1">
      <alignment vertical="center"/>
    </xf>
    <xf numFmtId="0" fontId="20" fillId="0" borderId="68" xfId="0" applyFont="1" applyFill="1" applyBorder="1" applyAlignment="1">
      <alignment vertical="center"/>
    </xf>
    <xf numFmtId="0" fontId="67" fillId="15" borderId="68" xfId="102" applyFont="1" applyFill="1" applyBorder="1" applyAlignment="1">
      <alignment vertical="center"/>
    </xf>
    <xf numFmtId="0" fontId="101" fillId="15" borderId="68" xfId="102" applyFont="1" applyFill="1" applyBorder="1" applyAlignment="1">
      <alignment vertical="center"/>
    </xf>
    <xf numFmtId="0" fontId="159" fillId="0" borderId="69" xfId="102" applyFont="1" applyFill="1" applyBorder="1" applyAlignment="1">
      <alignment horizontal="center" vertical="center" wrapText="1"/>
    </xf>
    <xf numFmtId="0" fontId="160" fillId="15" borderId="71" xfId="102" applyFont="1" applyFill="1" applyBorder="1" applyAlignment="1">
      <alignment horizontal="left" vertical="center" wrapText="1"/>
    </xf>
    <xf numFmtId="0" fontId="101" fillId="15" borderId="71" xfId="102" applyFont="1" applyFill="1" applyBorder="1" applyAlignment="1">
      <alignment horizontal="left" vertical="center" wrapText="1"/>
    </xf>
    <xf numFmtId="0" fontId="12" fillId="0" borderId="71" xfId="102" applyFont="1" applyFill="1" applyBorder="1" applyAlignment="1">
      <alignment horizontal="left" vertical="center" wrapText="1"/>
    </xf>
    <xf numFmtId="0" fontId="101" fillId="0" borderId="71" xfId="102" applyFont="1" applyFill="1" applyBorder="1" applyAlignment="1">
      <alignment horizontal="left" vertical="center" wrapText="1"/>
    </xf>
    <xf numFmtId="0" fontId="114" fillId="0" borderId="71" xfId="74" applyFont="1" applyFill="1" applyBorder="1" applyAlignment="1" applyProtection="1">
      <alignment horizontal="left" vertical="center" wrapText="1"/>
    </xf>
    <xf numFmtId="0" fontId="68" fillId="0" borderId="71" xfId="74" applyFont="1" applyFill="1" applyBorder="1" applyAlignment="1" applyProtection="1">
      <alignment horizontal="left" vertical="center" wrapText="1"/>
    </xf>
    <xf numFmtId="0" fontId="168" fillId="0" borderId="71" xfId="74" applyFont="1" applyFill="1" applyBorder="1" applyAlignment="1" applyProtection="1">
      <alignment horizontal="left" vertical="center" wrapText="1"/>
    </xf>
    <xf numFmtId="0" fontId="169" fillId="0" borderId="71" xfId="74" applyFont="1" applyFill="1" applyBorder="1" applyAlignment="1" applyProtection="1">
      <alignment horizontal="left" vertical="center" wrapText="1"/>
    </xf>
    <xf numFmtId="0" fontId="167" fillId="15" borderId="71" xfId="74" applyFont="1" applyFill="1" applyBorder="1" applyAlignment="1" applyProtection="1">
      <alignment horizontal="left" vertical="center" wrapText="1"/>
    </xf>
    <xf numFmtId="0" fontId="101" fillId="15" borderId="71" xfId="102" applyFont="1" applyFill="1" applyBorder="1" applyAlignment="1">
      <alignment vertical="center"/>
    </xf>
    <xf numFmtId="0" fontId="101" fillId="15" borderId="72" xfId="102" applyFont="1" applyFill="1" applyBorder="1" applyAlignment="1">
      <alignment vertical="center"/>
    </xf>
    <xf numFmtId="0" fontId="159" fillId="15" borderId="5" xfId="0" applyFont="1" applyFill="1" applyBorder="1" applyAlignment="1">
      <alignment horizontal="center" vertical="center"/>
    </xf>
    <xf numFmtId="0" fontId="172" fillId="15" borderId="24" xfId="0" applyFont="1" applyFill="1" applyBorder="1" applyAlignment="1">
      <alignment vertical="center"/>
    </xf>
    <xf numFmtId="0" fontId="101" fillId="15" borderId="0" xfId="0" applyFont="1" applyFill="1" applyBorder="1" applyAlignment="1">
      <alignment vertical="center"/>
    </xf>
    <xf numFmtId="0" fontId="173" fillId="0" borderId="0" xfId="12" applyFont="1" applyFill="1" applyBorder="1" applyAlignment="1" applyProtection="1">
      <alignment vertical="center"/>
    </xf>
    <xf numFmtId="0" fontId="101" fillId="15" borderId="24" xfId="0" applyFont="1" applyFill="1" applyBorder="1" applyAlignment="1">
      <alignment vertical="center"/>
    </xf>
    <xf numFmtId="0" fontId="101" fillId="0" borderId="0" xfId="0" applyFont="1" applyFill="1" applyBorder="1" applyAlignment="1">
      <alignment vertical="center"/>
    </xf>
    <xf numFmtId="0" fontId="66" fillId="0" borderId="24" xfId="0" applyFont="1" applyFill="1" applyBorder="1" applyAlignment="1">
      <alignment vertical="center"/>
    </xf>
    <xf numFmtId="0" fontId="117" fillId="0" borderId="24" xfId="0" applyNumberFormat="1" applyFont="1" applyFill="1" applyBorder="1" applyAlignment="1">
      <alignment horizontal="left" vertical="center" wrapText="1"/>
    </xf>
    <xf numFmtId="0" fontId="117" fillId="0" borderId="0" xfId="0" applyNumberFormat="1" applyFont="1" applyFill="1" applyBorder="1" applyAlignment="1">
      <alignment horizontal="left" vertical="center" wrapText="1"/>
    </xf>
    <xf numFmtId="0" fontId="101" fillId="0" borderId="24" xfId="0" applyNumberFormat="1" applyFont="1" applyFill="1" applyBorder="1" applyAlignment="1">
      <alignment horizontal="left" vertical="center" wrapText="1"/>
    </xf>
    <xf numFmtId="0" fontId="101" fillId="0" borderId="0" xfId="0" applyNumberFormat="1" applyFont="1" applyFill="1" applyAlignment="1">
      <alignment horizontal="left" vertical="center" wrapText="1"/>
    </xf>
    <xf numFmtId="0" fontId="66" fillId="0" borderId="24" xfId="0" applyFont="1" applyFill="1" applyBorder="1" applyAlignment="1">
      <alignment horizontal="left" vertical="center"/>
    </xf>
    <xf numFmtId="0" fontId="66" fillId="0" borderId="0" xfId="0" applyFont="1" applyFill="1" applyBorder="1" applyAlignment="1">
      <alignment horizontal="left" vertical="center"/>
    </xf>
    <xf numFmtId="0" fontId="174" fillId="0" borderId="24" xfId="0" applyFont="1" applyFill="1" applyBorder="1" applyAlignment="1">
      <alignment horizontal="left" vertical="center" wrapText="1"/>
    </xf>
    <xf numFmtId="0" fontId="174" fillId="0" borderId="0" xfId="0" applyFont="1" applyFill="1" applyAlignment="1">
      <alignment horizontal="left" vertical="center" wrapText="1"/>
    </xf>
    <xf numFmtId="0" fontId="67" fillId="0" borderId="24" xfId="0" applyFont="1" applyFill="1" applyBorder="1" applyAlignment="1">
      <alignment horizontal="left" vertical="center" wrapText="1"/>
    </xf>
    <xf numFmtId="0" fontId="67" fillId="0" borderId="0" xfId="0" applyFont="1" applyFill="1" applyAlignment="1">
      <alignment horizontal="left" vertical="center" wrapText="1"/>
    </xf>
    <xf numFmtId="0" fontId="101" fillId="0" borderId="24" xfId="0" applyNumberFormat="1" applyFont="1" applyFill="1" applyBorder="1" applyAlignment="1">
      <alignment horizontal="left" vertical="center"/>
    </xf>
    <xf numFmtId="0" fontId="117" fillId="0" borderId="24" xfId="0" applyNumberFormat="1" applyFont="1" applyFill="1" applyBorder="1" applyAlignment="1">
      <alignment horizontal="left" vertical="center"/>
    </xf>
    <xf numFmtId="0" fontId="117" fillId="0" borderId="0" xfId="0" applyFont="1" applyFill="1" applyAlignment="1">
      <alignment horizontal="left" vertical="center" wrapText="1"/>
    </xf>
    <xf numFmtId="0" fontId="101" fillId="15" borderId="24" xfId="0" applyFont="1" applyFill="1" applyBorder="1" applyAlignment="1">
      <alignment horizontal="left" vertical="top" wrapText="1"/>
    </xf>
    <xf numFmtId="0" fontId="101" fillId="15" borderId="0" xfId="0" applyFont="1" applyFill="1" applyBorder="1" applyAlignment="1">
      <alignment horizontal="left" vertical="top" wrapText="1"/>
    </xf>
    <xf numFmtId="0" fontId="101" fillId="15" borderId="24" xfId="0" applyNumberFormat="1" applyFont="1" applyFill="1" applyBorder="1" applyAlignment="1">
      <alignment horizontal="left" vertical="center" wrapText="1"/>
    </xf>
    <xf numFmtId="0" fontId="101" fillId="15" borderId="0" xfId="0" applyNumberFormat="1" applyFont="1" applyFill="1" applyBorder="1" applyAlignment="1">
      <alignment horizontal="left" vertical="center" wrapText="1"/>
    </xf>
    <xf numFmtId="0" fontId="117" fillId="15" borderId="24" xfId="0" applyFont="1" applyFill="1" applyBorder="1" applyAlignment="1">
      <alignment horizontal="left" vertical="center" wrapText="1"/>
    </xf>
    <xf numFmtId="0" fontId="101" fillId="0" borderId="24" xfId="0" applyFont="1" applyFill="1" applyBorder="1" applyAlignment="1">
      <alignment horizontal="left" vertical="top" wrapText="1"/>
    </xf>
    <xf numFmtId="0" fontId="101" fillId="0" borderId="0" xfId="0" applyFont="1" applyFill="1" applyAlignment="1">
      <alignment horizontal="left" vertical="top" wrapText="1"/>
    </xf>
    <xf numFmtId="0" fontId="101" fillId="0" borderId="24" xfId="0" applyFont="1" applyFill="1" applyBorder="1" applyAlignment="1">
      <alignment vertical="center"/>
    </xf>
    <xf numFmtId="0" fontId="175" fillId="0" borderId="24" xfId="0" applyNumberFormat="1" applyFont="1" applyFill="1" applyBorder="1" applyAlignment="1">
      <alignment horizontal="left" vertical="center"/>
    </xf>
    <xf numFmtId="0" fontId="175" fillId="0" borderId="0" xfId="0" applyFont="1" applyFill="1" applyBorder="1" applyAlignment="1">
      <alignment horizontal="left" vertical="center" wrapText="1"/>
    </xf>
    <xf numFmtId="0" fontId="175" fillId="15" borderId="24" xfId="0" applyNumberFormat="1" applyFont="1" applyFill="1" applyBorder="1" applyAlignment="1">
      <alignment horizontal="left" vertical="center"/>
    </xf>
    <xf numFmtId="0" fontId="175" fillId="12" borderId="0" xfId="0" applyFont="1" applyFill="1" applyBorder="1" applyAlignment="1">
      <alignment horizontal="left" vertical="center" wrapText="1"/>
    </xf>
    <xf numFmtId="0" fontId="101" fillId="15" borderId="24" xfId="0" applyNumberFormat="1" applyFont="1" applyFill="1" applyBorder="1" applyAlignment="1">
      <alignment horizontal="left" vertical="center"/>
    </xf>
    <xf numFmtId="0" fontId="101" fillId="15" borderId="71" xfId="0" applyFont="1" applyFill="1" applyBorder="1" applyAlignment="1">
      <alignment vertical="center"/>
    </xf>
    <xf numFmtId="0" fontId="101" fillId="0" borderId="71" xfId="0" applyFont="1" applyFill="1" applyBorder="1" applyAlignment="1">
      <alignment vertical="center"/>
    </xf>
    <xf numFmtId="0" fontId="117" fillId="0" borderId="71" xfId="0" applyNumberFormat="1" applyFont="1" applyFill="1" applyBorder="1" applyAlignment="1">
      <alignment horizontal="left" vertical="center" wrapText="1"/>
    </xf>
    <xf numFmtId="0" fontId="101" fillId="0" borderId="71" xfId="0" applyNumberFormat="1" applyFont="1" applyFill="1" applyBorder="1" applyAlignment="1">
      <alignment horizontal="left" vertical="center" wrapText="1"/>
    </xf>
    <xf numFmtId="0" fontId="66" fillId="0" borderId="71" xfId="0" applyFont="1" applyFill="1" applyBorder="1" applyAlignment="1">
      <alignment horizontal="left" vertical="center"/>
    </xf>
    <xf numFmtId="0" fontId="174" fillId="0" borderId="71" xfId="0" applyFont="1" applyFill="1" applyBorder="1" applyAlignment="1">
      <alignment horizontal="left" vertical="center" wrapText="1"/>
    </xf>
    <xf numFmtId="0" fontId="67" fillId="0" borderId="71" xfId="0" applyFont="1" applyFill="1" applyBorder="1" applyAlignment="1">
      <alignment horizontal="left" vertical="center" wrapText="1"/>
    </xf>
    <xf numFmtId="0" fontId="101" fillId="15" borderId="71" xfId="0" applyFont="1" applyFill="1" applyBorder="1" applyAlignment="1">
      <alignment horizontal="left" vertical="top" wrapText="1"/>
    </xf>
    <xf numFmtId="0" fontId="101" fillId="15" borderId="71" xfId="0" applyNumberFormat="1" applyFont="1" applyFill="1" applyBorder="1" applyAlignment="1">
      <alignment horizontal="left" vertical="center" wrapText="1"/>
    </xf>
    <xf numFmtId="0" fontId="101" fillId="0" borderId="71" xfId="0" applyFont="1" applyFill="1" applyBorder="1" applyAlignment="1">
      <alignment horizontal="left" vertical="top" wrapText="1"/>
    </xf>
    <xf numFmtId="0" fontId="117" fillId="0" borderId="24" xfId="114" applyFont="1" applyFill="1" applyBorder="1" applyAlignment="1">
      <alignment vertical="top"/>
    </xf>
    <xf numFmtId="0" fontId="81" fillId="0" borderId="0" xfId="0" applyFont="1" applyFill="1" applyBorder="1" applyAlignment="1">
      <alignment horizontal="center" vertical="center"/>
    </xf>
    <xf numFmtId="0" fontId="176" fillId="0" borderId="0" xfId="0" applyFont="1" applyFill="1" applyBorder="1" applyAlignment="1">
      <alignment vertical="center"/>
    </xf>
    <xf numFmtId="0" fontId="101" fillId="15" borderId="24" xfId="114" applyFont="1" applyFill="1" applyBorder="1" applyAlignment="1">
      <alignment vertical="top"/>
    </xf>
    <xf numFmtId="0" fontId="101" fillId="15" borderId="24" xfId="0" applyFont="1" applyFill="1" applyBorder="1" applyAlignment="1">
      <alignment horizontal="left" vertical="center"/>
    </xf>
    <xf numFmtId="0" fontId="101" fillId="15" borderId="0" xfId="0" applyFont="1" applyFill="1" applyAlignment="1">
      <alignment horizontal="left" vertical="center" wrapText="1"/>
    </xf>
    <xf numFmtId="0" fontId="66" fillId="15" borderId="24" xfId="0" applyFont="1" applyFill="1" applyBorder="1" applyAlignment="1">
      <alignment horizontal="left" vertical="center"/>
    </xf>
    <xf numFmtId="0" fontId="66" fillId="15" borderId="24" xfId="0" applyFont="1" applyFill="1" applyBorder="1" applyAlignment="1">
      <alignment horizontal="left" vertical="center" wrapText="1"/>
    </xf>
    <xf numFmtId="0" fontId="66" fillId="15" borderId="0" xfId="0" applyFont="1" applyFill="1" applyAlignment="1">
      <alignment horizontal="left" vertical="center" wrapText="1"/>
    </xf>
    <xf numFmtId="0" fontId="177" fillId="15" borderId="24" xfId="0" applyFont="1" applyFill="1" applyBorder="1" applyAlignment="1">
      <alignment horizontal="left" vertical="center"/>
    </xf>
    <xf numFmtId="0" fontId="177" fillId="15" borderId="24" xfId="0" applyFont="1" applyFill="1" applyBorder="1" applyAlignment="1">
      <alignment horizontal="left" vertical="center" wrapText="1"/>
    </xf>
    <xf numFmtId="0" fontId="177" fillId="15" borderId="0" xfId="0" applyFont="1" applyFill="1" applyAlignment="1">
      <alignment horizontal="left" vertical="center" wrapText="1"/>
    </xf>
    <xf numFmtId="0" fontId="67" fillId="0" borderId="73" xfId="0" applyFont="1" applyFill="1" applyBorder="1" applyAlignment="1">
      <alignment vertical="center"/>
    </xf>
    <xf numFmtId="0" fontId="101" fillId="15" borderId="13" xfId="0" applyFont="1" applyFill="1" applyBorder="1" applyAlignment="1">
      <alignment vertical="center"/>
    </xf>
    <xf numFmtId="0" fontId="176" fillId="0" borderId="71" xfId="0" applyFont="1" applyFill="1" applyBorder="1" applyAlignment="1">
      <alignment vertical="center"/>
    </xf>
    <xf numFmtId="0" fontId="55" fillId="0" borderId="71" xfId="0" applyFont="1" applyFill="1" applyBorder="1" applyAlignment="1">
      <alignment vertical="center"/>
    </xf>
    <xf numFmtId="0" fontId="66" fillId="15" borderId="71" xfId="0" applyFont="1" applyFill="1" applyBorder="1" applyAlignment="1">
      <alignment horizontal="left" vertical="center" wrapText="1"/>
    </xf>
    <xf numFmtId="0" fontId="177" fillId="15" borderId="71" xfId="0" applyFont="1" applyFill="1" applyBorder="1" applyAlignment="1">
      <alignment horizontal="left" vertical="center" wrapText="1"/>
    </xf>
    <xf numFmtId="0" fontId="101" fillId="15" borderId="74" xfId="0" applyFont="1" applyFill="1" applyBorder="1" applyAlignment="1">
      <alignment vertical="center"/>
    </xf>
    <xf numFmtId="0" fontId="178" fillId="2" borderId="65" xfId="0" applyFont="1" applyFill="1" applyBorder="1" applyAlignment="1">
      <alignment horizontal="center" vertical="center"/>
    </xf>
    <xf numFmtId="0" fontId="178" fillId="2" borderId="66" xfId="0" applyFont="1" applyFill="1" applyBorder="1" applyAlignment="1">
      <alignment horizontal="center" vertical="center"/>
    </xf>
    <xf numFmtId="0" fontId="179" fillId="2" borderId="67" xfId="12" applyFont="1" applyFill="1" applyBorder="1" applyAlignment="1">
      <alignment horizontal="center" vertical="center"/>
    </xf>
    <xf numFmtId="0" fontId="178" fillId="2" borderId="68" xfId="0" applyFont="1" applyFill="1" applyBorder="1" applyAlignment="1">
      <alignment horizontal="center" vertical="center"/>
    </xf>
    <xf numFmtId="0" fontId="23" fillId="0" borderId="5" xfId="0" applyFont="1" applyFill="1" applyBorder="1" applyAlignment="1">
      <alignment horizontal="center" vertical="center"/>
    </xf>
    <xf numFmtId="0" fontId="23" fillId="2" borderId="5" xfId="0" applyFont="1" applyFill="1" applyBorder="1" applyAlignment="1">
      <alignment horizontal="center" vertical="center" wrapText="1"/>
    </xf>
    <xf numFmtId="0" fontId="23" fillId="2" borderId="5" xfId="0" applyFont="1" applyFill="1" applyBorder="1" applyAlignment="1">
      <alignment horizontal="center" vertical="center"/>
    </xf>
    <xf numFmtId="0" fontId="24" fillId="3" borderId="5" xfId="0" applyFont="1" applyFill="1" applyBorder="1" applyAlignment="1">
      <alignment horizontal="center" vertical="center" wrapText="1"/>
    </xf>
    <xf numFmtId="0" fontId="180" fillId="5" borderId="5" xfId="0" applyFont="1" applyFill="1" applyBorder="1" applyAlignment="1">
      <alignment horizontal="center" vertical="center" wrapText="1"/>
    </xf>
    <xf numFmtId="0" fontId="23" fillId="0" borderId="20" xfId="0" applyFont="1" applyFill="1" applyBorder="1" applyAlignment="1">
      <alignment vertical="center"/>
    </xf>
    <xf numFmtId="0" fontId="23" fillId="0" borderId="10" xfId="0" applyFont="1" applyFill="1" applyBorder="1" applyAlignment="1">
      <alignment horizontal="center" vertical="center"/>
    </xf>
    <xf numFmtId="0" fontId="181" fillId="0" borderId="10"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17" fillId="5" borderId="5" xfId="12" applyFont="1" applyFill="1" applyBorder="1" applyAlignment="1">
      <alignment horizontal="center" vertical="center" wrapText="1"/>
    </xf>
    <xf numFmtId="0" fontId="23" fillId="5" borderId="5" xfId="0" applyFont="1" applyFill="1" applyBorder="1" applyAlignment="1">
      <alignment horizontal="left" vertical="center"/>
    </xf>
    <xf numFmtId="0" fontId="9" fillId="5" borderId="5" xfId="12" applyFont="1" applyFill="1" applyBorder="1" applyAlignment="1" applyProtection="1">
      <alignment horizontal="center" vertical="center"/>
    </xf>
    <xf numFmtId="0" fontId="24" fillId="5" borderId="5" xfId="0" applyFont="1" applyFill="1" applyBorder="1" applyAlignment="1">
      <alignment horizontal="left" vertical="center"/>
    </xf>
    <xf numFmtId="0" fontId="24" fillId="5" borderId="7" xfId="0" applyFont="1" applyFill="1" applyBorder="1" applyAlignment="1">
      <alignment horizontal="left" vertical="center"/>
    </xf>
    <xf numFmtId="0" fontId="24" fillId="5" borderId="8" xfId="0" applyFont="1" applyFill="1" applyBorder="1" applyAlignment="1">
      <alignment horizontal="left" vertical="center"/>
    </xf>
    <xf numFmtId="0" fontId="182" fillId="5" borderId="5" xfId="0" applyFont="1" applyFill="1" applyBorder="1" applyAlignment="1">
      <alignment horizontal="center" vertical="center"/>
    </xf>
    <xf numFmtId="0" fontId="23" fillId="5" borderId="5" xfId="0" applyFont="1" applyFill="1" applyBorder="1" applyAlignment="1">
      <alignment vertical="center"/>
    </xf>
    <xf numFmtId="0" fontId="158" fillId="5" borderId="7" xfId="0" applyFont="1" applyFill="1" applyBorder="1" applyAlignment="1">
      <alignment horizontal="left" vertical="center"/>
    </xf>
    <xf numFmtId="0" fontId="158" fillId="5" borderId="8" xfId="0" applyFont="1" applyFill="1" applyBorder="1" applyAlignment="1">
      <alignment horizontal="left" vertical="center"/>
    </xf>
    <xf numFmtId="0" fontId="9" fillId="5" borderId="5" xfId="12" applyFont="1" applyFill="1" applyBorder="1" applyAlignment="1">
      <alignment horizontal="center" vertical="center"/>
    </xf>
    <xf numFmtId="0" fontId="24" fillId="5" borderId="25" xfId="0" applyFont="1" applyFill="1" applyBorder="1" applyAlignment="1">
      <alignment horizontal="left" vertical="center"/>
    </xf>
    <xf numFmtId="0" fontId="23" fillId="5" borderId="9" xfId="0" applyFont="1" applyFill="1" applyBorder="1" applyAlignment="1">
      <alignment vertical="center"/>
    </xf>
    <xf numFmtId="0" fontId="178" fillId="2" borderId="70" xfId="0" applyFont="1" applyFill="1" applyBorder="1" applyAlignment="1">
      <alignment horizontal="center" vertical="center"/>
    </xf>
    <xf numFmtId="0" fontId="178" fillId="2" borderId="72" xfId="0" applyFont="1" applyFill="1" applyBorder="1" applyAlignment="1">
      <alignment horizontal="center" vertical="center"/>
    </xf>
    <xf numFmtId="0" fontId="24" fillId="0" borderId="17" xfId="0" applyFont="1" applyFill="1" applyBorder="1" applyAlignment="1">
      <alignment horizontal="center" vertical="center"/>
    </xf>
    <xf numFmtId="0" fontId="24" fillId="5" borderId="9" xfId="0" applyFont="1" applyFill="1" applyBorder="1" applyAlignment="1">
      <alignment horizontal="left" vertical="center"/>
    </xf>
    <xf numFmtId="0" fontId="158" fillId="5" borderId="9" xfId="0" applyFont="1" applyFill="1" applyBorder="1" applyAlignment="1">
      <alignment horizontal="left" vertical="center"/>
    </xf>
    <xf numFmtId="0" fontId="9" fillId="0" borderId="0" xfId="12" applyFont="1" applyFill="1" applyBorder="1" applyAlignment="1" quotePrefix="1">
      <alignment vertical="center"/>
    </xf>
    <xf numFmtId="177" fontId="103" fillId="0" borderId="5" xfId="1" applyNumberFormat="1" applyFont="1" applyFill="1" applyBorder="1" applyAlignment="1" applyProtection="1" quotePrefix="1">
      <alignment horizontal="center" vertical="center" wrapText="1"/>
    </xf>
  </cellXfs>
  <cellStyles count="119">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标题 4" xfId="16" builtinId="19"/>
    <cellStyle name="Comma 2" xfId="17"/>
    <cellStyle name="60% - 强调文字颜色 2" xfId="18" builtinId="36"/>
    <cellStyle name="警告文本" xfId="19" builtinId="11"/>
    <cellStyle name="常规 10 10 9"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输出" xfId="27" builtinId="21"/>
    <cellStyle name="常规 85" xfId="28"/>
    <cellStyle name="常规_Sheet45_1" xfId="29"/>
    <cellStyle name="60% - 强调文字颜色 4" xfId="30" builtinId="44"/>
    <cellStyle name="计算" xfId="31" builtinId="22"/>
    <cellStyle name="常规 31" xfId="32"/>
    <cellStyle name="检查单元格" xfId="33" builtinId="23"/>
    <cellStyle name="强调文字颜色 2" xfId="34" builtinId="33"/>
    <cellStyle name="常规 159" xfId="35"/>
    <cellStyle name="20% - 强调文字颜色 6" xfId="36" builtinId="50"/>
    <cellStyle name="链接单元格" xfId="37" builtinId="24"/>
    <cellStyle name="汇总" xfId="38" builtinId="25"/>
    <cellStyle name="常规 112 2" xfId="39"/>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0,0&#10;&#10;NA&#10;&#10;" xfId="46"/>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常规_香港DHL代理价" xfId="52"/>
    <cellStyle name="40% - 强调文字颜色 4" xfId="53" builtinId="43"/>
    <cellStyle name="强调文字颜色 5" xfId="54" builtinId="45"/>
    <cellStyle name="常规 172" xfId="55"/>
    <cellStyle name="40% - 强调文字颜色 5" xfId="56" builtinId="47"/>
    <cellStyle name="60% - 强调文字颜色 5" xfId="57" builtinId="48"/>
    <cellStyle name="强调文字颜色 6" xfId="58" builtinId="49"/>
    <cellStyle name="40% - 强调文字颜色 6" xfId="59" builtinId="51"/>
    <cellStyle name="0,0&#13;&#10;NA&#13;&#10;" xfId="60"/>
    <cellStyle name="60% - 强调文字颜色 6" xfId="61" builtinId="52"/>
    <cellStyle name="常规 11" xfId="62"/>
    <cellStyle name="常规_Sheet1" xfId="63"/>
    <cellStyle name="常规_新价-10%" xfId="64"/>
    <cellStyle name="常规_深速达VIP-2014-09-13" xfId="65"/>
    <cellStyle name="常规 2" xfId="66"/>
    <cellStyle name="常规 3" xfId="67"/>
    <cellStyle name="常规_UPS分区" xfId="68"/>
    <cellStyle name="常规_UPS到付分区-040601" xfId="69"/>
    <cellStyle name="样式 1" xfId="70"/>
    <cellStyle name="常规_UPS价格表080(3).." xfId="71"/>
    <cellStyle name="Normal 2" xfId="72"/>
    <cellStyle name="常规_FEDEX.HKA.IE.B分区表" xfId="73"/>
    <cellStyle name="常规_附件3  FDX公布价及大货特惠价格-0711" xfId="74"/>
    <cellStyle name="常规_新价-10% 2" xfId="75"/>
    <cellStyle name="常规_DHL大货特惠价-DHD051123B" xfId="76"/>
    <cellStyle name="常规_15" xfId="77"/>
    <cellStyle name="常规 2 2" xfId="78"/>
    <cellStyle name="_Copy of Standard input" xfId="79"/>
    <cellStyle name="Normal_Standard output file" xfId="80"/>
    <cellStyle name="千位分隔 2 11" xfId="81"/>
    <cellStyle name="Normal_HK SPI (PT &amp; zone) (30 Apr 2003)_Band-R" xfId="82"/>
    <cellStyle name="常规 116 2 2 2 8" xfId="83"/>
    <cellStyle name="常规 2 11 2" xfId="84"/>
    <cellStyle name="Note 5 2 2 3" xfId="85"/>
    <cellStyle name="40% - Accent4 2 4 2" xfId="86"/>
    <cellStyle name="常规_省内_ups" xfId="87"/>
    <cellStyle name="Normal_CNS_IEEXPT_Special_LL" xfId="88"/>
    <cellStyle name="Normal_CNS_IPEXPT_Special_LL" xfId="89"/>
    <cellStyle name="常规 130" xfId="90"/>
    <cellStyle name="常规_省内_temp_ups" xfId="91"/>
    <cellStyle name="常规_华仁09年10月VIP价" xfId="92"/>
    <cellStyle name="0,0&#10;&#10;NA&#10;&#10; 2 2" xfId="93"/>
    <cellStyle name="Monetaire_TBPL0195_120519给北京豪联的价格表 2" xfId="94"/>
    <cellStyle name="常规_Sheet1_目录_1" xfId="95"/>
    <cellStyle name="常规_EMS小货底价(05-08-29)" xfId="96"/>
    <cellStyle name="常规 16 6 2 2" xfId="97"/>
    <cellStyle name="常规_D-EXI国际速递同行价格 3月" xfId="98"/>
    <cellStyle name="常规 118" xfId="99"/>
    <cellStyle name="超链接 2" xfId="100"/>
    <cellStyle name="常规_Sheet1_UPS折扣" xfId="101"/>
    <cellStyle name="常规 5" xfId="102"/>
    <cellStyle name="常规 5 6 2" xfId="103"/>
    <cellStyle name="常规_东南亚专线" xfId="104"/>
    <cellStyle name="Normal_CN Zone Output File '09 -" xfId="105"/>
    <cellStyle name="Normal_AU Zone Output File '09 -" xfId="106"/>
    <cellStyle name="Normal_HK Zone Output File '09 -" xfId="107"/>
    <cellStyle name="Normal_AU 2007 Zone Chart" xfId="108"/>
    <cellStyle name="常规 263" xfId="109"/>
    <cellStyle name="常规 264" xfId="110"/>
    <cellStyle name="常规 10 10 3 3" xfId="111"/>
    <cellStyle name="常规 261" xfId="112"/>
    <cellStyle name="常规_HK FDX-1" xfId="113"/>
    <cellStyle name="常规_Sheet1_1" xfId="114"/>
    <cellStyle name="常规_dhlarea" xfId="115"/>
    <cellStyle name="_ET_STYLE_NoName_00_" xfId="116"/>
    <cellStyle name="常规_TNT PRICE 2" xfId="117"/>
    <cellStyle name="Normal_HK_IEEXPT_Special 2 2" xfId="118"/>
  </cellStyles>
  <dxfs count="5">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FF00"/>
        </patternFill>
      </fill>
    </dxf>
  </dxfs>
  <tableStyles count="0" defaultTableStyle="TableStyleMedium2" defaultPivotStyle="PivotStyleLight16"/>
  <colors>
    <mruColors>
      <color rgb="00F3FB96"/>
      <color rgb="00F9FDD0"/>
      <color rgb="00FFFD11"/>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theme" Target="theme/theme1.xml"/><Relationship Id="rId98" Type="http://schemas.openxmlformats.org/officeDocument/2006/relationships/externalLink" Target="externalLinks/externalLink60.xml"/><Relationship Id="rId97" Type="http://schemas.openxmlformats.org/officeDocument/2006/relationships/externalLink" Target="externalLinks/externalLink59.xml"/><Relationship Id="rId96" Type="http://schemas.openxmlformats.org/officeDocument/2006/relationships/externalLink" Target="externalLinks/externalLink58.xml"/><Relationship Id="rId95" Type="http://schemas.openxmlformats.org/officeDocument/2006/relationships/externalLink" Target="externalLinks/externalLink57.xml"/><Relationship Id="rId94" Type="http://schemas.openxmlformats.org/officeDocument/2006/relationships/externalLink" Target="externalLinks/externalLink56.xml"/><Relationship Id="rId93" Type="http://schemas.openxmlformats.org/officeDocument/2006/relationships/externalLink" Target="externalLinks/externalLink55.xml"/><Relationship Id="rId92" Type="http://schemas.openxmlformats.org/officeDocument/2006/relationships/externalLink" Target="externalLinks/externalLink54.xml"/><Relationship Id="rId91" Type="http://schemas.openxmlformats.org/officeDocument/2006/relationships/externalLink" Target="externalLinks/externalLink53.xml"/><Relationship Id="rId90" Type="http://schemas.openxmlformats.org/officeDocument/2006/relationships/externalLink" Target="externalLinks/externalLink52.xml"/><Relationship Id="rId9" Type="http://schemas.openxmlformats.org/officeDocument/2006/relationships/worksheet" Target="worksheets/sheet9.xml"/><Relationship Id="rId89" Type="http://schemas.openxmlformats.org/officeDocument/2006/relationships/externalLink" Target="externalLinks/externalLink51.xml"/><Relationship Id="rId88" Type="http://schemas.openxmlformats.org/officeDocument/2006/relationships/externalLink" Target="externalLinks/externalLink50.xml"/><Relationship Id="rId87" Type="http://schemas.openxmlformats.org/officeDocument/2006/relationships/externalLink" Target="externalLinks/externalLink49.xml"/><Relationship Id="rId86" Type="http://schemas.openxmlformats.org/officeDocument/2006/relationships/externalLink" Target="externalLinks/externalLink48.xml"/><Relationship Id="rId85" Type="http://schemas.openxmlformats.org/officeDocument/2006/relationships/externalLink" Target="externalLinks/externalLink47.xml"/><Relationship Id="rId84" Type="http://schemas.openxmlformats.org/officeDocument/2006/relationships/externalLink" Target="externalLinks/externalLink46.xml"/><Relationship Id="rId83" Type="http://schemas.openxmlformats.org/officeDocument/2006/relationships/externalLink" Target="externalLinks/externalLink45.xml"/><Relationship Id="rId82" Type="http://schemas.openxmlformats.org/officeDocument/2006/relationships/externalLink" Target="externalLinks/externalLink44.xml"/><Relationship Id="rId81" Type="http://schemas.openxmlformats.org/officeDocument/2006/relationships/externalLink" Target="externalLinks/externalLink43.xml"/><Relationship Id="rId80" Type="http://schemas.openxmlformats.org/officeDocument/2006/relationships/externalLink" Target="externalLinks/externalLink42.xml"/><Relationship Id="rId8" Type="http://schemas.openxmlformats.org/officeDocument/2006/relationships/worksheet" Target="worksheets/sheet8.xml"/><Relationship Id="rId79" Type="http://schemas.openxmlformats.org/officeDocument/2006/relationships/externalLink" Target="externalLinks/externalLink41.xml"/><Relationship Id="rId78" Type="http://schemas.openxmlformats.org/officeDocument/2006/relationships/externalLink" Target="externalLinks/externalLink40.xml"/><Relationship Id="rId77" Type="http://schemas.openxmlformats.org/officeDocument/2006/relationships/externalLink" Target="externalLinks/externalLink39.xml"/><Relationship Id="rId76" Type="http://schemas.openxmlformats.org/officeDocument/2006/relationships/externalLink" Target="externalLinks/externalLink38.xml"/><Relationship Id="rId75" Type="http://schemas.openxmlformats.org/officeDocument/2006/relationships/externalLink" Target="externalLinks/externalLink37.xml"/><Relationship Id="rId74" Type="http://schemas.openxmlformats.org/officeDocument/2006/relationships/externalLink" Target="externalLinks/externalLink36.xml"/><Relationship Id="rId73" Type="http://schemas.openxmlformats.org/officeDocument/2006/relationships/externalLink" Target="externalLinks/externalLink35.xml"/><Relationship Id="rId72" Type="http://schemas.openxmlformats.org/officeDocument/2006/relationships/externalLink" Target="externalLinks/externalLink34.xml"/><Relationship Id="rId71" Type="http://schemas.openxmlformats.org/officeDocument/2006/relationships/externalLink" Target="externalLinks/externalLink33.xml"/><Relationship Id="rId70" Type="http://schemas.openxmlformats.org/officeDocument/2006/relationships/externalLink" Target="externalLinks/externalLink32.xml"/><Relationship Id="rId7" Type="http://schemas.openxmlformats.org/officeDocument/2006/relationships/worksheet" Target="worksheets/sheet7.xml"/><Relationship Id="rId69" Type="http://schemas.openxmlformats.org/officeDocument/2006/relationships/externalLink" Target="externalLinks/externalLink31.xml"/><Relationship Id="rId68" Type="http://schemas.openxmlformats.org/officeDocument/2006/relationships/externalLink" Target="externalLinks/externalLink30.xml"/><Relationship Id="rId67" Type="http://schemas.openxmlformats.org/officeDocument/2006/relationships/externalLink" Target="externalLinks/externalLink29.xml"/><Relationship Id="rId66" Type="http://schemas.openxmlformats.org/officeDocument/2006/relationships/externalLink" Target="externalLinks/externalLink28.xml"/><Relationship Id="rId65" Type="http://schemas.openxmlformats.org/officeDocument/2006/relationships/externalLink" Target="externalLinks/externalLink27.xml"/><Relationship Id="rId64" Type="http://schemas.openxmlformats.org/officeDocument/2006/relationships/externalLink" Target="externalLinks/externalLink26.xml"/><Relationship Id="rId63" Type="http://schemas.openxmlformats.org/officeDocument/2006/relationships/externalLink" Target="externalLinks/externalLink25.xml"/><Relationship Id="rId62" Type="http://schemas.openxmlformats.org/officeDocument/2006/relationships/externalLink" Target="externalLinks/externalLink24.xml"/><Relationship Id="rId61" Type="http://schemas.openxmlformats.org/officeDocument/2006/relationships/externalLink" Target="externalLinks/externalLink23.xml"/><Relationship Id="rId60" Type="http://schemas.openxmlformats.org/officeDocument/2006/relationships/externalLink" Target="externalLinks/externalLink22.xml"/><Relationship Id="rId6" Type="http://schemas.openxmlformats.org/officeDocument/2006/relationships/worksheet" Target="worksheets/sheet6.xml"/><Relationship Id="rId59" Type="http://schemas.openxmlformats.org/officeDocument/2006/relationships/externalLink" Target="externalLinks/externalLink21.xml"/><Relationship Id="rId58" Type="http://schemas.openxmlformats.org/officeDocument/2006/relationships/externalLink" Target="externalLinks/externalLink20.xml"/><Relationship Id="rId57" Type="http://schemas.openxmlformats.org/officeDocument/2006/relationships/externalLink" Target="externalLinks/externalLink19.xml"/><Relationship Id="rId56" Type="http://schemas.openxmlformats.org/officeDocument/2006/relationships/externalLink" Target="externalLinks/externalLink18.xml"/><Relationship Id="rId55" Type="http://schemas.openxmlformats.org/officeDocument/2006/relationships/externalLink" Target="externalLinks/externalLink17.xml"/><Relationship Id="rId54" Type="http://schemas.openxmlformats.org/officeDocument/2006/relationships/externalLink" Target="externalLinks/externalLink16.xml"/><Relationship Id="rId53" Type="http://schemas.openxmlformats.org/officeDocument/2006/relationships/externalLink" Target="externalLinks/externalLink15.xml"/><Relationship Id="rId52" Type="http://schemas.openxmlformats.org/officeDocument/2006/relationships/externalLink" Target="externalLinks/externalLink14.xml"/><Relationship Id="rId51" Type="http://schemas.openxmlformats.org/officeDocument/2006/relationships/externalLink" Target="externalLinks/externalLink13.xml"/><Relationship Id="rId50" Type="http://schemas.openxmlformats.org/officeDocument/2006/relationships/externalLink" Target="externalLinks/externalLink12.xml"/><Relationship Id="rId5" Type="http://schemas.openxmlformats.org/officeDocument/2006/relationships/worksheet" Target="worksheets/sheet5.xml"/><Relationship Id="rId49" Type="http://schemas.openxmlformats.org/officeDocument/2006/relationships/externalLink" Target="externalLinks/externalLink11.xml"/><Relationship Id="rId48" Type="http://schemas.openxmlformats.org/officeDocument/2006/relationships/externalLink" Target="externalLinks/externalLink10.xml"/><Relationship Id="rId47" Type="http://schemas.openxmlformats.org/officeDocument/2006/relationships/externalLink" Target="externalLinks/externalLink9.xml"/><Relationship Id="rId46" Type="http://schemas.openxmlformats.org/officeDocument/2006/relationships/externalLink" Target="externalLinks/externalLink8.xml"/><Relationship Id="rId45" Type="http://schemas.openxmlformats.org/officeDocument/2006/relationships/externalLink" Target="externalLinks/externalLink7.xml"/><Relationship Id="rId44" Type="http://schemas.openxmlformats.org/officeDocument/2006/relationships/externalLink" Target="externalLinks/externalLink6.xml"/><Relationship Id="rId43" Type="http://schemas.openxmlformats.org/officeDocument/2006/relationships/externalLink" Target="externalLinks/externalLink5.xml"/><Relationship Id="rId42" Type="http://schemas.openxmlformats.org/officeDocument/2006/relationships/externalLink" Target="externalLinks/externalLink4.xml"/><Relationship Id="rId41" Type="http://schemas.openxmlformats.org/officeDocument/2006/relationships/externalLink" Target="externalLinks/externalLink3.xml"/><Relationship Id="rId40" Type="http://schemas.openxmlformats.org/officeDocument/2006/relationships/externalLink" Target="externalLinks/externalLink2.xml"/><Relationship Id="rId4" Type="http://schemas.openxmlformats.org/officeDocument/2006/relationships/worksheet" Target="worksheets/sheet4.xml"/><Relationship Id="rId39" Type="http://schemas.openxmlformats.org/officeDocument/2006/relationships/externalLink" Target="externalLinks/externalLink1.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1" Type="http://schemas.openxmlformats.org/officeDocument/2006/relationships/sharedStrings" Target="sharedStrings.xml"/><Relationship Id="rId100" Type="http://schemas.openxmlformats.org/officeDocument/2006/relationships/styles" Target="styles.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10795</xdr:colOff>
      <xdr:row>0</xdr:row>
      <xdr:rowOff>10795</xdr:rowOff>
    </xdr:from>
    <xdr:to>
      <xdr:col>1</xdr:col>
      <xdr:colOff>725170</xdr:colOff>
      <xdr:row>1</xdr:row>
      <xdr:rowOff>186690</xdr:rowOff>
    </xdr:to>
    <xdr:pic>
      <xdr:nvPicPr>
        <xdr:cNvPr id="2" name="Picture 2" descr="mmexport1439889040170"/>
        <xdr:cNvPicPr>
          <a:picLocks noChangeAspect="1"/>
        </xdr:cNvPicPr>
      </xdr:nvPicPr>
      <xdr:blipFill>
        <a:blip r:embed="rId1"/>
        <a:stretch>
          <a:fillRect/>
        </a:stretch>
      </xdr:blipFill>
      <xdr:spPr>
        <a:xfrm>
          <a:off x="10795" y="10795"/>
          <a:ext cx="1724025" cy="739775"/>
        </a:xfrm>
        <a:prstGeom prst="rect">
          <a:avLst/>
        </a:prstGeom>
        <a:noFill/>
        <a:ln w="9525">
          <a:noFill/>
        </a:ln>
      </xdr:spPr>
    </xdr:pic>
    <xdr:clientData/>
  </xdr:twoCellAnchor>
  <xdr:twoCellAnchor editAs="oneCell">
    <xdr:from>
      <xdr:col>7</xdr:col>
      <xdr:colOff>448945</xdr:colOff>
      <xdr:row>0</xdr:row>
      <xdr:rowOff>9525</xdr:rowOff>
    </xdr:from>
    <xdr:to>
      <xdr:col>10</xdr:col>
      <xdr:colOff>0</xdr:colOff>
      <xdr:row>1</xdr:row>
      <xdr:rowOff>185420</xdr:rowOff>
    </xdr:to>
    <xdr:pic>
      <xdr:nvPicPr>
        <xdr:cNvPr id="3" name="Picture 2" descr="mmexport1439889040170"/>
        <xdr:cNvPicPr>
          <a:picLocks noChangeAspect="1"/>
        </xdr:cNvPicPr>
      </xdr:nvPicPr>
      <xdr:blipFill>
        <a:blip r:embed="rId1"/>
        <a:stretch>
          <a:fillRect/>
        </a:stretch>
      </xdr:blipFill>
      <xdr:spPr>
        <a:xfrm>
          <a:off x="8857615" y="9525"/>
          <a:ext cx="1734820" cy="739775"/>
        </a:xfrm>
        <a:prstGeom prst="rect">
          <a:avLst/>
        </a:prstGeom>
        <a:noFill/>
        <a:ln w="9525">
          <a:noFill/>
        </a:ln>
      </xdr:spPr>
    </xdr:pic>
    <xdr:clientData/>
  </xdr:twoCellAnchor>
  <xdr:twoCellAnchor>
    <xdr:from>
      <xdr:col>10</xdr:col>
      <xdr:colOff>115570</xdr:colOff>
      <xdr:row>0</xdr:row>
      <xdr:rowOff>53975</xdr:rowOff>
    </xdr:from>
    <xdr:to>
      <xdr:col>13</xdr:col>
      <xdr:colOff>486410</xdr:colOff>
      <xdr:row>4</xdr:row>
      <xdr:rowOff>158750</xdr:rowOff>
    </xdr:to>
    <xdr:sp>
      <xdr:nvSpPr>
        <xdr:cNvPr id="7" name="椭圆形标注 6"/>
        <xdr:cNvSpPr/>
      </xdr:nvSpPr>
      <xdr:spPr>
        <a:xfrm>
          <a:off x="10708005" y="5397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10</xdr:col>
      <xdr:colOff>95885</xdr:colOff>
      <xdr:row>5</xdr:row>
      <xdr:rowOff>191770</xdr:rowOff>
    </xdr:from>
    <xdr:to>
      <xdr:col>13</xdr:col>
      <xdr:colOff>462915</xdr:colOff>
      <xdr:row>12</xdr:row>
      <xdr:rowOff>337820</xdr:rowOff>
    </xdr:to>
    <xdr:pic>
      <xdr:nvPicPr>
        <xdr:cNvPr id="5" name="图片 4" descr="H~)66JFCG2}4M(039R(PJUV"/>
        <xdr:cNvPicPr>
          <a:picLocks noChangeAspect="1"/>
        </xdr:cNvPicPr>
      </xdr:nvPicPr>
      <xdr:blipFill>
        <a:blip r:embed="rId2"/>
        <a:stretch>
          <a:fillRect/>
        </a:stretch>
      </xdr:blipFill>
      <xdr:spPr>
        <a:xfrm>
          <a:off x="10688320" y="1631950"/>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16</xdr:row>
      <xdr:rowOff>130810</xdr:rowOff>
    </xdr:to>
    <xdr:sp>
      <xdr:nvSpPr>
        <xdr:cNvPr id="2" name="矩形 1"/>
        <xdr:cNvSpPr/>
      </xdr:nvSpPr>
      <xdr:spPr>
        <a:xfrm>
          <a:off x="5298440" y="34353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16</xdr:row>
      <xdr:rowOff>130810</xdr:rowOff>
    </xdr:to>
    <xdr:sp>
      <xdr:nvSpPr>
        <xdr:cNvPr id="3" name="矩形 2"/>
        <xdr:cNvSpPr/>
      </xdr:nvSpPr>
      <xdr:spPr>
        <a:xfrm>
          <a:off x="6346190" y="34353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16</xdr:row>
      <xdr:rowOff>130810</xdr:rowOff>
    </xdr:to>
    <xdr:sp>
      <xdr:nvSpPr>
        <xdr:cNvPr id="4" name="矩形 3"/>
        <xdr:cNvSpPr/>
      </xdr:nvSpPr>
      <xdr:spPr>
        <a:xfrm>
          <a:off x="6346190" y="34353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16</xdr:row>
      <xdr:rowOff>92075</xdr:rowOff>
    </xdr:to>
    <xdr:sp>
      <xdr:nvSpPr>
        <xdr:cNvPr id="5" name="矩形 77"/>
        <xdr:cNvSpPr/>
      </xdr:nvSpPr>
      <xdr:spPr>
        <a:xfrm>
          <a:off x="5298440" y="34366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92075</xdr:rowOff>
    </xdr:to>
    <xdr:sp>
      <xdr:nvSpPr>
        <xdr:cNvPr id="6" name="矩形 78"/>
        <xdr:cNvSpPr/>
      </xdr:nvSpPr>
      <xdr:spPr>
        <a:xfrm>
          <a:off x="6346190" y="34366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92075</xdr:rowOff>
    </xdr:to>
    <xdr:sp>
      <xdr:nvSpPr>
        <xdr:cNvPr id="7" name="矩形 79"/>
        <xdr:cNvSpPr/>
      </xdr:nvSpPr>
      <xdr:spPr>
        <a:xfrm>
          <a:off x="6346190" y="34366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16</xdr:row>
      <xdr:rowOff>92075</xdr:rowOff>
    </xdr:to>
    <xdr:sp>
      <xdr:nvSpPr>
        <xdr:cNvPr id="8" name="矩形 80"/>
        <xdr:cNvSpPr/>
      </xdr:nvSpPr>
      <xdr:spPr>
        <a:xfrm>
          <a:off x="5298440" y="34366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92075</xdr:rowOff>
    </xdr:to>
    <xdr:sp>
      <xdr:nvSpPr>
        <xdr:cNvPr id="9" name="矩形 81"/>
        <xdr:cNvSpPr/>
      </xdr:nvSpPr>
      <xdr:spPr>
        <a:xfrm>
          <a:off x="6346190" y="34366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92075</xdr:rowOff>
    </xdr:to>
    <xdr:sp>
      <xdr:nvSpPr>
        <xdr:cNvPr id="10" name="矩形 82"/>
        <xdr:cNvSpPr/>
      </xdr:nvSpPr>
      <xdr:spPr>
        <a:xfrm>
          <a:off x="6346190" y="34366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92075</xdr:rowOff>
    </xdr:to>
    <xdr:sp>
      <xdr:nvSpPr>
        <xdr:cNvPr id="11" name="矩形 83"/>
        <xdr:cNvSpPr/>
      </xdr:nvSpPr>
      <xdr:spPr>
        <a:xfrm>
          <a:off x="6346190" y="34366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92075</xdr:rowOff>
    </xdr:to>
    <xdr:sp>
      <xdr:nvSpPr>
        <xdr:cNvPr id="12" name="矩形 84"/>
        <xdr:cNvSpPr/>
      </xdr:nvSpPr>
      <xdr:spPr>
        <a:xfrm>
          <a:off x="6346190" y="34366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92075</xdr:rowOff>
    </xdr:to>
    <xdr:sp>
      <xdr:nvSpPr>
        <xdr:cNvPr id="13" name="矩形 85"/>
        <xdr:cNvSpPr/>
      </xdr:nvSpPr>
      <xdr:spPr>
        <a:xfrm>
          <a:off x="6346190" y="34366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529844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529844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529844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529844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16</xdr:row>
      <xdr:rowOff>130810</xdr:rowOff>
    </xdr:to>
    <xdr:sp>
      <xdr:nvSpPr>
        <xdr:cNvPr id="140" name="矩形 1"/>
        <xdr:cNvSpPr/>
      </xdr:nvSpPr>
      <xdr:spPr>
        <a:xfrm>
          <a:off x="5298440" y="34353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16</xdr:row>
      <xdr:rowOff>130810</xdr:rowOff>
    </xdr:to>
    <xdr:sp>
      <xdr:nvSpPr>
        <xdr:cNvPr id="141" name="矩形 2"/>
        <xdr:cNvSpPr/>
      </xdr:nvSpPr>
      <xdr:spPr>
        <a:xfrm>
          <a:off x="6346190" y="34353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16</xdr:row>
      <xdr:rowOff>130810</xdr:rowOff>
    </xdr:to>
    <xdr:sp>
      <xdr:nvSpPr>
        <xdr:cNvPr id="142" name="矩形 3"/>
        <xdr:cNvSpPr/>
      </xdr:nvSpPr>
      <xdr:spPr>
        <a:xfrm>
          <a:off x="6346190" y="34353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16</xdr:row>
      <xdr:rowOff>92710</xdr:rowOff>
    </xdr:to>
    <xdr:sp>
      <xdr:nvSpPr>
        <xdr:cNvPr id="143" name="矩形 77"/>
        <xdr:cNvSpPr/>
      </xdr:nvSpPr>
      <xdr:spPr>
        <a:xfrm>
          <a:off x="5298440" y="34366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92710</xdr:rowOff>
    </xdr:to>
    <xdr:sp>
      <xdr:nvSpPr>
        <xdr:cNvPr id="144" name="矩形 78"/>
        <xdr:cNvSpPr/>
      </xdr:nvSpPr>
      <xdr:spPr>
        <a:xfrm>
          <a:off x="6346190" y="34366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92710</xdr:rowOff>
    </xdr:to>
    <xdr:sp>
      <xdr:nvSpPr>
        <xdr:cNvPr id="145" name="矩形 79"/>
        <xdr:cNvSpPr/>
      </xdr:nvSpPr>
      <xdr:spPr>
        <a:xfrm>
          <a:off x="6346190" y="34366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16</xdr:row>
      <xdr:rowOff>92710</xdr:rowOff>
    </xdr:to>
    <xdr:sp>
      <xdr:nvSpPr>
        <xdr:cNvPr id="146" name="矩形 80"/>
        <xdr:cNvSpPr/>
      </xdr:nvSpPr>
      <xdr:spPr>
        <a:xfrm>
          <a:off x="5298440" y="34366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92710</xdr:rowOff>
    </xdr:to>
    <xdr:sp>
      <xdr:nvSpPr>
        <xdr:cNvPr id="147" name="矩形 81"/>
        <xdr:cNvSpPr/>
      </xdr:nvSpPr>
      <xdr:spPr>
        <a:xfrm>
          <a:off x="6346190" y="34366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92710</xdr:rowOff>
    </xdr:to>
    <xdr:sp>
      <xdr:nvSpPr>
        <xdr:cNvPr id="148" name="矩形 82"/>
        <xdr:cNvSpPr/>
      </xdr:nvSpPr>
      <xdr:spPr>
        <a:xfrm>
          <a:off x="6346190" y="34366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92710</xdr:rowOff>
    </xdr:to>
    <xdr:sp>
      <xdr:nvSpPr>
        <xdr:cNvPr id="149" name="矩形 83"/>
        <xdr:cNvSpPr/>
      </xdr:nvSpPr>
      <xdr:spPr>
        <a:xfrm>
          <a:off x="6346190" y="34366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92710</xdr:rowOff>
    </xdr:to>
    <xdr:sp>
      <xdr:nvSpPr>
        <xdr:cNvPr id="150" name="矩形 84"/>
        <xdr:cNvSpPr/>
      </xdr:nvSpPr>
      <xdr:spPr>
        <a:xfrm>
          <a:off x="6346190" y="34366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92710</xdr:rowOff>
    </xdr:to>
    <xdr:sp>
      <xdr:nvSpPr>
        <xdr:cNvPr id="151" name="矩形 85"/>
        <xdr:cNvSpPr/>
      </xdr:nvSpPr>
      <xdr:spPr>
        <a:xfrm>
          <a:off x="6346190" y="34366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529844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529844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529844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529844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16</xdr:row>
      <xdr:rowOff>130810</xdr:rowOff>
    </xdr:to>
    <xdr:sp>
      <xdr:nvSpPr>
        <xdr:cNvPr id="296" name="矩形 2"/>
        <xdr:cNvSpPr/>
      </xdr:nvSpPr>
      <xdr:spPr>
        <a:xfrm>
          <a:off x="9928225" y="34353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16</xdr:row>
      <xdr:rowOff>130810</xdr:rowOff>
    </xdr:to>
    <xdr:sp>
      <xdr:nvSpPr>
        <xdr:cNvPr id="297" name="矩形 3"/>
        <xdr:cNvSpPr/>
      </xdr:nvSpPr>
      <xdr:spPr>
        <a:xfrm>
          <a:off x="9928225" y="34353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16</xdr:row>
      <xdr:rowOff>92710</xdr:rowOff>
    </xdr:to>
    <xdr:sp>
      <xdr:nvSpPr>
        <xdr:cNvPr id="298" name="矩形 78"/>
        <xdr:cNvSpPr/>
      </xdr:nvSpPr>
      <xdr:spPr>
        <a:xfrm>
          <a:off x="9928225" y="34366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16</xdr:row>
      <xdr:rowOff>92710</xdr:rowOff>
    </xdr:to>
    <xdr:sp>
      <xdr:nvSpPr>
        <xdr:cNvPr id="299" name="矩形 79"/>
        <xdr:cNvSpPr/>
      </xdr:nvSpPr>
      <xdr:spPr>
        <a:xfrm>
          <a:off x="9928225" y="34366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16</xdr:row>
      <xdr:rowOff>92710</xdr:rowOff>
    </xdr:to>
    <xdr:sp>
      <xdr:nvSpPr>
        <xdr:cNvPr id="300" name="矩形 81"/>
        <xdr:cNvSpPr/>
      </xdr:nvSpPr>
      <xdr:spPr>
        <a:xfrm>
          <a:off x="9928225" y="34366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16</xdr:row>
      <xdr:rowOff>92710</xdr:rowOff>
    </xdr:to>
    <xdr:sp>
      <xdr:nvSpPr>
        <xdr:cNvPr id="301" name="矩形 82"/>
        <xdr:cNvSpPr/>
      </xdr:nvSpPr>
      <xdr:spPr>
        <a:xfrm>
          <a:off x="9928225" y="34366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16</xdr:row>
      <xdr:rowOff>92710</xdr:rowOff>
    </xdr:to>
    <xdr:sp>
      <xdr:nvSpPr>
        <xdr:cNvPr id="302" name="矩形 83"/>
        <xdr:cNvSpPr/>
      </xdr:nvSpPr>
      <xdr:spPr>
        <a:xfrm>
          <a:off x="9928225" y="34366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16</xdr:row>
      <xdr:rowOff>92710</xdr:rowOff>
    </xdr:to>
    <xdr:sp>
      <xdr:nvSpPr>
        <xdr:cNvPr id="303" name="矩形 84"/>
        <xdr:cNvSpPr/>
      </xdr:nvSpPr>
      <xdr:spPr>
        <a:xfrm>
          <a:off x="9928225" y="34366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16</xdr:row>
      <xdr:rowOff>92710</xdr:rowOff>
    </xdr:to>
    <xdr:sp>
      <xdr:nvSpPr>
        <xdr:cNvPr id="304" name="矩形 85"/>
        <xdr:cNvSpPr/>
      </xdr:nvSpPr>
      <xdr:spPr>
        <a:xfrm>
          <a:off x="9928225" y="34366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928225"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928225"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928225"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928225"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928225"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928225"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928225"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928225"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928225"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928225"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928225"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928225"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928225"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928225"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16</xdr:row>
      <xdr:rowOff>130810</xdr:rowOff>
    </xdr:to>
    <xdr:sp>
      <xdr:nvSpPr>
        <xdr:cNvPr id="417" name="矩形 416"/>
        <xdr:cNvSpPr/>
      </xdr:nvSpPr>
      <xdr:spPr>
        <a:xfrm>
          <a:off x="5298440" y="34353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16</xdr:row>
      <xdr:rowOff>130810</xdr:rowOff>
    </xdr:to>
    <xdr:sp>
      <xdr:nvSpPr>
        <xdr:cNvPr id="418" name="矩形 417"/>
        <xdr:cNvSpPr/>
      </xdr:nvSpPr>
      <xdr:spPr>
        <a:xfrm>
          <a:off x="6346190" y="34353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16</xdr:row>
      <xdr:rowOff>130810</xdr:rowOff>
    </xdr:to>
    <xdr:sp>
      <xdr:nvSpPr>
        <xdr:cNvPr id="419" name="矩形 418"/>
        <xdr:cNvSpPr/>
      </xdr:nvSpPr>
      <xdr:spPr>
        <a:xfrm>
          <a:off x="6346190" y="34353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16</xdr:row>
      <xdr:rowOff>92075</xdr:rowOff>
    </xdr:to>
    <xdr:sp>
      <xdr:nvSpPr>
        <xdr:cNvPr id="420" name="矩形 77"/>
        <xdr:cNvSpPr/>
      </xdr:nvSpPr>
      <xdr:spPr>
        <a:xfrm>
          <a:off x="5298440" y="34366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92075</xdr:rowOff>
    </xdr:to>
    <xdr:sp>
      <xdr:nvSpPr>
        <xdr:cNvPr id="421" name="矩形 78"/>
        <xdr:cNvSpPr/>
      </xdr:nvSpPr>
      <xdr:spPr>
        <a:xfrm>
          <a:off x="6346190" y="34366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92075</xdr:rowOff>
    </xdr:to>
    <xdr:sp>
      <xdr:nvSpPr>
        <xdr:cNvPr id="422" name="矩形 79"/>
        <xdr:cNvSpPr/>
      </xdr:nvSpPr>
      <xdr:spPr>
        <a:xfrm>
          <a:off x="6346190" y="34366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16</xdr:row>
      <xdr:rowOff>92075</xdr:rowOff>
    </xdr:to>
    <xdr:sp>
      <xdr:nvSpPr>
        <xdr:cNvPr id="423" name="矩形 80"/>
        <xdr:cNvSpPr/>
      </xdr:nvSpPr>
      <xdr:spPr>
        <a:xfrm>
          <a:off x="5298440" y="34366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92075</xdr:rowOff>
    </xdr:to>
    <xdr:sp>
      <xdr:nvSpPr>
        <xdr:cNvPr id="424" name="矩形 81"/>
        <xdr:cNvSpPr/>
      </xdr:nvSpPr>
      <xdr:spPr>
        <a:xfrm>
          <a:off x="6346190" y="34366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92075</xdr:rowOff>
    </xdr:to>
    <xdr:sp>
      <xdr:nvSpPr>
        <xdr:cNvPr id="425" name="矩形 82"/>
        <xdr:cNvSpPr/>
      </xdr:nvSpPr>
      <xdr:spPr>
        <a:xfrm>
          <a:off x="6346190" y="34366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92075</xdr:rowOff>
    </xdr:to>
    <xdr:sp>
      <xdr:nvSpPr>
        <xdr:cNvPr id="426" name="矩形 83"/>
        <xdr:cNvSpPr/>
      </xdr:nvSpPr>
      <xdr:spPr>
        <a:xfrm>
          <a:off x="6346190" y="34366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92075</xdr:rowOff>
    </xdr:to>
    <xdr:sp>
      <xdr:nvSpPr>
        <xdr:cNvPr id="427" name="矩形 84"/>
        <xdr:cNvSpPr/>
      </xdr:nvSpPr>
      <xdr:spPr>
        <a:xfrm>
          <a:off x="6346190" y="34366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92075</xdr:rowOff>
    </xdr:to>
    <xdr:sp>
      <xdr:nvSpPr>
        <xdr:cNvPr id="428" name="矩形 85"/>
        <xdr:cNvSpPr/>
      </xdr:nvSpPr>
      <xdr:spPr>
        <a:xfrm>
          <a:off x="6346190" y="34366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529844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529844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529844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529844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16</xdr:row>
      <xdr:rowOff>130810</xdr:rowOff>
    </xdr:to>
    <xdr:sp>
      <xdr:nvSpPr>
        <xdr:cNvPr id="555" name="矩形 1"/>
        <xdr:cNvSpPr/>
      </xdr:nvSpPr>
      <xdr:spPr>
        <a:xfrm>
          <a:off x="5298440" y="34353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16</xdr:row>
      <xdr:rowOff>130810</xdr:rowOff>
    </xdr:to>
    <xdr:sp>
      <xdr:nvSpPr>
        <xdr:cNvPr id="556" name="矩形 2"/>
        <xdr:cNvSpPr/>
      </xdr:nvSpPr>
      <xdr:spPr>
        <a:xfrm>
          <a:off x="6346190" y="34353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16</xdr:row>
      <xdr:rowOff>130810</xdr:rowOff>
    </xdr:to>
    <xdr:sp>
      <xdr:nvSpPr>
        <xdr:cNvPr id="557" name="矩形 3"/>
        <xdr:cNvSpPr/>
      </xdr:nvSpPr>
      <xdr:spPr>
        <a:xfrm>
          <a:off x="6346190" y="34353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16</xdr:row>
      <xdr:rowOff>92710</xdr:rowOff>
    </xdr:to>
    <xdr:sp>
      <xdr:nvSpPr>
        <xdr:cNvPr id="558" name="矩形 77"/>
        <xdr:cNvSpPr/>
      </xdr:nvSpPr>
      <xdr:spPr>
        <a:xfrm>
          <a:off x="5298440" y="34366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92710</xdr:rowOff>
    </xdr:to>
    <xdr:sp>
      <xdr:nvSpPr>
        <xdr:cNvPr id="559" name="矩形 78"/>
        <xdr:cNvSpPr/>
      </xdr:nvSpPr>
      <xdr:spPr>
        <a:xfrm>
          <a:off x="6346190" y="34366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92710</xdr:rowOff>
    </xdr:to>
    <xdr:sp>
      <xdr:nvSpPr>
        <xdr:cNvPr id="560" name="矩形 79"/>
        <xdr:cNvSpPr/>
      </xdr:nvSpPr>
      <xdr:spPr>
        <a:xfrm>
          <a:off x="6346190" y="34366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16</xdr:row>
      <xdr:rowOff>92710</xdr:rowOff>
    </xdr:to>
    <xdr:sp>
      <xdr:nvSpPr>
        <xdr:cNvPr id="561" name="矩形 80"/>
        <xdr:cNvSpPr/>
      </xdr:nvSpPr>
      <xdr:spPr>
        <a:xfrm>
          <a:off x="5298440" y="34366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92710</xdr:rowOff>
    </xdr:to>
    <xdr:sp>
      <xdr:nvSpPr>
        <xdr:cNvPr id="562" name="矩形 81"/>
        <xdr:cNvSpPr/>
      </xdr:nvSpPr>
      <xdr:spPr>
        <a:xfrm>
          <a:off x="6346190" y="34366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92710</xdr:rowOff>
    </xdr:to>
    <xdr:sp>
      <xdr:nvSpPr>
        <xdr:cNvPr id="563" name="矩形 82"/>
        <xdr:cNvSpPr/>
      </xdr:nvSpPr>
      <xdr:spPr>
        <a:xfrm>
          <a:off x="6346190" y="34366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92710</xdr:rowOff>
    </xdr:to>
    <xdr:sp>
      <xdr:nvSpPr>
        <xdr:cNvPr id="564" name="矩形 83"/>
        <xdr:cNvSpPr/>
      </xdr:nvSpPr>
      <xdr:spPr>
        <a:xfrm>
          <a:off x="6346190" y="34366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92710</xdr:rowOff>
    </xdr:to>
    <xdr:sp>
      <xdr:nvSpPr>
        <xdr:cNvPr id="565" name="矩形 84"/>
        <xdr:cNvSpPr/>
      </xdr:nvSpPr>
      <xdr:spPr>
        <a:xfrm>
          <a:off x="6346190" y="34366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92710</xdr:rowOff>
    </xdr:to>
    <xdr:sp>
      <xdr:nvSpPr>
        <xdr:cNvPr id="566" name="矩形 85"/>
        <xdr:cNvSpPr/>
      </xdr:nvSpPr>
      <xdr:spPr>
        <a:xfrm>
          <a:off x="6346190" y="34366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529844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529844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529844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529844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16</xdr:row>
      <xdr:rowOff>130810</xdr:rowOff>
    </xdr:to>
    <xdr:sp>
      <xdr:nvSpPr>
        <xdr:cNvPr id="711" name="矩形 2"/>
        <xdr:cNvSpPr/>
      </xdr:nvSpPr>
      <xdr:spPr>
        <a:xfrm>
          <a:off x="9928225" y="34353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16</xdr:row>
      <xdr:rowOff>130810</xdr:rowOff>
    </xdr:to>
    <xdr:sp>
      <xdr:nvSpPr>
        <xdr:cNvPr id="712" name="矩形 3"/>
        <xdr:cNvSpPr/>
      </xdr:nvSpPr>
      <xdr:spPr>
        <a:xfrm>
          <a:off x="9928225" y="34353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16</xdr:row>
      <xdr:rowOff>92710</xdr:rowOff>
    </xdr:to>
    <xdr:sp>
      <xdr:nvSpPr>
        <xdr:cNvPr id="713" name="矩形 78"/>
        <xdr:cNvSpPr/>
      </xdr:nvSpPr>
      <xdr:spPr>
        <a:xfrm>
          <a:off x="9928225" y="34366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16</xdr:row>
      <xdr:rowOff>92710</xdr:rowOff>
    </xdr:to>
    <xdr:sp>
      <xdr:nvSpPr>
        <xdr:cNvPr id="714" name="矩形 79"/>
        <xdr:cNvSpPr/>
      </xdr:nvSpPr>
      <xdr:spPr>
        <a:xfrm>
          <a:off x="9928225" y="34366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16</xdr:row>
      <xdr:rowOff>92710</xdr:rowOff>
    </xdr:to>
    <xdr:sp>
      <xdr:nvSpPr>
        <xdr:cNvPr id="715" name="矩形 81"/>
        <xdr:cNvSpPr/>
      </xdr:nvSpPr>
      <xdr:spPr>
        <a:xfrm>
          <a:off x="9928225" y="34366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16</xdr:row>
      <xdr:rowOff>92710</xdr:rowOff>
    </xdr:to>
    <xdr:sp>
      <xdr:nvSpPr>
        <xdr:cNvPr id="716" name="矩形 82"/>
        <xdr:cNvSpPr/>
      </xdr:nvSpPr>
      <xdr:spPr>
        <a:xfrm>
          <a:off x="9928225" y="34366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16</xdr:row>
      <xdr:rowOff>92710</xdr:rowOff>
    </xdr:to>
    <xdr:sp>
      <xdr:nvSpPr>
        <xdr:cNvPr id="717" name="矩形 83"/>
        <xdr:cNvSpPr/>
      </xdr:nvSpPr>
      <xdr:spPr>
        <a:xfrm>
          <a:off x="9928225" y="34366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16</xdr:row>
      <xdr:rowOff>92710</xdr:rowOff>
    </xdr:to>
    <xdr:sp>
      <xdr:nvSpPr>
        <xdr:cNvPr id="718" name="矩形 84"/>
        <xdr:cNvSpPr/>
      </xdr:nvSpPr>
      <xdr:spPr>
        <a:xfrm>
          <a:off x="9928225" y="34366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16</xdr:row>
      <xdr:rowOff>92710</xdr:rowOff>
    </xdr:to>
    <xdr:sp>
      <xdr:nvSpPr>
        <xdr:cNvPr id="719" name="矩形 85"/>
        <xdr:cNvSpPr/>
      </xdr:nvSpPr>
      <xdr:spPr>
        <a:xfrm>
          <a:off x="9928225" y="34366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928225"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928225"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928225"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928225"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928225"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928225"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928225"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928225"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928225"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928225"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928225"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928225"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928225"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928225"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16</xdr:row>
      <xdr:rowOff>130810</xdr:rowOff>
    </xdr:to>
    <xdr:sp>
      <xdr:nvSpPr>
        <xdr:cNvPr id="832" name="矩形 831"/>
        <xdr:cNvSpPr/>
      </xdr:nvSpPr>
      <xdr:spPr>
        <a:xfrm>
          <a:off x="5298440" y="34353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16</xdr:row>
      <xdr:rowOff>130810</xdr:rowOff>
    </xdr:to>
    <xdr:sp>
      <xdr:nvSpPr>
        <xdr:cNvPr id="833" name="矩形 832"/>
        <xdr:cNvSpPr/>
      </xdr:nvSpPr>
      <xdr:spPr>
        <a:xfrm>
          <a:off x="6346190" y="34353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16</xdr:row>
      <xdr:rowOff>130810</xdr:rowOff>
    </xdr:to>
    <xdr:sp>
      <xdr:nvSpPr>
        <xdr:cNvPr id="834" name="矩形 833"/>
        <xdr:cNvSpPr/>
      </xdr:nvSpPr>
      <xdr:spPr>
        <a:xfrm>
          <a:off x="6346190" y="34353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16</xdr:row>
      <xdr:rowOff>92075</xdr:rowOff>
    </xdr:to>
    <xdr:sp>
      <xdr:nvSpPr>
        <xdr:cNvPr id="835" name="矩形 77"/>
        <xdr:cNvSpPr/>
      </xdr:nvSpPr>
      <xdr:spPr>
        <a:xfrm>
          <a:off x="5298440" y="34366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92075</xdr:rowOff>
    </xdr:to>
    <xdr:sp>
      <xdr:nvSpPr>
        <xdr:cNvPr id="836" name="矩形 78"/>
        <xdr:cNvSpPr/>
      </xdr:nvSpPr>
      <xdr:spPr>
        <a:xfrm>
          <a:off x="6346190" y="34366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92075</xdr:rowOff>
    </xdr:to>
    <xdr:sp>
      <xdr:nvSpPr>
        <xdr:cNvPr id="837" name="矩形 79"/>
        <xdr:cNvSpPr/>
      </xdr:nvSpPr>
      <xdr:spPr>
        <a:xfrm>
          <a:off x="6346190" y="34366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16</xdr:row>
      <xdr:rowOff>92075</xdr:rowOff>
    </xdr:to>
    <xdr:sp>
      <xdr:nvSpPr>
        <xdr:cNvPr id="838" name="矩形 80"/>
        <xdr:cNvSpPr/>
      </xdr:nvSpPr>
      <xdr:spPr>
        <a:xfrm>
          <a:off x="5298440" y="34366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92075</xdr:rowOff>
    </xdr:to>
    <xdr:sp>
      <xdr:nvSpPr>
        <xdr:cNvPr id="839" name="矩形 81"/>
        <xdr:cNvSpPr/>
      </xdr:nvSpPr>
      <xdr:spPr>
        <a:xfrm>
          <a:off x="6346190" y="34366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92075</xdr:rowOff>
    </xdr:to>
    <xdr:sp>
      <xdr:nvSpPr>
        <xdr:cNvPr id="840" name="矩形 82"/>
        <xdr:cNvSpPr/>
      </xdr:nvSpPr>
      <xdr:spPr>
        <a:xfrm>
          <a:off x="6346190" y="34366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92075</xdr:rowOff>
    </xdr:to>
    <xdr:sp>
      <xdr:nvSpPr>
        <xdr:cNvPr id="841" name="矩形 83"/>
        <xdr:cNvSpPr/>
      </xdr:nvSpPr>
      <xdr:spPr>
        <a:xfrm>
          <a:off x="6346190" y="34366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92075</xdr:rowOff>
    </xdr:to>
    <xdr:sp>
      <xdr:nvSpPr>
        <xdr:cNvPr id="842" name="矩形 84"/>
        <xdr:cNvSpPr/>
      </xdr:nvSpPr>
      <xdr:spPr>
        <a:xfrm>
          <a:off x="6346190" y="34366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92075</xdr:rowOff>
    </xdr:to>
    <xdr:sp>
      <xdr:nvSpPr>
        <xdr:cNvPr id="843" name="矩形 85"/>
        <xdr:cNvSpPr/>
      </xdr:nvSpPr>
      <xdr:spPr>
        <a:xfrm>
          <a:off x="6346190" y="34366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529844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529844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529844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529844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16</xdr:row>
      <xdr:rowOff>130810</xdr:rowOff>
    </xdr:to>
    <xdr:sp>
      <xdr:nvSpPr>
        <xdr:cNvPr id="970" name="矩形 1"/>
        <xdr:cNvSpPr/>
      </xdr:nvSpPr>
      <xdr:spPr>
        <a:xfrm>
          <a:off x="5298440" y="34353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16</xdr:row>
      <xdr:rowOff>130810</xdr:rowOff>
    </xdr:to>
    <xdr:sp>
      <xdr:nvSpPr>
        <xdr:cNvPr id="971" name="矩形 2"/>
        <xdr:cNvSpPr/>
      </xdr:nvSpPr>
      <xdr:spPr>
        <a:xfrm>
          <a:off x="6346190" y="34353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16</xdr:row>
      <xdr:rowOff>130810</xdr:rowOff>
    </xdr:to>
    <xdr:sp>
      <xdr:nvSpPr>
        <xdr:cNvPr id="972" name="矩形 3"/>
        <xdr:cNvSpPr/>
      </xdr:nvSpPr>
      <xdr:spPr>
        <a:xfrm>
          <a:off x="6346190" y="34353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16</xdr:row>
      <xdr:rowOff>92710</xdr:rowOff>
    </xdr:to>
    <xdr:sp>
      <xdr:nvSpPr>
        <xdr:cNvPr id="973" name="矩形 77"/>
        <xdr:cNvSpPr/>
      </xdr:nvSpPr>
      <xdr:spPr>
        <a:xfrm>
          <a:off x="5298440" y="34366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92710</xdr:rowOff>
    </xdr:to>
    <xdr:sp>
      <xdr:nvSpPr>
        <xdr:cNvPr id="974" name="矩形 78"/>
        <xdr:cNvSpPr/>
      </xdr:nvSpPr>
      <xdr:spPr>
        <a:xfrm>
          <a:off x="6346190" y="34366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92710</xdr:rowOff>
    </xdr:to>
    <xdr:sp>
      <xdr:nvSpPr>
        <xdr:cNvPr id="975" name="矩形 79"/>
        <xdr:cNvSpPr/>
      </xdr:nvSpPr>
      <xdr:spPr>
        <a:xfrm>
          <a:off x="6346190" y="34366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16</xdr:row>
      <xdr:rowOff>92710</xdr:rowOff>
    </xdr:to>
    <xdr:sp>
      <xdr:nvSpPr>
        <xdr:cNvPr id="976" name="矩形 80"/>
        <xdr:cNvSpPr/>
      </xdr:nvSpPr>
      <xdr:spPr>
        <a:xfrm>
          <a:off x="5298440" y="34366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92710</xdr:rowOff>
    </xdr:to>
    <xdr:sp>
      <xdr:nvSpPr>
        <xdr:cNvPr id="977" name="矩形 81"/>
        <xdr:cNvSpPr/>
      </xdr:nvSpPr>
      <xdr:spPr>
        <a:xfrm>
          <a:off x="6346190" y="34366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92710</xdr:rowOff>
    </xdr:to>
    <xdr:sp>
      <xdr:nvSpPr>
        <xdr:cNvPr id="978" name="矩形 82"/>
        <xdr:cNvSpPr/>
      </xdr:nvSpPr>
      <xdr:spPr>
        <a:xfrm>
          <a:off x="6346190" y="34366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92710</xdr:rowOff>
    </xdr:to>
    <xdr:sp>
      <xdr:nvSpPr>
        <xdr:cNvPr id="979" name="矩形 83"/>
        <xdr:cNvSpPr/>
      </xdr:nvSpPr>
      <xdr:spPr>
        <a:xfrm>
          <a:off x="6346190" y="34366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92710</xdr:rowOff>
    </xdr:to>
    <xdr:sp>
      <xdr:nvSpPr>
        <xdr:cNvPr id="980" name="矩形 84"/>
        <xdr:cNvSpPr/>
      </xdr:nvSpPr>
      <xdr:spPr>
        <a:xfrm>
          <a:off x="6346190" y="34366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16</xdr:row>
      <xdr:rowOff>92710</xdr:rowOff>
    </xdr:to>
    <xdr:sp>
      <xdr:nvSpPr>
        <xdr:cNvPr id="981" name="矩形 85"/>
        <xdr:cNvSpPr/>
      </xdr:nvSpPr>
      <xdr:spPr>
        <a:xfrm>
          <a:off x="6346190" y="34366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529844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529844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34619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529844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529844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34619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3461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16</xdr:row>
      <xdr:rowOff>130810</xdr:rowOff>
    </xdr:to>
    <xdr:sp>
      <xdr:nvSpPr>
        <xdr:cNvPr id="1126" name="矩形 2"/>
        <xdr:cNvSpPr/>
      </xdr:nvSpPr>
      <xdr:spPr>
        <a:xfrm>
          <a:off x="9928225" y="34353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16</xdr:row>
      <xdr:rowOff>130810</xdr:rowOff>
    </xdr:to>
    <xdr:sp>
      <xdr:nvSpPr>
        <xdr:cNvPr id="1127" name="矩形 3"/>
        <xdr:cNvSpPr/>
      </xdr:nvSpPr>
      <xdr:spPr>
        <a:xfrm>
          <a:off x="9928225" y="34353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16</xdr:row>
      <xdr:rowOff>92710</xdr:rowOff>
    </xdr:to>
    <xdr:sp>
      <xdr:nvSpPr>
        <xdr:cNvPr id="1128" name="矩形 78"/>
        <xdr:cNvSpPr/>
      </xdr:nvSpPr>
      <xdr:spPr>
        <a:xfrm>
          <a:off x="9928225" y="34366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16</xdr:row>
      <xdr:rowOff>92710</xdr:rowOff>
    </xdr:to>
    <xdr:sp>
      <xdr:nvSpPr>
        <xdr:cNvPr id="1129" name="矩形 79"/>
        <xdr:cNvSpPr/>
      </xdr:nvSpPr>
      <xdr:spPr>
        <a:xfrm>
          <a:off x="9928225" y="34366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16</xdr:row>
      <xdr:rowOff>92710</xdr:rowOff>
    </xdr:to>
    <xdr:sp>
      <xdr:nvSpPr>
        <xdr:cNvPr id="1130" name="矩形 81"/>
        <xdr:cNvSpPr/>
      </xdr:nvSpPr>
      <xdr:spPr>
        <a:xfrm>
          <a:off x="9928225" y="34366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16</xdr:row>
      <xdr:rowOff>92710</xdr:rowOff>
    </xdr:to>
    <xdr:sp>
      <xdr:nvSpPr>
        <xdr:cNvPr id="1131" name="矩形 82"/>
        <xdr:cNvSpPr/>
      </xdr:nvSpPr>
      <xdr:spPr>
        <a:xfrm>
          <a:off x="9928225" y="34366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16</xdr:row>
      <xdr:rowOff>92710</xdr:rowOff>
    </xdr:to>
    <xdr:sp>
      <xdr:nvSpPr>
        <xdr:cNvPr id="1132" name="矩形 83"/>
        <xdr:cNvSpPr/>
      </xdr:nvSpPr>
      <xdr:spPr>
        <a:xfrm>
          <a:off x="9928225" y="34366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16</xdr:row>
      <xdr:rowOff>92710</xdr:rowOff>
    </xdr:to>
    <xdr:sp>
      <xdr:nvSpPr>
        <xdr:cNvPr id="1133" name="矩形 84"/>
        <xdr:cNvSpPr/>
      </xdr:nvSpPr>
      <xdr:spPr>
        <a:xfrm>
          <a:off x="9928225" y="34366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16</xdr:row>
      <xdr:rowOff>92710</xdr:rowOff>
    </xdr:to>
    <xdr:sp>
      <xdr:nvSpPr>
        <xdr:cNvPr id="1134" name="矩形 85"/>
        <xdr:cNvSpPr/>
      </xdr:nvSpPr>
      <xdr:spPr>
        <a:xfrm>
          <a:off x="9928225" y="34366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928225"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928225"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928225"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928225"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928225"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928225"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928225"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928225"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928225"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928225"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928225"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928225"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928225"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928225"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928225"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436499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529844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41375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16</xdr:row>
      <xdr:rowOff>130810</xdr:rowOff>
    </xdr:to>
    <xdr:sp>
      <xdr:nvSpPr>
        <xdr:cNvPr id="1577" name="矩形 2"/>
        <xdr:cNvSpPr/>
      </xdr:nvSpPr>
      <xdr:spPr>
        <a:xfrm>
          <a:off x="10680700" y="34353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16</xdr:row>
      <xdr:rowOff>130810</xdr:rowOff>
    </xdr:to>
    <xdr:sp>
      <xdr:nvSpPr>
        <xdr:cNvPr id="1578" name="矩形 3"/>
        <xdr:cNvSpPr/>
      </xdr:nvSpPr>
      <xdr:spPr>
        <a:xfrm>
          <a:off x="10680700" y="34353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16</xdr:row>
      <xdr:rowOff>92710</xdr:rowOff>
    </xdr:to>
    <xdr:sp>
      <xdr:nvSpPr>
        <xdr:cNvPr id="1579" name="矩形 78"/>
        <xdr:cNvSpPr/>
      </xdr:nvSpPr>
      <xdr:spPr>
        <a:xfrm>
          <a:off x="10680700" y="34366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16</xdr:row>
      <xdr:rowOff>92710</xdr:rowOff>
    </xdr:to>
    <xdr:sp>
      <xdr:nvSpPr>
        <xdr:cNvPr id="1580" name="矩形 79"/>
        <xdr:cNvSpPr/>
      </xdr:nvSpPr>
      <xdr:spPr>
        <a:xfrm>
          <a:off x="10680700" y="34366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16</xdr:row>
      <xdr:rowOff>92710</xdr:rowOff>
    </xdr:to>
    <xdr:sp>
      <xdr:nvSpPr>
        <xdr:cNvPr id="1581" name="矩形 81"/>
        <xdr:cNvSpPr/>
      </xdr:nvSpPr>
      <xdr:spPr>
        <a:xfrm>
          <a:off x="10680700" y="34366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16</xdr:row>
      <xdr:rowOff>92710</xdr:rowOff>
    </xdr:to>
    <xdr:sp>
      <xdr:nvSpPr>
        <xdr:cNvPr id="1582" name="矩形 82"/>
        <xdr:cNvSpPr/>
      </xdr:nvSpPr>
      <xdr:spPr>
        <a:xfrm>
          <a:off x="10680700" y="34366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16</xdr:row>
      <xdr:rowOff>92710</xdr:rowOff>
    </xdr:to>
    <xdr:sp>
      <xdr:nvSpPr>
        <xdr:cNvPr id="1583" name="矩形 83"/>
        <xdr:cNvSpPr/>
      </xdr:nvSpPr>
      <xdr:spPr>
        <a:xfrm>
          <a:off x="10680700" y="34366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16</xdr:row>
      <xdr:rowOff>92710</xdr:rowOff>
    </xdr:to>
    <xdr:sp>
      <xdr:nvSpPr>
        <xdr:cNvPr id="1584" name="矩形 84"/>
        <xdr:cNvSpPr/>
      </xdr:nvSpPr>
      <xdr:spPr>
        <a:xfrm>
          <a:off x="10680700" y="34366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16</xdr:row>
      <xdr:rowOff>92710</xdr:rowOff>
    </xdr:to>
    <xdr:sp>
      <xdr:nvSpPr>
        <xdr:cNvPr id="1585" name="矩形 85"/>
        <xdr:cNvSpPr/>
      </xdr:nvSpPr>
      <xdr:spPr>
        <a:xfrm>
          <a:off x="10680700" y="34366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68070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68070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68070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68070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68070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68070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68070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68070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68070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68070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68070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68070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68070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68070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16</xdr:row>
      <xdr:rowOff>130810</xdr:rowOff>
    </xdr:to>
    <xdr:sp>
      <xdr:nvSpPr>
        <xdr:cNvPr id="1698" name="矩形 2"/>
        <xdr:cNvSpPr/>
      </xdr:nvSpPr>
      <xdr:spPr>
        <a:xfrm>
          <a:off x="10680700" y="34353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16</xdr:row>
      <xdr:rowOff>130810</xdr:rowOff>
    </xdr:to>
    <xdr:sp>
      <xdr:nvSpPr>
        <xdr:cNvPr id="1699" name="矩形 3"/>
        <xdr:cNvSpPr/>
      </xdr:nvSpPr>
      <xdr:spPr>
        <a:xfrm>
          <a:off x="10680700" y="34353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16</xdr:row>
      <xdr:rowOff>92710</xdr:rowOff>
    </xdr:to>
    <xdr:sp>
      <xdr:nvSpPr>
        <xdr:cNvPr id="1700" name="矩形 78"/>
        <xdr:cNvSpPr/>
      </xdr:nvSpPr>
      <xdr:spPr>
        <a:xfrm>
          <a:off x="10680700" y="34366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16</xdr:row>
      <xdr:rowOff>92710</xdr:rowOff>
    </xdr:to>
    <xdr:sp>
      <xdr:nvSpPr>
        <xdr:cNvPr id="1701" name="矩形 79"/>
        <xdr:cNvSpPr/>
      </xdr:nvSpPr>
      <xdr:spPr>
        <a:xfrm>
          <a:off x="10680700" y="34366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16</xdr:row>
      <xdr:rowOff>92710</xdr:rowOff>
    </xdr:to>
    <xdr:sp>
      <xdr:nvSpPr>
        <xdr:cNvPr id="1702" name="矩形 81"/>
        <xdr:cNvSpPr/>
      </xdr:nvSpPr>
      <xdr:spPr>
        <a:xfrm>
          <a:off x="10680700" y="34366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16</xdr:row>
      <xdr:rowOff>92710</xdr:rowOff>
    </xdr:to>
    <xdr:sp>
      <xdr:nvSpPr>
        <xdr:cNvPr id="1703" name="矩形 82"/>
        <xdr:cNvSpPr/>
      </xdr:nvSpPr>
      <xdr:spPr>
        <a:xfrm>
          <a:off x="10680700" y="34366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16</xdr:row>
      <xdr:rowOff>92710</xdr:rowOff>
    </xdr:to>
    <xdr:sp>
      <xdr:nvSpPr>
        <xdr:cNvPr id="1704" name="矩形 83"/>
        <xdr:cNvSpPr/>
      </xdr:nvSpPr>
      <xdr:spPr>
        <a:xfrm>
          <a:off x="10680700" y="34366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16</xdr:row>
      <xdr:rowOff>92710</xdr:rowOff>
    </xdr:to>
    <xdr:sp>
      <xdr:nvSpPr>
        <xdr:cNvPr id="1705" name="矩形 84"/>
        <xdr:cNvSpPr/>
      </xdr:nvSpPr>
      <xdr:spPr>
        <a:xfrm>
          <a:off x="10680700" y="34366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16</xdr:row>
      <xdr:rowOff>92710</xdr:rowOff>
    </xdr:to>
    <xdr:sp>
      <xdr:nvSpPr>
        <xdr:cNvPr id="1706" name="矩形 85"/>
        <xdr:cNvSpPr/>
      </xdr:nvSpPr>
      <xdr:spPr>
        <a:xfrm>
          <a:off x="10680700" y="34366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68070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68070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68070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68070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68070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68070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68070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68070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68070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68070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68070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68070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68070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68070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16</xdr:row>
      <xdr:rowOff>130810</xdr:rowOff>
    </xdr:to>
    <xdr:sp>
      <xdr:nvSpPr>
        <xdr:cNvPr id="1819" name="矩形 2"/>
        <xdr:cNvSpPr/>
      </xdr:nvSpPr>
      <xdr:spPr>
        <a:xfrm>
          <a:off x="10680700" y="34353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16</xdr:row>
      <xdr:rowOff>130810</xdr:rowOff>
    </xdr:to>
    <xdr:sp>
      <xdr:nvSpPr>
        <xdr:cNvPr id="1820" name="矩形 3"/>
        <xdr:cNvSpPr/>
      </xdr:nvSpPr>
      <xdr:spPr>
        <a:xfrm>
          <a:off x="10680700" y="34353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16</xdr:row>
      <xdr:rowOff>92710</xdr:rowOff>
    </xdr:to>
    <xdr:sp>
      <xdr:nvSpPr>
        <xdr:cNvPr id="1821" name="矩形 78"/>
        <xdr:cNvSpPr/>
      </xdr:nvSpPr>
      <xdr:spPr>
        <a:xfrm>
          <a:off x="10680700" y="34366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16</xdr:row>
      <xdr:rowOff>92710</xdr:rowOff>
    </xdr:to>
    <xdr:sp>
      <xdr:nvSpPr>
        <xdr:cNvPr id="1822" name="矩形 79"/>
        <xdr:cNvSpPr/>
      </xdr:nvSpPr>
      <xdr:spPr>
        <a:xfrm>
          <a:off x="10680700" y="34366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16</xdr:row>
      <xdr:rowOff>92710</xdr:rowOff>
    </xdr:to>
    <xdr:sp>
      <xdr:nvSpPr>
        <xdr:cNvPr id="1823" name="矩形 81"/>
        <xdr:cNvSpPr/>
      </xdr:nvSpPr>
      <xdr:spPr>
        <a:xfrm>
          <a:off x="10680700" y="34366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16</xdr:row>
      <xdr:rowOff>92710</xdr:rowOff>
    </xdr:to>
    <xdr:sp>
      <xdr:nvSpPr>
        <xdr:cNvPr id="1824" name="矩形 82"/>
        <xdr:cNvSpPr/>
      </xdr:nvSpPr>
      <xdr:spPr>
        <a:xfrm>
          <a:off x="10680700" y="34366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16</xdr:row>
      <xdr:rowOff>92710</xdr:rowOff>
    </xdr:to>
    <xdr:sp>
      <xdr:nvSpPr>
        <xdr:cNvPr id="1825" name="矩形 83"/>
        <xdr:cNvSpPr/>
      </xdr:nvSpPr>
      <xdr:spPr>
        <a:xfrm>
          <a:off x="10680700" y="34366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16</xdr:row>
      <xdr:rowOff>92710</xdr:rowOff>
    </xdr:to>
    <xdr:sp>
      <xdr:nvSpPr>
        <xdr:cNvPr id="1826" name="矩形 84"/>
        <xdr:cNvSpPr/>
      </xdr:nvSpPr>
      <xdr:spPr>
        <a:xfrm>
          <a:off x="10680700" y="34366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16</xdr:row>
      <xdr:rowOff>92710</xdr:rowOff>
    </xdr:to>
    <xdr:sp>
      <xdr:nvSpPr>
        <xdr:cNvPr id="1827" name="矩形 85"/>
        <xdr:cNvSpPr/>
      </xdr:nvSpPr>
      <xdr:spPr>
        <a:xfrm>
          <a:off x="10680700" y="34366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68070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68070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68070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68070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68070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68070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680700" y="34366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68070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68070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68070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68070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68070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68070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680700" y="34366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680700" y="34372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7.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tabSelected="1" workbookViewId="0">
      <selection activeCell="K5" sqref="K5"/>
    </sheetView>
  </sheetViews>
  <sheetFormatPr defaultColWidth="8.89166666666667" defaultRowHeight="13.5"/>
  <cols>
    <col min="1" max="1" width="13.25" customWidth="1"/>
    <col min="2" max="2" width="28.225" customWidth="1"/>
    <col min="3" max="7" width="13.775" customWidth="1"/>
    <col min="8" max="8" width="9.775" customWidth="1"/>
    <col min="9" max="9" width="11.1083333333333" customWidth="1"/>
    <col min="10" max="10" width="7.775" customWidth="1"/>
  </cols>
  <sheetData>
    <row r="1" s="128" customFormat="1" ht="44.4" customHeight="1" spans="1:10">
      <c r="A1" s="804" t="s">
        <v>0</v>
      </c>
      <c r="B1" s="805"/>
      <c r="C1" s="805"/>
      <c r="D1" s="805"/>
      <c r="E1" s="805"/>
      <c r="F1" s="805"/>
      <c r="G1" s="805"/>
      <c r="H1" s="805"/>
      <c r="I1" s="805"/>
      <c r="J1" s="831"/>
    </row>
    <row r="2" s="128" customFormat="1" ht="15" customHeight="1" spans="1:10">
      <c r="A2" s="806" t="s">
        <v>1</v>
      </c>
      <c r="B2" s="807"/>
      <c r="C2" s="807"/>
      <c r="D2" s="807"/>
      <c r="E2" s="807"/>
      <c r="F2" s="807"/>
      <c r="G2" s="807"/>
      <c r="H2" s="807"/>
      <c r="I2" s="807"/>
      <c r="J2" s="832"/>
    </row>
    <row r="3" s="128" customFormat="1" ht="18" customHeight="1" spans="1:10">
      <c r="A3" s="808" t="s">
        <v>2</v>
      </c>
      <c r="B3" s="808"/>
      <c r="C3" s="808"/>
      <c r="D3" s="808"/>
      <c r="E3" s="808"/>
      <c r="F3" s="808"/>
      <c r="G3" s="808"/>
      <c r="H3" s="808"/>
      <c r="I3" s="808"/>
      <c r="J3" s="808"/>
    </row>
    <row r="4" s="128" customFormat="1" ht="18" customHeight="1" spans="1:10">
      <c r="A4" s="809" t="s">
        <v>3</v>
      </c>
      <c r="B4" s="810"/>
      <c r="C4" s="810"/>
      <c r="D4" s="810"/>
      <c r="E4" s="810"/>
      <c r="F4" s="810"/>
      <c r="G4" s="810"/>
      <c r="H4" s="810"/>
      <c r="I4" s="810"/>
      <c r="J4" s="810"/>
    </row>
    <row r="5" s="128" customFormat="1" ht="18" customHeight="1" spans="1:10">
      <c r="A5" s="811" t="s">
        <v>4</v>
      </c>
      <c r="B5" s="811"/>
      <c r="C5" s="811"/>
      <c r="D5" s="811"/>
      <c r="E5" s="811"/>
      <c r="F5" s="811"/>
      <c r="G5" s="811"/>
      <c r="H5" s="811"/>
      <c r="I5" s="811"/>
      <c r="J5" s="811"/>
    </row>
    <row r="6" s="128" customFormat="1" ht="20" customHeight="1" spans="1:10">
      <c r="A6" s="812" t="s">
        <v>5</v>
      </c>
      <c r="B6" s="812"/>
      <c r="C6" s="812"/>
      <c r="D6" s="812"/>
      <c r="E6" s="812"/>
      <c r="F6" s="812"/>
      <c r="G6" s="812"/>
      <c r="H6" s="812"/>
      <c r="I6" s="812"/>
      <c r="J6" s="812"/>
    </row>
    <row r="7" s="128" customFormat="1" ht="17" customHeight="1" spans="1:10">
      <c r="A7" s="810" t="s">
        <v>6</v>
      </c>
      <c r="B7" s="810"/>
      <c r="C7" s="810"/>
      <c r="D7" s="810"/>
      <c r="E7" s="810"/>
      <c r="F7" s="810"/>
      <c r="G7" s="810"/>
      <c r="H7" s="810"/>
      <c r="I7" s="810"/>
      <c r="J7" s="810"/>
    </row>
    <row r="8" ht="16" customHeight="1" spans="1:10">
      <c r="A8" s="813"/>
      <c r="B8" s="814" t="s">
        <v>7</v>
      </c>
      <c r="C8" s="814" t="s">
        <v>8</v>
      </c>
      <c r="D8" s="815" t="s">
        <v>9</v>
      </c>
      <c r="E8" s="816" t="s">
        <v>10</v>
      </c>
      <c r="F8" s="817"/>
      <c r="G8" s="817"/>
      <c r="H8" s="817"/>
      <c r="I8" s="817"/>
      <c r="J8" s="833"/>
    </row>
    <row r="9" ht="27" customHeight="1" spans="1:10">
      <c r="A9" s="818" t="s">
        <v>11</v>
      </c>
      <c r="B9" s="819" t="s">
        <v>12</v>
      </c>
      <c r="C9" s="121" t="s">
        <v>13</v>
      </c>
      <c r="D9" s="820" t="s">
        <v>14</v>
      </c>
      <c r="E9" s="821" t="s">
        <v>15</v>
      </c>
      <c r="F9" s="821"/>
      <c r="G9" s="821"/>
      <c r="H9" s="821"/>
      <c r="I9" s="821"/>
      <c r="J9" s="821"/>
    </row>
    <row r="10" ht="27" customHeight="1" spans="1:10">
      <c r="A10" s="818"/>
      <c r="B10" s="819" t="s">
        <v>16</v>
      </c>
      <c r="C10" s="121" t="s">
        <v>13</v>
      </c>
      <c r="D10" s="820" t="s">
        <v>14</v>
      </c>
      <c r="E10" s="822" t="s">
        <v>17</v>
      </c>
      <c r="F10" s="823"/>
      <c r="G10" s="823"/>
      <c r="H10" s="823"/>
      <c r="I10" s="823"/>
      <c r="J10" s="834"/>
    </row>
    <row r="11" ht="27" customHeight="1" spans="1:10">
      <c r="A11" s="818" t="s">
        <v>18</v>
      </c>
      <c r="B11" s="819" t="s">
        <v>19</v>
      </c>
      <c r="C11" s="824" t="s">
        <v>20</v>
      </c>
      <c r="D11" s="820" t="s">
        <v>14</v>
      </c>
      <c r="E11" s="822" t="s">
        <v>21</v>
      </c>
      <c r="F11" s="823"/>
      <c r="G11" s="823"/>
      <c r="H11" s="823"/>
      <c r="I11" s="823"/>
      <c r="J11" s="834"/>
    </row>
    <row r="12" ht="27" customHeight="1" spans="1:10">
      <c r="A12" s="818"/>
      <c r="B12" s="819" t="s">
        <v>22</v>
      </c>
      <c r="C12" s="824" t="s">
        <v>20</v>
      </c>
      <c r="D12" s="820" t="s">
        <v>14</v>
      </c>
      <c r="E12" s="822" t="s">
        <v>23</v>
      </c>
      <c r="F12" s="823"/>
      <c r="G12" s="823"/>
      <c r="H12" s="823"/>
      <c r="I12" s="823"/>
      <c r="J12" s="834"/>
    </row>
    <row r="13" ht="27" customHeight="1" spans="1:10">
      <c r="A13" s="818"/>
      <c r="B13" s="819" t="s">
        <v>24</v>
      </c>
      <c r="C13" s="824" t="s">
        <v>20</v>
      </c>
      <c r="D13" s="820" t="s">
        <v>14</v>
      </c>
      <c r="E13" s="822" t="s">
        <v>25</v>
      </c>
      <c r="F13" s="823"/>
      <c r="G13" s="823"/>
      <c r="H13" s="823"/>
      <c r="I13" s="823"/>
      <c r="J13" s="834"/>
    </row>
    <row r="14" ht="27" customHeight="1" spans="1:10">
      <c r="A14" s="818"/>
      <c r="B14" s="819" t="s">
        <v>26</v>
      </c>
      <c r="C14" s="824" t="s">
        <v>20</v>
      </c>
      <c r="D14" s="820" t="s">
        <v>14</v>
      </c>
      <c r="E14" s="822" t="s">
        <v>27</v>
      </c>
      <c r="F14" s="823"/>
      <c r="G14" s="823"/>
      <c r="H14" s="823"/>
      <c r="I14" s="823"/>
      <c r="J14" s="834"/>
    </row>
    <row r="15" ht="27" customHeight="1" spans="1:10">
      <c r="A15" s="818" t="s">
        <v>28</v>
      </c>
      <c r="B15" s="825" t="s">
        <v>29</v>
      </c>
      <c r="C15" s="121" t="s">
        <v>13</v>
      </c>
      <c r="D15" s="820" t="s">
        <v>14</v>
      </c>
      <c r="E15" s="822" t="s">
        <v>30</v>
      </c>
      <c r="F15" s="823"/>
      <c r="G15" s="823"/>
      <c r="H15" s="823"/>
      <c r="I15" s="823"/>
      <c r="J15" s="834"/>
    </row>
    <row r="16" ht="27" customHeight="1" spans="1:10">
      <c r="A16" s="818"/>
      <c r="B16" s="825" t="s">
        <v>31</v>
      </c>
      <c r="C16" s="121" t="s">
        <v>13</v>
      </c>
      <c r="D16" s="820" t="s">
        <v>14</v>
      </c>
      <c r="E16" s="826" t="s">
        <v>32</v>
      </c>
      <c r="F16" s="827"/>
      <c r="G16" s="827"/>
      <c r="H16" s="827"/>
      <c r="I16" s="827"/>
      <c r="J16" s="835"/>
    </row>
    <row r="17" ht="27" customHeight="1" spans="1:10">
      <c r="A17" s="818"/>
      <c r="B17" s="825" t="s">
        <v>33</v>
      </c>
      <c r="C17" s="121" t="s">
        <v>13</v>
      </c>
      <c r="D17" s="820" t="s">
        <v>14</v>
      </c>
      <c r="E17" s="826" t="s">
        <v>34</v>
      </c>
      <c r="F17" s="827"/>
      <c r="G17" s="827"/>
      <c r="H17" s="827"/>
      <c r="I17" s="827"/>
      <c r="J17" s="835"/>
    </row>
    <row r="18" ht="27" customHeight="1" spans="1:10">
      <c r="A18" s="818"/>
      <c r="B18" s="825" t="s">
        <v>35</v>
      </c>
      <c r="C18" s="824" t="s">
        <v>36</v>
      </c>
      <c r="D18" s="820" t="s">
        <v>14</v>
      </c>
      <c r="E18" s="822" t="s">
        <v>37</v>
      </c>
      <c r="F18" s="823"/>
      <c r="G18" s="823"/>
      <c r="H18" s="823"/>
      <c r="I18" s="823"/>
      <c r="J18" s="834"/>
    </row>
    <row r="19" ht="27" customHeight="1" spans="1:10">
      <c r="A19" s="818"/>
      <c r="B19" s="819" t="s">
        <v>38</v>
      </c>
      <c r="C19" s="121" t="s">
        <v>13</v>
      </c>
      <c r="D19" s="828" t="s">
        <v>14</v>
      </c>
      <c r="E19" s="822" t="s">
        <v>39</v>
      </c>
      <c r="F19" s="823"/>
      <c r="G19" s="823"/>
      <c r="H19" s="823"/>
      <c r="I19" s="823"/>
      <c r="J19" s="834"/>
    </row>
    <row r="20" ht="27" customHeight="1" spans="1:10">
      <c r="A20" s="818" t="s">
        <v>40</v>
      </c>
      <c r="B20" s="825" t="s">
        <v>41</v>
      </c>
      <c r="C20" s="824" t="s">
        <v>42</v>
      </c>
      <c r="D20" s="828" t="s">
        <v>14</v>
      </c>
      <c r="E20" s="829" t="s">
        <v>43</v>
      </c>
      <c r="F20" s="829"/>
      <c r="G20" s="829"/>
      <c r="H20" s="829"/>
      <c r="I20" s="829"/>
      <c r="J20" s="829"/>
    </row>
    <row r="21" ht="27" customHeight="1" spans="1:10">
      <c r="A21" s="818"/>
      <c r="B21" s="825" t="s">
        <v>44</v>
      </c>
      <c r="C21" s="121" t="s">
        <v>13</v>
      </c>
      <c r="D21" s="828" t="s">
        <v>14</v>
      </c>
      <c r="E21" s="822" t="s">
        <v>45</v>
      </c>
      <c r="F21" s="823"/>
      <c r="G21" s="823"/>
      <c r="H21" s="823"/>
      <c r="I21" s="823"/>
      <c r="J21" s="834"/>
    </row>
    <row r="22" ht="27" customHeight="1" spans="1:10">
      <c r="A22" s="818" t="s">
        <v>46</v>
      </c>
      <c r="B22" s="830" t="s">
        <v>47</v>
      </c>
      <c r="C22" s="121" t="s">
        <v>13</v>
      </c>
      <c r="D22" s="828" t="s">
        <v>14</v>
      </c>
      <c r="E22" s="821" t="s">
        <v>48</v>
      </c>
      <c r="F22" s="821"/>
      <c r="G22" s="821"/>
      <c r="H22" s="821"/>
      <c r="I22" s="821"/>
      <c r="J22" s="821"/>
    </row>
    <row r="23" ht="27" customHeight="1" spans="1:10">
      <c r="A23" s="818"/>
      <c r="B23" s="830" t="s">
        <v>49</v>
      </c>
      <c r="C23" s="121" t="s">
        <v>13</v>
      </c>
      <c r="D23" s="828" t="s">
        <v>14</v>
      </c>
      <c r="E23" s="822" t="s">
        <v>50</v>
      </c>
      <c r="F23" s="823"/>
      <c r="G23" s="823"/>
      <c r="H23" s="823"/>
      <c r="I23" s="823"/>
      <c r="J23" s="834"/>
    </row>
    <row r="24" ht="27" customHeight="1" spans="1:10">
      <c r="A24" s="818"/>
      <c r="B24" s="830" t="s">
        <v>51</v>
      </c>
      <c r="C24" s="121" t="s">
        <v>13</v>
      </c>
      <c r="D24" s="828" t="s">
        <v>14</v>
      </c>
      <c r="E24" s="822" t="s">
        <v>52</v>
      </c>
      <c r="F24" s="823"/>
      <c r="G24" s="823"/>
      <c r="H24" s="823"/>
      <c r="I24" s="823"/>
      <c r="J24" s="834"/>
    </row>
    <row r="25" ht="27" customHeight="1" spans="1:10">
      <c r="A25" s="818"/>
      <c r="B25" s="830" t="s">
        <v>53</v>
      </c>
      <c r="C25" s="121" t="s">
        <v>13</v>
      </c>
      <c r="D25" s="828" t="s">
        <v>14</v>
      </c>
      <c r="E25" s="821" t="s">
        <v>54</v>
      </c>
      <c r="F25" s="821"/>
      <c r="G25" s="821"/>
      <c r="H25" s="821"/>
      <c r="I25" s="821"/>
      <c r="J25" s="821"/>
    </row>
    <row r="26" ht="27" customHeight="1" spans="1:10">
      <c r="A26" s="818"/>
      <c r="B26" s="830" t="s">
        <v>55</v>
      </c>
      <c r="C26" s="121" t="s">
        <v>13</v>
      </c>
      <c r="D26" s="828" t="s">
        <v>14</v>
      </c>
      <c r="E26" s="822" t="s">
        <v>56</v>
      </c>
      <c r="F26" s="823"/>
      <c r="G26" s="823"/>
      <c r="H26" s="823"/>
      <c r="I26" s="823"/>
      <c r="J26" s="834"/>
    </row>
    <row r="27" ht="27" customHeight="1" spans="1:10">
      <c r="A27" s="818"/>
      <c r="B27" s="830" t="s">
        <v>57</v>
      </c>
      <c r="C27" s="121" t="s">
        <v>13</v>
      </c>
      <c r="D27" s="828" t="s">
        <v>14</v>
      </c>
      <c r="E27" s="822" t="s">
        <v>58</v>
      </c>
      <c r="F27" s="823"/>
      <c r="G27" s="823"/>
      <c r="H27" s="823"/>
      <c r="I27" s="823"/>
      <c r="J27" s="834"/>
    </row>
    <row r="28" ht="27" customHeight="1" spans="1:10">
      <c r="A28" s="818"/>
      <c r="B28" s="830" t="s">
        <v>59</v>
      </c>
      <c r="C28" s="121" t="s">
        <v>13</v>
      </c>
      <c r="D28" s="828" t="s">
        <v>14</v>
      </c>
      <c r="E28" s="822" t="s">
        <v>60</v>
      </c>
      <c r="F28" s="823"/>
      <c r="G28" s="823"/>
      <c r="H28" s="823"/>
      <c r="I28" s="823"/>
      <c r="J28" s="834"/>
    </row>
    <row r="29" ht="27" customHeight="1" spans="1:10">
      <c r="A29" s="818"/>
      <c r="B29" s="830" t="s">
        <v>61</v>
      </c>
      <c r="C29" s="121" t="s">
        <v>13</v>
      </c>
      <c r="D29" s="828" t="s">
        <v>14</v>
      </c>
      <c r="E29" s="822" t="s">
        <v>62</v>
      </c>
      <c r="F29" s="823"/>
      <c r="G29" s="823"/>
      <c r="H29" s="823"/>
      <c r="I29" s="823"/>
      <c r="J29" s="834"/>
    </row>
  </sheetData>
  <mergeCells count="32">
    <mergeCell ref="A1:J1"/>
    <mergeCell ref="A2:J2"/>
    <mergeCell ref="A3:J3"/>
    <mergeCell ref="A4:J4"/>
    <mergeCell ref="A5:J5"/>
    <mergeCell ref="A6:J6"/>
    <mergeCell ref="A7:J7"/>
    <mergeCell ref="E8:J8"/>
    <mergeCell ref="E9:J9"/>
    <mergeCell ref="E10:J10"/>
    <mergeCell ref="E11:J11"/>
    <mergeCell ref="E12:J12"/>
    <mergeCell ref="E13:J13"/>
    <mergeCell ref="E14:J14"/>
    <mergeCell ref="E15:J15"/>
    <mergeCell ref="E16:J16"/>
    <mergeCell ref="E17:J17"/>
    <mergeCell ref="E18:J18"/>
    <mergeCell ref="E19:J19"/>
    <mergeCell ref="E20:J20"/>
    <mergeCell ref="E21:J21"/>
    <mergeCell ref="E22:J22"/>
    <mergeCell ref="E23:J23"/>
    <mergeCell ref="E24:J24"/>
    <mergeCell ref="E25:J25"/>
    <mergeCell ref="E27:J27"/>
    <mergeCell ref="E28:J28"/>
    <mergeCell ref="E29:J29"/>
    <mergeCell ref="A9:A10"/>
    <mergeCell ref="A11:A14"/>
    <mergeCell ref="A15:A19"/>
    <mergeCell ref="A22:A29"/>
  </mergeCells>
  <hyperlinks>
    <hyperlink ref="A2" r:id="rId2" display="http://www.baikegj.com/" tooltip="http://www.baikegj.com/"/>
    <hyperlink ref="D15" location="'F2-香港联邦特货价'!A1" display="点击查看"/>
    <hyperlink ref="A9" location="DHL规则!A1" display="DHL规则"/>
    <hyperlink ref="A15" location="FEDEX规则!A1" display="FEDEX规则"/>
    <hyperlink ref="D22" location="'美1-美加电池专线'!A1" display="点击查看"/>
    <hyperlink ref="D10" location="'D5-HKDHL特货价'!A1" display="点击查看"/>
    <hyperlink ref="D11" location="'U1- HKUPS品牌价'!A1" display="点击查看"/>
    <hyperlink ref="D12" location="'U2-HKUPS红单电池价'!A1" display="点击查看"/>
    <hyperlink ref="D24" location="'欧1-欧洲电池专线价'!A1" display="点击查看"/>
    <hyperlink ref="D9" location="'D3-HKDHL电池价'!A1" display="点击查看"/>
    <hyperlink ref="D25" location="'B1-澳洲电池专线价'!A1" display="点击查看"/>
    <hyperlink ref="D13" location="'U3-HKUPS特货价'!A1" display="点击查看"/>
    <hyperlink ref="D20" location="'E1-韩国EMS'!A1" display="点击查看"/>
    <hyperlink ref="D23" location="'美2-美国特货专线价'!A1" display="点击查看"/>
    <hyperlink ref="D27" location="'B4-日新台电池专线'!A1" display="点击查看"/>
    <hyperlink ref="D19" location="'F9-大陆联邦特货价'!A1" display="点击查看"/>
    <hyperlink ref="D14" location="'U7－HKUPS小货促销价'!A1" display="点击查看"/>
    <hyperlink ref="D21" location="美国联邦南美电池价!A1" display="点击查看"/>
    <hyperlink ref="D18" location="'F5-香港联邦敏感价'!A1" display="点击查看"/>
    <hyperlink ref="A9:A10" location="DHL要求!A1" display="DHL规则"/>
    <hyperlink ref="A11:A14" location="UPS要求!A1" display="UPS规则"/>
    <hyperlink ref="A15:A19" location="联邦要求!A1" display="FEDEX规则"/>
    <hyperlink ref="D28" location="'B9-澳洲特货专线'!A1" display="点击查看"/>
    <hyperlink ref="D29" location="'B-10香港特货专线'!A1" display="点击查看"/>
    <hyperlink ref="D26" location="'B3-东南亚电池专线'!A1" display="点击查看"/>
    <hyperlink ref="D16" location="'F3-香港联邦特货-T价'!A1" display="点击查看"/>
    <hyperlink ref="D17" location="'F4-香港联邦化工价'!A1" display="点击查看"/>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workbookViewId="0">
      <selection activeCell="D1" sqref="D1"/>
    </sheetView>
  </sheetViews>
  <sheetFormatPr defaultColWidth="10" defaultRowHeight="14.25" outlineLevelCol="6"/>
  <cols>
    <col min="1" max="1" width="29" style="21" customWidth="1"/>
    <col min="2" max="3" width="44.8916666666667" style="21" customWidth="1"/>
    <col min="4" max="6" width="10" style="21"/>
    <col min="7" max="7" width="64.5833333333333" style="21" customWidth="1"/>
    <col min="8" max="16384" width="10" style="21"/>
  </cols>
  <sheetData>
    <row r="1" s="21" customFormat="1" ht="39" customHeight="1" spans="1:4">
      <c r="A1" s="535" t="s">
        <v>1116</v>
      </c>
      <c r="B1" s="536"/>
      <c r="C1" s="536"/>
      <c r="D1" s="183" t="s">
        <v>359</v>
      </c>
    </row>
    <row r="2" s="21" customFormat="1" ht="25" customHeight="1" spans="1:3">
      <c r="A2" s="537" t="s">
        <v>1117</v>
      </c>
      <c r="B2" s="537"/>
      <c r="C2" s="537"/>
    </row>
    <row r="3" s="21" customFormat="1" ht="40.5" spans="1:3">
      <c r="A3" s="538" t="s">
        <v>1118</v>
      </c>
      <c r="B3" s="539" t="s">
        <v>1119</v>
      </c>
      <c r="C3" s="539" t="s">
        <v>1120</v>
      </c>
    </row>
    <row r="4" s="21" customFormat="1" ht="15" spans="1:3">
      <c r="A4" s="540">
        <v>0.5</v>
      </c>
      <c r="B4" s="212">
        <v>218.7341775</v>
      </c>
      <c r="C4" s="212">
        <v>230.95</v>
      </c>
    </row>
    <row r="5" s="21" customFormat="1" ht="15" spans="1:3">
      <c r="A5" s="540">
        <v>1</v>
      </c>
      <c r="B5" s="212">
        <v>239.6980595</v>
      </c>
      <c r="C5" s="212">
        <v>253.48</v>
      </c>
    </row>
    <row r="6" s="21" customFormat="1" ht="15" spans="1:3">
      <c r="A6" s="540">
        <v>1.5</v>
      </c>
      <c r="B6" s="212">
        <v>260.36</v>
      </c>
      <c r="C6" s="212">
        <v>280.26</v>
      </c>
    </row>
    <row r="7" s="21" customFormat="1" ht="15" spans="1:3">
      <c r="A7" s="540">
        <v>2</v>
      </c>
      <c r="B7" s="212">
        <v>294.69</v>
      </c>
      <c r="C7" s="212">
        <v>307.04</v>
      </c>
    </row>
    <row r="8" s="21" customFormat="1" ht="15" spans="1:3">
      <c r="A8" s="540">
        <v>2.5</v>
      </c>
      <c r="B8" s="212">
        <v>334.75</v>
      </c>
      <c r="C8" s="212">
        <v>333.81</v>
      </c>
    </row>
    <row r="9" s="21" customFormat="1" ht="15" spans="1:3">
      <c r="A9" s="540">
        <v>3</v>
      </c>
      <c r="B9" s="212">
        <v>367.72</v>
      </c>
      <c r="C9" s="212">
        <v>374.25</v>
      </c>
    </row>
    <row r="10" s="21" customFormat="1" ht="15" spans="1:3">
      <c r="A10" s="540">
        <v>3.5</v>
      </c>
      <c r="B10" s="212">
        <v>397.14</v>
      </c>
      <c r="C10" s="212">
        <v>414.7</v>
      </c>
    </row>
    <row r="11" s="21" customFormat="1" ht="15" spans="1:3">
      <c r="A11" s="540">
        <v>4</v>
      </c>
      <c r="B11" s="212">
        <v>432.83</v>
      </c>
      <c r="C11" s="212">
        <v>455.14</v>
      </c>
    </row>
    <row r="12" s="533" customFormat="1" ht="28" customHeight="1" spans="1:7">
      <c r="A12" s="541" t="s">
        <v>1121</v>
      </c>
      <c r="B12" s="541"/>
      <c r="C12" s="541"/>
      <c r="D12" s="171"/>
      <c r="E12" s="171"/>
      <c r="F12" s="171"/>
      <c r="G12" s="171"/>
    </row>
    <row r="13" s="533" customFormat="1" ht="21" customHeight="1" spans="1:7">
      <c r="A13" s="542" t="s">
        <v>1122</v>
      </c>
      <c r="B13" s="542"/>
      <c r="C13" s="542"/>
      <c r="D13" s="542"/>
      <c r="E13" s="542"/>
      <c r="F13" s="542"/>
      <c r="G13" s="542"/>
    </row>
    <row r="14" s="533" customFormat="1" ht="20" customHeight="1" spans="1:7">
      <c r="A14" s="542" t="s">
        <v>1123</v>
      </c>
      <c r="B14" s="542"/>
      <c r="C14" s="542"/>
      <c r="D14" s="542"/>
      <c r="E14" s="542"/>
      <c r="F14" s="542"/>
      <c r="G14" s="542"/>
    </row>
    <row r="15" s="533" customFormat="1" ht="9" customHeight="1" spans="1:7">
      <c r="A15" s="542"/>
      <c r="B15" s="542"/>
      <c r="C15" s="542"/>
      <c r="D15" s="542"/>
      <c r="E15" s="542"/>
      <c r="F15" s="542"/>
      <c r="G15" s="542"/>
    </row>
    <row r="16" s="534" customFormat="1" ht="37" customHeight="1" spans="1:7">
      <c r="A16" s="543" t="s">
        <v>1124</v>
      </c>
      <c r="B16" s="543"/>
      <c r="C16" s="543"/>
      <c r="D16" s="544"/>
      <c r="E16" s="544"/>
      <c r="F16" s="544"/>
      <c r="G16" s="544"/>
    </row>
    <row r="17" s="21" customFormat="1" ht="16.5" spans="1:3">
      <c r="A17" s="545" t="s">
        <v>1125</v>
      </c>
      <c r="B17" s="546" t="s">
        <v>1126</v>
      </c>
      <c r="C17" s="547" t="s">
        <v>1127</v>
      </c>
    </row>
    <row r="18" s="21" customFormat="1" ht="16.5" spans="1:3">
      <c r="A18" s="545"/>
      <c r="B18" s="546" t="s">
        <v>1128</v>
      </c>
      <c r="C18" s="547" t="s">
        <v>1129</v>
      </c>
    </row>
    <row r="19" s="21" customFormat="1" ht="16.5" spans="1:3">
      <c r="A19" s="545"/>
      <c r="B19" s="546" t="s">
        <v>1130</v>
      </c>
      <c r="C19" s="547" t="s">
        <v>1131</v>
      </c>
    </row>
    <row r="20" s="21" customFormat="1" ht="16.5" spans="1:3">
      <c r="A20" s="545"/>
      <c r="B20" s="546" t="s">
        <v>1132</v>
      </c>
      <c r="C20" s="547" t="s">
        <v>1133</v>
      </c>
    </row>
    <row r="21" s="21" customFormat="1" ht="16.5" spans="1:3">
      <c r="A21" s="545"/>
      <c r="B21" s="546" t="s">
        <v>1134</v>
      </c>
      <c r="C21" s="547" t="s">
        <v>1135</v>
      </c>
    </row>
    <row r="22" s="21" customFormat="1" ht="16.5" spans="1:3">
      <c r="A22" s="545"/>
      <c r="B22" s="546" t="s">
        <v>1136</v>
      </c>
      <c r="C22" s="547" t="s">
        <v>1137</v>
      </c>
    </row>
    <row r="23" s="21" customFormat="1" ht="16.5" spans="1:3">
      <c r="A23" s="545"/>
      <c r="B23" s="546" t="s">
        <v>1138</v>
      </c>
      <c r="C23" s="547" t="s">
        <v>1139</v>
      </c>
    </row>
    <row r="24" s="21" customFormat="1" ht="16.5" spans="1:3">
      <c r="A24" s="545"/>
      <c r="B24" s="546" t="s">
        <v>1140</v>
      </c>
      <c r="C24" s="547" t="s">
        <v>1141</v>
      </c>
    </row>
    <row r="25" s="21" customFormat="1" ht="16.5" spans="1:3">
      <c r="A25" s="545"/>
      <c r="B25" s="546" t="s">
        <v>1142</v>
      </c>
      <c r="C25" s="547" t="s">
        <v>1143</v>
      </c>
    </row>
    <row r="26" s="21" customFormat="1" ht="16.5" spans="1:3">
      <c r="A26" s="545"/>
      <c r="B26" s="546" t="s">
        <v>1144</v>
      </c>
      <c r="C26" s="547" t="s">
        <v>1145</v>
      </c>
    </row>
    <row r="27" s="21" customFormat="1" ht="16.5" spans="1:3">
      <c r="A27" s="545"/>
      <c r="B27" s="546" t="s">
        <v>1146</v>
      </c>
      <c r="C27" s="547" t="s">
        <v>1147</v>
      </c>
    </row>
    <row r="28" s="21" customFormat="1" ht="16.5" spans="1:3">
      <c r="A28" s="545"/>
      <c r="B28" s="546" t="s">
        <v>1148</v>
      </c>
      <c r="C28" s="547" t="s">
        <v>1149</v>
      </c>
    </row>
    <row r="29" s="21" customFormat="1" ht="16.5" spans="1:3">
      <c r="A29" s="545"/>
      <c r="B29" s="546" t="s">
        <v>1150</v>
      </c>
      <c r="C29" s="547" t="s">
        <v>1151</v>
      </c>
    </row>
    <row r="30" s="21" customFormat="1" ht="16.5" spans="1:3">
      <c r="A30" s="545"/>
      <c r="B30" s="546" t="s">
        <v>1152</v>
      </c>
      <c r="C30" s="547" t="s">
        <v>1153</v>
      </c>
    </row>
    <row r="31" s="21" customFormat="1" ht="16.5" spans="1:3">
      <c r="A31" s="545"/>
      <c r="B31" s="546" t="s">
        <v>1154</v>
      </c>
      <c r="C31" s="547" t="s">
        <v>1155</v>
      </c>
    </row>
    <row r="32" s="21" customFormat="1" ht="16.5" spans="1:3">
      <c r="A32" s="545"/>
      <c r="B32" s="546" t="s">
        <v>1156</v>
      </c>
      <c r="C32" s="547" t="s">
        <v>1157</v>
      </c>
    </row>
    <row r="33" s="21" customFormat="1" ht="16.5" spans="1:3">
      <c r="A33" s="545"/>
      <c r="B33" s="546" t="s">
        <v>1158</v>
      </c>
      <c r="C33" s="547" t="s">
        <v>1159</v>
      </c>
    </row>
    <row r="34" s="21" customFormat="1" ht="16.5" spans="1:3">
      <c r="A34" s="545"/>
      <c r="B34" s="546" t="s">
        <v>1160</v>
      </c>
      <c r="C34" s="547" t="s">
        <v>1161</v>
      </c>
    </row>
    <row r="35" s="21" customFormat="1" ht="16.5" spans="1:3">
      <c r="A35" s="545"/>
      <c r="B35" s="546" t="s">
        <v>1162</v>
      </c>
      <c r="C35" s="547" t="s">
        <v>1163</v>
      </c>
    </row>
    <row r="36" s="21" customFormat="1" ht="16.5" spans="1:3">
      <c r="A36" s="545"/>
      <c r="B36" s="546" t="s">
        <v>1164</v>
      </c>
      <c r="C36" s="547" t="s">
        <v>1165</v>
      </c>
    </row>
    <row r="37" s="21" customFormat="1" ht="16.5" spans="1:3">
      <c r="A37" s="545"/>
      <c r="B37" s="546" t="s">
        <v>1166</v>
      </c>
      <c r="C37" s="547" t="s">
        <v>1167</v>
      </c>
    </row>
    <row r="38" s="21" customFormat="1" ht="16.5" spans="1:3">
      <c r="A38" s="545"/>
      <c r="B38" s="546" t="s">
        <v>1168</v>
      </c>
      <c r="C38" s="547" t="s">
        <v>1169</v>
      </c>
    </row>
    <row r="39" s="21" customFormat="1" ht="16.5" spans="1:3">
      <c r="A39" s="545"/>
      <c r="B39" s="546" t="s">
        <v>1170</v>
      </c>
      <c r="C39" s="547" t="s">
        <v>1171</v>
      </c>
    </row>
    <row r="40" s="21" customFormat="1" ht="16.5" spans="1:3">
      <c r="A40" s="545"/>
      <c r="B40" s="546" t="s">
        <v>1172</v>
      </c>
      <c r="C40" s="547" t="s">
        <v>1173</v>
      </c>
    </row>
    <row r="41" s="21" customFormat="1" ht="16.5" spans="1:3">
      <c r="A41" s="545"/>
      <c r="B41" s="546" t="s">
        <v>1174</v>
      </c>
      <c r="C41" s="547" t="s">
        <v>1175</v>
      </c>
    </row>
    <row r="42" s="21" customFormat="1" ht="16.5" spans="1:3">
      <c r="A42" s="545"/>
      <c r="B42" s="546" t="s">
        <v>1176</v>
      </c>
      <c r="C42" s="547" t="s">
        <v>1177</v>
      </c>
    </row>
    <row r="43" s="21" customFormat="1" ht="16.5" spans="1:3">
      <c r="A43" s="545"/>
      <c r="B43" s="546" t="s">
        <v>1178</v>
      </c>
      <c r="C43" s="547" t="s">
        <v>1179</v>
      </c>
    </row>
    <row r="44" s="21" customFormat="1" ht="16.5" spans="1:3">
      <c r="A44" s="545"/>
      <c r="B44" s="546" t="s">
        <v>1180</v>
      </c>
      <c r="C44" s="547" t="s">
        <v>1181</v>
      </c>
    </row>
    <row r="45" s="21" customFormat="1" ht="16.5" spans="1:3">
      <c r="A45" s="545"/>
      <c r="B45" s="546" t="s">
        <v>1182</v>
      </c>
      <c r="C45" s="547" t="s">
        <v>1183</v>
      </c>
    </row>
    <row r="46" s="21" customFormat="1" ht="16.5" spans="1:3">
      <c r="A46" s="545"/>
      <c r="B46" s="546" t="s">
        <v>1184</v>
      </c>
      <c r="C46" s="547" t="s">
        <v>1185</v>
      </c>
    </row>
    <row r="47" s="21" customFormat="1" ht="16.5" spans="1:3">
      <c r="A47" s="545"/>
      <c r="B47" s="546" t="s">
        <v>1186</v>
      </c>
      <c r="C47" s="547" t="s">
        <v>1187</v>
      </c>
    </row>
    <row r="48" s="21" customFormat="1" ht="16.5" spans="1:3">
      <c r="A48" s="545"/>
      <c r="B48" s="546" t="s">
        <v>1188</v>
      </c>
      <c r="C48" s="547" t="s">
        <v>1189</v>
      </c>
    </row>
    <row r="49" s="21" customFormat="1" ht="16.5" spans="1:3">
      <c r="A49" s="545"/>
      <c r="B49" s="546" t="s">
        <v>1190</v>
      </c>
      <c r="C49" s="547" t="s">
        <v>1191</v>
      </c>
    </row>
    <row r="50" s="21" customFormat="1" ht="16.5" spans="1:3">
      <c r="A50" s="545"/>
      <c r="B50" s="546" t="s">
        <v>1192</v>
      </c>
      <c r="C50" s="547" t="s">
        <v>1193</v>
      </c>
    </row>
    <row r="51" s="21" customFormat="1" ht="16.5" spans="1:3">
      <c r="A51" s="545"/>
      <c r="B51" s="546" t="s">
        <v>1194</v>
      </c>
      <c r="C51" s="547" t="s">
        <v>1195</v>
      </c>
    </row>
    <row r="52" s="21" customFormat="1" ht="16.5" spans="1:3">
      <c r="A52" s="545"/>
      <c r="B52" s="546" t="s">
        <v>1196</v>
      </c>
      <c r="C52" s="547" t="s">
        <v>1197</v>
      </c>
    </row>
    <row r="53" s="21" customFormat="1" ht="16.5" spans="1:3">
      <c r="A53" s="545"/>
      <c r="B53" s="546" t="s">
        <v>1198</v>
      </c>
      <c r="C53" s="547" t="s">
        <v>1199</v>
      </c>
    </row>
    <row r="54" s="21" customFormat="1" ht="16.5" spans="1:3">
      <c r="A54" s="545"/>
      <c r="B54" s="546" t="s">
        <v>1200</v>
      </c>
      <c r="C54" s="547" t="s">
        <v>1201</v>
      </c>
    </row>
    <row r="55" s="21" customFormat="1" ht="16.5" spans="1:3">
      <c r="A55" s="545"/>
      <c r="B55" s="546" t="s">
        <v>1202</v>
      </c>
      <c r="C55" s="547" t="s">
        <v>1203</v>
      </c>
    </row>
  </sheetData>
  <mergeCells count="7">
    <mergeCell ref="A1:C1"/>
    <mergeCell ref="A2:C2"/>
    <mergeCell ref="A12:C12"/>
    <mergeCell ref="A13:G13"/>
    <mergeCell ref="A16:C16"/>
    <mergeCell ref="A17:A55"/>
    <mergeCell ref="A14:G15"/>
  </mergeCells>
  <hyperlinks>
    <hyperlink ref="D1" location="目录!A1" display="目录!A1"/>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514" customWidth="1"/>
    <col min="2" max="2" width="10.1416666666667" style="514" customWidth="1"/>
    <col min="3" max="3" width="9.16666666666667" style="514" customWidth="1"/>
    <col min="4" max="4" width="9.30833333333333" style="514" customWidth="1"/>
    <col min="5" max="5" width="10.1416666666667" style="514" customWidth="1"/>
    <col min="6" max="7" width="11.525" style="514" customWidth="1"/>
    <col min="8" max="8" width="10.8333333333333" style="514" customWidth="1"/>
    <col min="9" max="9" width="8.05833333333333" style="514" customWidth="1"/>
    <col min="10" max="10" width="10.275" style="514" customWidth="1"/>
    <col min="11" max="16384" width="10" style="514"/>
  </cols>
  <sheetData>
    <row r="1" s="514" customFormat="1" ht="41" customHeight="1" spans="1:12">
      <c r="A1" s="517" t="s">
        <v>1204</v>
      </c>
      <c r="B1" s="517"/>
      <c r="C1" s="517"/>
      <c r="D1" s="517"/>
      <c r="E1" s="517"/>
      <c r="F1" s="517"/>
      <c r="G1" s="517"/>
      <c r="H1" s="517"/>
      <c r="I1" s="517"/>
      <c r="J1" s="517"/>
      <c r="K1" s="532" t="s">
        <v>359</v>
      </c>
      <c r="L1" s="128"/>
    </row>
    <row r="2" s="515" customFormat="1" ht="16.5" customHeight="1" spans="1:7">
      <c r="A2" s="518" t="s">
        <v>1205</v>
      </c>
      <c r="D2" s="519"/>
      <c r="E2" s="520"/>
      <c r="F2" s="128"/>
      <c r="G2" s="128"/>
    </row>
    <row r="3" s="515" customFormat="1" ht="48.75" customHeight="1" spans="1:12">
      <c r="A3" s="500" t="s">
        <v>1206</v>
      </c>
      <c r="B3" s="521" t="s">
        <v>1207</v>
      </c>
      <c r="C3" s="521" t="s">
        <v>313</v>
      </c>
      <c r="D3" s="522" t="s">
        <v>1208</v>
      </c>
      <c r="E3" s="523" t="s">
        <v>541</v>
      </c>
      <c r="F3" s="522" t="s">
        <v>1209</v>
      </c>
      <c r="G3" s="524" t="s">
        <v>1210</v>
      </c>
      <c r="H3" s="522" t="s">
        <v>1211</v>
      </c>
      <c r="I3" s="524" t="s">
        <v>1212</v>
      </c>
      <c r="J3" s="524" t="s">
        <v>1213</v>
      </c>
      <c r="K3" s="128"/>
      <c r="L3" s="128"/>
    </row>
    <row r="4" s="515" customFormat="1" ht="18" customHeight="1" spans="1:12">
      <c r="A4" s="525" t="s">
        <v>1214</v>
      </c>
      <c r="B4" s="526">
        <v>1</v>
      </c>
      <c r="C4" s="526">
        <v>2</v>
      </c>
      <c r="D4" s="526">
        <v>3</v>
      </c>
      <c r="E4" s="526">
        <v>4</v>
      </c>
      <c r="F4" s="526">
        <v>5</v>
      </c>
      <c r="G4" s="526">
        <v>6</v>
      </c>
      <c r="H4" s="526">
        <v>7</v>
      </c>
      <c r="I4" s="526">
        <v>8</v>
      </c>
      <c r="J4" s="526">
        <v>9</v>
      </c>
      <c r="K4" s="128"/>
      <c r="L4" s="128"/>
    </row>
    <row r="5" s="515" customFormat="1" customHeight="1" spans="1:12">
      <c r="A5" s="527">
        <v>0.5</v>
      </c>
      <c r="B5" s="528">
        <v>305</v>
      </c>
      <c r="C5" s="528">
        <v>406</v>
      </c>
      <c r="D5" s="528">
        <v>412</v>
      </c>
      <c r="E5" s="528">
        <v>664</v>
      </c>
      <c r="F5" s="528">
        <v>583</v>
      </c>
      <c r="G5" s="528">
        <v>626</v>
      </c>
      <c r="H5" s="528">
        <v>632</v>
      </c>
      <c r="I5" s="528">
        <v>737</v>
      </c>
      <c r="J5" s="528">
        <v>970</v>
      </c>
      <c r="K5" s="128"/>
      <c r="L5" s="128"/>
    </row>
    <row r="6" s="515" customFormat="1" customHeight="1" spans="1:12">
      <c r="A6" s="527">
        <v>1</v>
      </c>
      <c r="B6" s="528">
        <v>359</v>
      </c>
      <c r="C6" s="528">
        <v>481</v>
      </c>
      <c r="D6" s="528">
        <v>486</v>
      </c>
      <c r="E6" s="528">
        <v>750</v>
      </c>
      <c r="F6" s="528">
        <v>673</v>
      </c>
      <c r="G6" s="528">
        <v>741</v>
      </c>
      <c r="H6" s="528">
        <v>754</v>
      </c>
      <c r="I6" s="528">
        <v>859</v>
      </c>
      <c r="J6" s="528">
        <v>1234</v>
      </c>
      <c r="K6" s="128"/>
      <c r="L6" s="128"/>
    </row>
    <row r="7" s="515" customFormat="1" customHeight="1" spans="1:12">
      <c r="A7" s="527">
        <v>1.5</v>
      </c>
      <c r="B7" s="528">
        <v>414</v>
      </c>
      <c r="C7" s="528">
        <v>555</v>
      </c>
      <c r="D7" s="528">
        <v>561</v>
      </c>
      <c r="E7" s="528">
        <v>840</v>
      </c>
      <c r="F7" s="528">
        <v>768</v>
      </c>
      <c r="G7" s="528">
        <v>856</v>
      </c>
      <c r="H7" s="528">
        <v>862</v>
      </c>
      <c r="I7" s="528">
        <v>983</v>
      </c>
      <c r="J7" s="528">
        <v>1505</v>
      </c>
      <c r="K7" s="128"/>
      <c r="L7" s="128"/>
    </row>
    <row r="8" s="515" customFormat="1" customHeight="1" spans="1:12">
      <c r="A8" s="527">
        <v>2</v>
      </c>
      <c r="B8" s="528">
        <v>466</v>
      </c>
      <c r="C8" s="528">
        <v>628</v>
      </c>
      <c r="D8" s="528">
        <v>634</v>
      </c>
      <c r="E8" s="528">
        <v>929</v>
      </c>
      <c r="F8" s="528">
        <v>864</v>
      </c>
      <c r="G8" s="528">
        <v>968</v>
      </c>
      <c r="H8" s="528">
        <v>971</v>
      </c>
      <c r="I8" s="528">
        <v>1108</v>
      </c>
      <c r="J8" s="528">
        <v>1772</v>
      </c>
      <c r="K8" s="128"/>
      <c r="L8" s="128"/>
    </row>
    <row r="9" s="515" customFormat="1" customHeight="1" spans="1:12">
      <c r="A9" s="527">
        <v>2.5</v>
      </c>
      <c r="B9" s="528">
        <v>521</v>
      </c>
      <c r="C9" s="528">
        <v>704</v>
      </c>
      <c r="D9" s="528">
        <v>710</v>
      </c>
      <c r="E9" s="528">
        <v>1015</v>
      </c>
      <c r="F9" s="528">
        <v>954</v>
      </c>
      <c r="G9" s="528">
        <v>1082</v>
      </c>
      <c r="H9" s="528">
        <v>1095</v>
      </c>
      <c r="I9" s="528">
        <v>1231</v>
      </c>
      <c r="J9" s="528">
        <v>2038</v>
      </c>
      <c r="K9" s="128"/>
      <c r="L9" s="128"/>
    </row>
    <row r="10" s="515" customFormat="1" customHeight="1" spans="1:12">
      <c r="A10" s="527">
        <v>3</v>
      </c>
      <c r="B10" s="528">
        <v>576</v>
      </c>
      <c r="C10" s="528">
        <v>782</v>
      </c>
      <c r="D10" s="528">
        <v>785</v>
      </c>
      <c r="E10" s="528">
        <v>1104</v>
      </c>
      <c r="F10" s="528">
        <v>1052</v>
      </c>
      <c r="G10" s="528">
        <v>1169</v>
      </c>
      <c r="H10" s="528">
        <v>1203</v>
      </c>
      <c r="I10" s="528">
        <v>1356</v>
      </c>
      <c r="J10" s="528">
        <v>2305</v>
      </c>
      <c r="K10" s="128"/>
      <c r="L10" s="128"/>
    </row>
    <row r="11" s="515" customFormat="1" customHeight="1" spans="1:12">
      <c r="A11" s="527">
        <v>3.5</v>
      </c>
      <c r="B11" s="528">
        <v>631</v>
      </c>
      <c r="C11" s="528">
        <v>855</v>
      </c>
      <c r="D11" s="528">
        <v>859</v>
      </c>
      <c r="E11" s="528">
        <v>1193</v>
      </c>
      <c r="F11" s="528">
        <v>1147</v>
      </c>
      <c r="G11" s="528">
        <v>1253</v>
      </c>
      <c r="H11" s="528">
        <v>1284</v>
      </c>
      <c r="I11" s="528">
        <v>1481</v>
      </c>
      <c r="J11" s="528">
        <v>2569</v>
      </c>
      <c r="K11" s="128"/>
      <c r="L11" s="128"/>
    </row>
    <row r="12" s="515" customFormat="1" customHeight="1" spans="1:12">
      <c r="A12" s="527">
        <v>4</v>
      </c>
      <c r="B12" s="528">
        <v>686</v>
      </c>
      <c r="C12" s="528">
        <v>931</v>
      </c>
      <c r="D12" s="528">
        <v>935</v>
      </c>
      <c r="E12" s="528">
        <v>1281</v>
      </c>
      <c r="F12" s="528">
        <v>1245</v>
      </c>
      <c r="G12" s="528">
        <v>1335</v>
      </c>
      <c r="H12" s="528">
        <v>1359</v>
      </c>
      <c r="I12" s="528">
        <v>1603</v>
      </c>
      <c r="J12" s="528">
        <v>2837</v>
      </c>
      <c r="K12" s="128"/>
      <c r="L12" s="128"/>
    </row>
    <row r="13" s="515" customFormat="1" customHeight="1" spans="1:12">
      <c r="A13" s="527">
        <v>4.5</v>
      </c>
      <c r="B13" s="528">
        <v>739</v>
      </c>
      <c r="C13" s="528">
        <v>1005</v>
      </c>
      <c r="D13" s="528">
        <v>1011</v>
      </c>
      <c r="E13" s="528">
        <v>1370</v>
      </c>
      <c r="F13" s="528">
        <v>1338</v>
      </c>
      <c r="G13" s="528">
        <v>1416</v>
      </c>
      <c r="H13" s="528">
        <v>1437</v>
      </c>
      <c r="I13" s="528">
        <v>1725</v>
      </c>
      <c r="J13" s="528">
        <v>3101</v>
      </c>
      <c r="K13" s="128"/>
      <c r="L13" s="128"/>
    </row>
    <row r="14" s="515" customFormat="1" customHeight="1" spans="1:12">
      <c r="A14" s="527">
        <v>5</v>
      </c>
      <c r="B14" s="528">
        <v>793</v>
      </c>
      <c r="C14" s="528">
        <v>1082</v>
      </c>
      <c r="D14" s="528">
        <v>1088</v>
      </c>
      <c r="E14" s="528">
        <v>1460</v>
      </c>
      <c r="F14" s="528">
        <v>1436</v>
      </c>
      <c r="G14" s="528">
        <v>1503</v>
      </c>
      <c r="H14" s="528">
        <v>1514</v>
      </c>
      <c r="I14" s="528">
        <v>1845</v>
      </c>
      <c r="J14" s="528">
        <v>3365</v>
      </c>
      <c r="K14" s="128"/>
      <c r="L14" s="128"/>
    </row>
    <row r="15" s="515" customFormat="1" customHeight="1" spans="1:12">
      <c r="A15" s="527">
        <v>5.5</v>
      </c>
      <c r="B15" s="528">
        <v>822</v>
      </c>
      <c r="C15" s="528">
        <v>1154</v>
      </c>
      <c r="D15" s="528">
        <v>1162</v>
      </c>
      <c r="E15" s="528">
        <v>1533</v>
      </c>
      <c r="F15" s="528">
        <v>1517</v>
      </c>
      <c r="G15" s="528">
        <v>1573</v>
      </c>
      <c r="H15" s="528">
        <v>1583</v>
      </c>
      <c r="I15" s="528">
        <v>1957</v>
      </c>
      <c r="J15" s="528">
        <v>3551</v>
      </c>
      <c r="K15" s="128"/>
      <c r="L15" s="128"/>
    </row>
    <row r="16" s="515" customFormat="1" customHeight="1" spans="1:12">
      <c r="A16" s="527">
        <v>6</v>
      </c>
      <c r="B16" s="528">
        <v>849</v>
      </c>
      <c r="C16" s="528">
        <v>1231</v>
      </c>
      <c r="D16" s="528">
        <v>1238</v>
      </c>
      <c r="E16" s="528">
        <v>1607</v>
      </c>
      <c r="F16" s="528">
        <v>1597</v>
      </c>
      <c r="G16" s="528">
        <v>1643</v>
      </c>
      <c r="H16" s="528">
        <v>1652</v>
      </c>
      <c r="I16" s="528">
        <v>2064</v>
      </c>
      <c r="J16" s="528">
        <v>3739</v>
      </c>
      <c r="K16" s="128"/>
      <c r="L16" s="128"/>
    </row>
    <row r="17" s="515" customFormat="1" customHeight="1" spans="1:12">
      <c r="A17" s="527">
        <v>6.5</v>
      </c>
      <c r="B17" s="528">
        <v>878</v>
      </c>
      <c r="C17" s="528">
        <v>1307</v>
      </c>
      <c r="D17" s="528">
        <v>1314</v>
      </c>
      <c r="E17" s="528">
        <v>1680</v>
      </c>
      <c r="F17" s="528">
        <v>1675</v>
      </c>
      <c r="G17" s="528">
        <v>1714</v>
      </c>
      <c r="H17" s="528">
        <v>1720</v>
      </c>
      <c r="I17" s="528">
        <v>2170</v>
      </c>
      <c r="J17" s="528">
        <v>3925</v>
      </c>
      <c r="K17" s="128"/>
      <c r="L17" s="128"/>
    </row>
    <row r="18" s="515" customFormat="1" customHeight="1" spans="1:12">
      <c r="A18" s="527">
        <v>7</v>
      </c>
      <c r="B18" s="528">
        <v>907</v>
      </c>
      <c r="C18" s="528">
        <v>1383</v>
      </c>
      <c r="D18" s="528">
        <v>1392</v>
      </c>
      <c r="E18" s="528">
        <v>1754</v>
      </c>
      <c r="F18" s="528">
        <v>1759</v>
      </c>
      <c r="G18" s="528">
        <v>1781</v>
      </c>
      <c r="H18" s="528">
        <v>1789</v>
      </c>
      <c r="I18" s="528">
        <v>2281</v>
      </c>
      <c r="J18" s="528">
        <v>4112</v>
      </c>
      <c r="K18" s="128"/>
      <c r="L18" s="128"/>
    </row>
    <row r="19" s="515" customFormat="1" customHeight="1" spans="1:12">
      <c r="A19" s="527">
        <v>7.5</v>
      </c>
      <c r="B19" s="528">
        <v>935</v>
      </c>
      <c r="C19" s="528">
        <v>1460</v>
      </c>
      <c r="D19" s="528">
        <v>1467</v>
      </c>
      <c r="E19" s="528">
        <v>1825</v>
      </c>
      <c r="F19" s="528">
        <v>1831</v>
      </c>
      <c r="G19" s="528">
        <v>1851</v>
      </c>
      <c r="H19" s="528">
        <v>1862</v>
      </c>
      <c r="I19" s="528">
        <v>2389</v>
      </c>
      <c r="J19" s="528">
        <v>4298</v>
      </c>
      <c r="K19" s="128"/>
      <c r="L19" s="128"/>
    </row>
    <row r="20" s="515" customFormat="1" customHeight="1" spans="1:12">
      <c r="A20" s="527">
        <v>8</v>
      </c>
      <c r="B20" s="528">
        <v>967</v>
      </c>
      <c r="C20" s="528">
        <v>1534</v>
      </c>
      <c r="D20" s="528">
        <v>1544</v>
      </c>
      <c r="E20" s="528">
        <v>1901</v>
      </c>
      <c r="F20" s="528">
        <v>1912</v>
      </c>
      <c r="G20" s="528">
        <v>1918</v>
      </c>
      <c r="H20" s="528">
        <v>1934</v>
      </c>
      <c r="I20" s="528">
        <v>2476</v>
      </c>
      <c r="J20" s="528">
        <v>4481</v>
      </c>
      <c r="K20" s="128"/>
      <c r="L20" s="128"/>
    </row>
    <row r="21" s="515" customFormat="1" customHeight="1" spans="1:12">
      <c r="A21" s="527">
        <v>8.5</v>
      </c>
      <c r="B21" s="528">
        <v>999</v>
      </c>
      <c r="C21" s="528">
        <v>1610</v>
      </c>
      <c r="D21" s="528">
        <v>1615</v>
      </c>
      <c r="E21" s="528">
        <v>1971</v>
      </c>
      <c r="F21" s="528">
        <v>1975</v>
      </c>
      <c r="G21" s="528">
        <v>1988</v>
      </c>
      <c r="H21" s="528">
        <v>2013</v>
      </c>
      <c r="I21" s="528">
        <v>2580</v>
      </c>
      <c r="J21" s="528">
        <v>4667</v>
      </c>
      <c r="K21" s="128"/>
      <c r="L21" s="128"/>
    </row>
    <row r="22" s="515" customFormat="1" customHeight="1" spans="1:12">
      <c r="A22" s="527">
        <v>9</v>
      </c>
      <c r="B22" s="528">
        <v>1029</v>
      </c>
      <c r="C22" s="528">
        <v>1684</v>
      </c>
      <c r="D22" s="528">
        <v>1693</v>
      </c>
      <c r="E22" s="528">
        <v>2045</v>
      </c>
      <c r="F22" s="528">
        <v>2057</v>
      </c>
      <c r="G22" s="528">
        <v>2056</v>
      </c>
      <c r="H22" s="528">
        <v>2084</v>
      </c>
      <c r="I22" s="528">
        <v>2686</v>
      </c>
      <c r="J22" s="528">
        <v>4853</v>
      </c>
      <c r="K22" s="128"/>
      <c r="L22" s="128"/>
    </row>
    <row r="23" s="515" customFormat="1" customHeight="1" spans="1:12">
      <c r="A23" s="527">
        <v>9.5</v>
      </c>
      <c r="B23" s="528">
        <v>1058</v>
      </c>
      <c r="C23" s="528">
        <v>1759</v>
      </c>
      <c r="D23" s="528">
        <v>1766</v>
      </c>
      <c r="E23" s="528">
        <v>2118</v>
      </c>
      <c r="F23" s="528">
        <v>2138</v>
      </c>
      <c r="G23" s="528">
        <v>2125</v>
      </c>
      <c r="H23" s="528">
        <v>2164</v>
      </c>
      <c r="I23" s="528">
        <v>2793</v>
      </c>
      <c r="J23" s="528">
        <v>5042</v>
      </c>
      <c r="K23" s="128"/>
      <c r="L23" s="128"/>
    </row>
    <row r="24" s="515" customFormat="1" customHeight="1" spans="1:12">
      <c r="A24" s="527">
        <v>10</v>
      </c>
      <c r="B24" s="528">
        <v>1091</v>
      </c>
      <c r="C24" s="528">
        <v>1834</v>
      </c>
      <c r="D24" s="528">
        <v>1844</v>
      </c>
      <c r="E24" s="528">
        <v>2190</v>
      </c>
      <c r="F24" s="528">
        <v>2219</v>
      </c>
      <c r="G24" s="528">
        <v>2192</v>
      </c>
      <c r="H24" s="528">
        <v>2239</v>
      </c>
      <c r="I24" s="528">
        <v>2897</v>
      </c>
      <c r="J24" s="528">
        <v>5227</v>
      </c>
      <c r="K24" s="128"/>
      <c r="L24" s="128"/>
    </row>
    <row r="25" s="515" customFormat="1" customHeight="1" spans="1:12">
      <c r="A25" s="527">
        <v>10.5</v>
      </c>
      <c r="B25" s="528">
        <v>1133</v>
      </c>
      <c r="C25" s="528">
        <v>1907</v>
      </c>
      <c r="D25" s="528">
        <v>1915</v>
      </c>
      <c r="E25" s="528">
        <v>2261</v>
      </c>
      <c r="F25" s="528">
        <v>2290</v>
      </c>
      <c r="G25" s="528">
        <v>2262</v>
      </c>
      <c r="H25" s="528">
        <v>2310</v>
      </c>
      <c r="I25" s="528">
        <v>2980</v>
      </c>
      <c r="J25" s="528">
        <v>5414</v>
      </c>
      <c r="K25" s="128"/>
      <c r="L25" s="128"/>
    </row>
    <row r="26" s="515" customFormat="1" customHeight="1" spans="1:12">
      <c r="A26" s="527">
        <v>11</v>
      </c>
      <c r="B26" s="528">
        <v>1175</v>
      </c>
      <c r="C26" s="528">
        <v>1969</v>
      </c>
      <c r="D26" s="528">
        <v>1978</v>
      </c>
      <c r="E26" s="528">
        <v>2319</v>
      </c>
      <c r="F26" s="528">
        <v>2335</v>
      </c>
      <c r="G26" s="528">
        <v>2332</v>
      </c>
      <c r="H26" s="528">
        <v>2380</v>
      </c>
      <c r="I26" s="528">
        <v>3060</v>
      </c>
      <c r="J26" s="528">
        <v>5599</v>
      </c>
      <c r="K26" s="128"/>
      <c r="L26" s="128"/>
    </row>
    <row r="27" s="515" customFormat="1" customHeight="1" spans="1:12">
      <c r="A27" s="527">
        <v>11.5</v>
      </c>
      <c r="B27" s="528">
        <v>1212</v>
      </c>
      <c r="C27" s="528">
        <v>2031</v>
      </c>
      <c r="D27" s="528">
        <v>2044</v>
      </c>
      <c r="E27" s="528">
        <v>2381</v>
      </c>
      <c r="F27" s="528">
        <v>2405</v>
      </c>
      <c r="G27" s="528">
        <v>2401</v>
      </c>
      <c r="H27" s="528">
        <v>2447</v>
      </c>
      <c r="I27" s="528">
        <v>3143</v>
      </c>
      <c r="J27" s="528">
        <v>5787</v>
      </c>
      <c r="K27" s="128"/>
      <c r="L27" s="128"/>
    </row>
    <row r="28" s="515" customFormat="1" customHeight="1" spans="1:12">
      <c r="A28" s="527">
        <v>12</v>
      </c>
      <c r="B28" s="528">
        <v>1253</v>
      </c>
      <c r="C28" s="528">
        <v>2095</v>
      </c>
      <c r="D28" s="528">
        <v>2107</v>
      </c>
      <c r="E28" s="528">
        <v>2441</v>
      </c>
      <c r="F28" s="528">
        <v>2472</v>
      </c>
      <c r="G28" s="528">
        <v>2473</v>
      </c>
      <c r="H28" s="528">
        <v>2518</v>
      </c>
      <c r="I28" s="528">
        <v>3221</v>
      </c>
      <c r="J28" s="528">
        <v>5970</v>
      </c>
      <c r="K28" s="128"/>
      <c r="L28" s="128"/>
    </row>
    <row r="29" s="515" customFormat="1" customHeight="1" spans="1:12">
      <c r="A29" s="527">
        <v>12.5</v>
      </c>
      <c r="B29" s="528">
        <v>1293</v>
      </c>
      <c r="C29" s="528">
        <v>2155</v>
      </c>
      <c r="D29" s="528">
        <v>2171</v>
      </c>
      <c r="E29" s="528">
        <v>2500</v>
      </c>
      <c r="F29" s="528">
        <v>2539</v>
      </c>
      <c r="G29" s="528">
        <v>2539</v>
      </c>
      <c r="H29" s="528">
        <v>2589</v>
      </c>
      <c r="I29" s="528">
        <v>3303</v>
      </c>
      <c r="J29" s="528">
        <v>6156</v>
      </c>
      <c r="K29" s="128"/>
      <c r="L29" s="128"/>
    </row>
    <row r="30" s="515" customFormat="1" customHeight="1" spans="1:12">
      <c r="A30" s="527">
        <v>13</v>
      </c>
      <c r="B30" s="528">
        <v>1332</v>
      </c>
      <c r="C30" s="528">
        <v>2220</v>
      </c>
      <c r="D30" s="528">
        <v>2238</v>
      </c>
      <c r="E30" s="528">
        <v>2571</v>
      </c>
      <c r="F30" s="528">
        <v>2610</v>
      </c>
      <c r="G30" s="528">
        <v>2611</v>
      </c>
      <c r="H30" s="528">
        <v>2655</v>
      </c>
      <c r="I30" s="528">
        <v>3385</v>
      </c>
      <c r="J30" s="528">
        <v>6304</v>
      </c>
      <c r="K30" s="128"/>
      <c r="L30" s="128"/>
    </row>
    <row r="31" s="515" customFormat="1" customHeight="1" spans="1:12">
      <c r="A31" s="527">
        <v>13.5</v>
      </c>
      <c r="B31" s="528">
        <v>1371</v>
      </c>
      <c r="C31" s="528">
        <v>2284</v>
      </c>
      <c r="D31" s="528">
        <v>2300</v>
      </c>
      <c r="E31" s="528">
        <v>2644</v>
      </c>
      <c r="F31" s="528">
        <v>2680</v>
      </c>
      <c r="G31" s="528">
        <v>2681</v>
      </c>
      <c r="H31" s="528">
        <v>2726</v>
      </c>
      <c r="I31" s="528">
        <v>3464</v>
      </c>
      <c r="J31" s="528">
        <v>6453</v>
      </c>
      <c r="K31" s="128"/>
      <c r="L31" s="128"/>
    </row>
    <row r="32" s="515" customFormat="1" customHeight="1" spans="1:12">
      <c r="A32" s="527">
        <v>14</v>
      </c>
      <c r="B32" s="528">
        <v>1415</v>
      </c>
      <c r="C32" s="528">
        <v>2344</v>
      </c>
      <c r="D32" s="528">
        <v>2365</v>
      </c>
      <c r="E32" s="528">
        <v>2715</v>
      </c>
      <c r="F32" s="528">
        <v>2748</v>
      </c>
      <c r="G32" s="528">
        <v>2749</v>
      </c>
      <c r="H32" s="528">
        <v>2793</v>
      </c>
      <c r="I32" s="528">
        <v>3547</v>
      </c>
      <c r="J32" s="528">
        <v>6598</v>
      </c>
      <c r="K32" s="128"/>
      <c r="L32" s="128"/>
    </row>
    <row r="33" s="515" customFormat="1" customHeight="1" spans="1:12">
      <c r="A33" s="527">
        <v>14.5</v>
      </c>
      <c r="B33" s="528">
        <v>1454</v>
      </c>
      <c r="C33" s="528">
        <v>2408</v>
      </c>
      <c r="D33" s="528">
        <v>2432</v>
      </c>
      <c r="E33" s="528">
        <v>2789</v>
      </c>
      <c r="F33" s="528">
        <v>2817</v>
      </c>
      <c r="G33" s="528">
        <v>2819</v>
      </c>
      <c r="H33" s="528">
        <v>2860</v>
      </c>
      <c r="I33" s="528">
        <v>3628</v>
      </c>
      <c r="J33" s="528">
        <v>6748</v>
      </c>
      <c r="K33" s="128"/>
      <c r="L33" s="128"/>
    </row>
    <row r="34" s="515" customFormat="1" customHeight="1" spans="1:12">
      <c r="A34" s="527">
        <v>15</v>
      </c>
      <c r="B34" s="528">
        <v>1495</v>
      </c>
      <c r="C34" s="528">
        <v>2469</v>
      </c>
      <c r="D34" s="528">
        <v>2494</v>
      </c>
      <c r="E34" s="528">
        <v>2860</v>
      </c>
      <c r="F34" s="528">
        <v>2886</v>
      </c>
      <c r="G34" s="528">
        <v>2892</v>
      </c>
      <c r="H34" s="528">
        <v>2928</v>
      </c>
      <c r="I34" s="528">
        <v>3707</v>
      </c>
      <c r="J34" s="528">
        <v>6894</v>
      </c>
      <c r="K34" s="128"/>
      <c r="L34" s="128"/>
    </row>
    <row r="35" s="515" customFormat="1" customHeight="1" spans="1:12">
      <c r="A35" s="527">
        <v>15.5</v>
      </c>
      <c r="B35" s="528">
        <v>1529</v>
      </c>
      <c r="C35" s="528">
        <v>2520</v>
      </c>
      <c r="D35" s="528">
        <v>2550</v>
      </c>
      <c r="E35" s="528">
        <v>2932</v>
      </c>
      <c r="F35" s="528">
        <v>2957</v>
      </c>
      <c r="G35" s="528">
        <v>2934</v>
      </c>
      <c r="H35" s="528">
        <v>2987</v>
      </c>
      <c r="I35" s="528">
        <v>3779</v>
      </c>
      <c r="J35" s="528">
        <v>7043</v>
      </c>
      <c r="K35" s="128"/>
      <c r="L35" s="128"/>
    </row>
    <row r="36" s="515" customFormat="1" customHeight="1" spans="1:12">
      <c r="A36" s="527">
        <v>16</v>
      </c>
      <c r="B36" s="528">
        <v>1562</v>
      </c>
      <c r="C36" s="528">
        <v>2576</v>
      </c>
      <c r="D36" s="528">
        <v>2604</v>
      </c>
      <c r="E36" s="528">
        <v>3005</v>
      </c>
      <c r="F36" s="528">
        <v>3035</v>
      </c>
      <c r="G36" s="528">
        <v>2980</v>
      </c>
      <c r="H36" s="528">
        <v>3048</v>
      </c>
      <c r="I36" s="528">
        <v>3847</v>
      </c>
      <c r="J36" s="528">
        <v>7194</v>
      </c>
      <c r="K36" s="128"/>
      <c r="L36" s="128"/>
    </row>
    <row r="37" s="515" customFormat="1" customHeight="1" spans="1:12">
      <c r="A37" s="527">
        <v>16.5</v>
      </c>
      <c r="B37" s="528">
        <v>1599</v>
      </c>
      <c r="C37" s="528">
        <v>2627</v>
      </c>
      <c r="D37" s="528">
        <v>2659</v>
      </c>
      <c r="E37" s="528">
        <v>3077</v>
      </c>
      <c r="F37" s="528">
        <v>3106</v>
      </c>
      <c r="G37" s="528">
        <v>3019</v>
      </c>
      <c r="H37" s="528">
        <v>3105</v>
      </c>
      <c r="I37" s="528">
        <v>3918</v>
      </c>
      <c r="J37" s="528">
        <v>7342</v>
      </c>
      <c r="K37" s="128"/>
      <c r="L37" s="128"/>
    </row>
    <row r="38" s="515" customFormat="1" customHeight="1" spans="1:12">
      <c r="A38" s="527">
        <v>17</v>
      </c>
      <c r="B38" s="528">
        <v>1632</v>
      </c>
      <c r="C38" s="528">
        <v>2681</v>
      </c>
      <c r="D38" s="528">
        <v>2712</v>
      </c>
      <c r="E38" s="528">
        <v>3149</v>
      </c>
      <c r="F38" s="528">
        <v>3177</v>
      </c>
      <c r="G38" s="528">
        <v>3064</v>
      </c>
      <c r="H38" s="528">
        <v>3162</v>
      </c>
      <c r="I38" s="528">
        <v>3987</v>
      </c>
      <c r="J38" s="528">
        <v>7491</v>
      </c>
      <c r="K38" s="128"/>
      <c r="L38" s="128"/>
    </row>
    <row r="39" s="515" customFormat="1" customHeight="1" spans="1:12">
      <c r="A39" s="527">
        <v>17.5</v>
      </c>
      <c r="B39" s="528">
        <v>1667</v>
      </c>
      <c r="C39" s="528">
        <v>2733</v>
      </c>
      <c r="D39" s="528">
        <v>2767</v>
      </c>
      <c r="E39" s="528">
        <v>3222</v>
      </c>
      <c r="F39" s="528">
        <v>3251</v>
      </c>
      <c r="G39" s="528">
        <v>3106</v>
      </c>
      <c r="H39" s="528">
        <v>3222</v>
      </c>
      <c r="I39" s="528">
        <v>4054</v>
      </c>
      <c r="J39" s="528">
        <v>7642</v>
      </c>
      <c r="K39" s="128"/>
      <c r="L39" s="128"/>
    </row>
    <row r="40" s="515" customFormat="1" customHeight="1" spans="1:12">
      <c r="A40" s="527">
        <v>18</v>
      </c>
      <c r="B40" s="528">
        <v>1685</v>
      </c>
      <c r="C40" s="528">
        <v>2785</v>
      </c>
      <c r="D40" s="528">
        <v>2822</v>
      </c>
      <c r="E40" s="528">
        <v>3226</v>
      </c>
      <c r="F40" s="528">
        <v>3309</v>
      </c>
      <c r="G40" s="528">
        <v>3151</v>
      </c>
      <c r="H40" s="528">
        <v>3255</v>
      </c>
      <c r="I40" s="528">
        <v>4068</v>
      </c>
      <c r="J40" s="528">
        <v>7788</v>
      </c>
      <c r="K40" s="128"/>
      <c r="L40" s="128"/>
    </row>
    <row r="41" s="515" customFormat="1" customHeight="1" spans="1:12">
      <c r="A41" s="527">
        <v>18.5</v>
      </c>
      <c r="B41" s="528">
        <v>1705</v>
      </c>
      <c r="C41" s="528">
        <v>2833</v>
      </c>
      <c r="D41" s="528">
        <v>2878</v>
      </c>
      <c r="E41" s="528">
        <v>3232</v>
      </c>
      <c r="F41" s="528">
        <v>3364</v>
      </c>
      <c r="G41" s="528">
        <v>3195</v>
      </c>
      <c r="H41" s="528">
        <v>3287</v>
      </c>
      <c r="I41" s="528">
        <v>4075</v>
      </c>
      <c r="J41" s="528">
        <v>7936</v>
      </c>
      <c r="K41" s="128"/>
      <c r="L41" s="128"/>
    </row>
    <row r="42" s="515" customFormat="1" customHeight="1" spans="1:12">
      <c r="A42" s="527">
        <v>19</v>
      </c>
      <c r="B42" s="528">
        <v>1717</v>
      </c>
      <c r="C42" s="528">
        <v>2859</v>
      </c>
      <c r="D42" s="528">
        <v>2934</v>
      </c>
      <c r="E42" s="528">
        <v>3242</v>
      </c>
      <c r="F42" s="528">
        <v>3421</v>
      </c>
      <c r="G42" s="528">
        <v>3239</v>
      </c>
      <c r="H42" s="528">
        <v>3315</v>
      </c>
      <c r="I42" s="528">
        <v>4088</v>
      </c>
      <c r="J42" s="528">
        <v>8083</v>
      </c>
      <c r="K42" s="128"/>
      <c r="L42" s="128"/>
    </row>
    <row r="43" s="515" customFormat="1" customHeight="1" spans="1:12">
      <c r="A43" s="527">
        <v>19.5</v>
      </c>
      <c r="B43" s="528">
        <v>1731</v>
      </c>
      <c r="C43" s="528">
        <v>2880</v>
      </c>
      <c r="D43" s="528">
        <v>2946</v>
      </c>
      <c r="E43" s="528">
        <v>3258</v>
      </c>
      <c r="F43" s="528">
        <v>3476</v>
      </c>
      <c r="G43" s="528">
        <v>3279</v>
      </c>
      <c r="H43" s="528">
        <v>3347</v>
      </c>
      <c r="I43" s="528">
        <v>4098</v>
      </c>
      <c r="J43" s="528">
        <v>8170</v>
      </c>
      <c r="K43" s="128"/>
      <c r="L43" s="128"/>
    </row>
    <row r="44" s="515" customFormat="1" customHeight="1" spans="1:12">
      <c r="A44" s="527">
        <v>20</v>
      </c>
      <c r="B44" s="528">
        <v>1737</v>
      </c>
      <c r="C44" s="528">
        <v>2893</v>
      </c>
      <c r="D44" s="528">
        <v>2966</v>
      </c>
      <c r="E44" s="528">
        <v>3268</v>
      </c>
      <c r="F44" s="528">
        <v>3503</v>
      </c>
      <c r="G44" s="528">
        <v>3322</v>
      </c>
      <c r="H44" s="528">
        <v>3368</v>
      </c>
      <c r="I44" s="528">
        <v>4107</v>
      </c>
      <c r="J44" s="528">
        <v>8371</v>
      </c>
      <c r="K44" s="128"/>
      <c r="L44" s="128"/>
    </row>
    <row r="45" s="516" customFormat="1" ht="19.5" customHeight="1" spans="1:12">
      <c r="A45" s="525" t="s">
        <v>1214</v>
      </c>
      <c r="B45" s="526">
        <v>1</v>
      </c>
      <c r="C45" s="526">
        <v>2</v>
      </c>
      <c r="D45" s="526">
        <v>3</v>
      </c>
      <c r="E45" s="526">
        <v>4</v>
      </c>
      <c r="F45" s="526">
        <v>5</v>
      </c>
      <c r="G45" s="526">
        <v>6</v>
      </c>
      <c r="H45" s="526">
        <v>7</v>
      </c>
      <c r="I45" s="526">
        <v>8</v>
      </c>
      <c r="J45" s="526">
        <v>9</v>
      </c>
      <c r="K45" s="128"/>
      <c r="L45" s="128"/>
    </row>
    <row r="46" s="515" customFormat="1" ht="15" customHeight="1" spans="1:12">
      <c r="A46" s="529" t="s">
        <v>1215</v>
      </c>
      <c r="B46" s="528">
        <v>76</v>
      </c>
      <c r="C46" s="530">
        <v>126</v>
      </c>
      <c r="D46" s="528">
        <v>131</v>
      </c>
      <c r="E46" s="528">
        <v>144</v>
      </c>
      <c r="F46" s="531">
        <v>163</v>
      </c>
      <c r="G46" s="530">
        <v>154</v>
      </c>
      <c r="H46" s="530">
        <v>155</v>
      </c>
      <c r="I46" s="530">
        <v>204</v>
      </c>
      <c r="J46" s="530">
        <v>410</v>
      </c>
      <c r="K46" s="128"/>
      <c r="L46" s="128"/>
    </row>
    <row r="47" s="515" customFormat="1" customHeight="1" spans="1:12">
      <c r="A47" s="529" t="s">
        <v>1216</v>
      </c>
      <c r="B47" s="528">
        <v>72</v>
      </c>
      <c r="C47" s="530">
        <v>121</v>
      </c>
      <c r="D47" s="528">
        <v>125</v>
      </c>
      <c r="E47" s="528">
        <v>138</v>
      </c>
      <c r="F47" s="531">
        <v>160</v>
      </c>
      <c r="G47" s="530">
        <v>149</v>
      </c>
      <c r="H47" s="530">
        <v>151</v>
      </c>
      <c r="I47" s="530">
        <v>203</v>
      </c>
      <c r="J47" s="530">
        <v>404</v>
      </c>
      <c r="K47" s="128"/>
      <c r="L47" s="128"/>
    </row>
    <row r="48" s="515" customFormat="1" ht="18" customHeight="1" spans="1:12">
      <c r="A48" s="529" t="s">
        <v>1217</v>
      </c>
      <c r="B48" s="528">
        <v>69</v>
      </c>
      <c r="C48" s="530">
        <v>116</v>
      </c>
      <c r="D48" s="528">
        <v>121</v>
      </c>
      <c r="E48" s="528">
        <v>127</v>
      </c>
      <c r="F48" s="531">
        <v>152</v>
      </c>
      <c r="G48" s="530">
        <v>140</v>
      </c>
      <c r="H48" s="530">
        <v>141</v>
      </c>
      <c r="I48" s="530">
        <v>198</v>
      </c>
      <c r="J48" s="530">
        <v>363</v>
      </c>
      <c r="K48" s="128"/>
      <c r="L48" s="128"/>
    </row>
    <row r="49" s="515" customFormat="1" ht="18" customHeight="1" spans="1:12">
      <c r="A49" s="529" t="s">
        <v>1218</v>
      </c>
      <c r="B49" s="528">
        <v>68</v>
      </c>
      <c r="C49" s="530">
        <v>114</v>
      </c>
      <c r="D49" s="528">
        <v>121</v>
      </c>
      <c r="E49" s="528">
        <v>126</v>
      </c>
      <c r="F49" s="531">
        <v>151</v>
      </c>
      <c r="G49" s="530">
        <v>139</v>
      </c>
      <c r="H49" s="530">
        <v>141</v>
      </c>
      <c r="I49" s="530">
        <v>198</v>
      </c>
      <c r="J49" s="530">
        <v>363</v>
      </c>
      <c r="K49" s="128"/>
      <c r="L49" s="128"/>
    </row>
    <row r="50" s="515" customFormat="1" ht="18" customHeight="1" spans="1:12">
      <c r="A50" s="529" t="s">
        <v>1219</v>
      </c>
      <c r="B50" s="528">
        <v>67</v>
      </c>
      <c r="C50" s="530">
        <v>113</v>
      </c>
      <c r="D50" s="528">
        <v>119</v>
      </c>
      <c r="E50" s="528">
        <v>125</v>
      </c>
      <c r="F50" s="531">
        <v>145</v>
      </c>
      <c r="G50" s="530">
        <v>137</v>
      </c>
      <c r="H50" s="530">
        <v>138</v>
      </c>
      <c r="I50" s="530">
        <v>192</v>
      </c>
      <c r="J50" s="530">
        <v>358</v>
      </c>
      <c r="K50" s="128"/>
      <c r="L50" s="128"/>
    </row>
    <row r="51" s="514" customFormat="1" spans="1:12">
      <c r="A51" s="128"/>
      <c r="B51" s="128"/>
      <c r="C51" s="128"/>
      <c r="D51" s="128"/>
      <c r="E51" s="128"/>
      <c r="F51" s="128"/>
      <c r="G51" s="128"/>
      <c r="H51" s="128"/>
      <c r="I51" s="128"/>
      <c r="J51" s="128"/>
      <c r="K51" s="128"/>
      <c r="L51" s="128"/>
    </row>
    <row r="52" s="514" customFormat="1" spans="1:12">
      <c r="A52" s="128"/>
      <c r="B52" s="128"/>
      <c r="C52" s="128"/>
      <c r="D52" s="128"/>
      <c r="E52" s="128"/>
      <c r="F52" s="128"/>
      <c r="G52" s="128"/>
      <c r="H52" s="128"/>
      <c r="I52" s="128"/>
      <c r="J52" s="128"/>
      <c r="K52" s="128"/>
      <c r="L52" s="128"/>
    </row>
    <row r="53" s="514" customFormat="1" spans="1:12">
      <c r="A53" s="128"/>
      <c r="B53" s="128"/>
      <c r="C53" s="128"/>
      <c r="D53" s="128"/>
      <c r="E53" s="128"/>
      <c r="F53" s="128"/>
      <c r="G53" s="128"/>
      <c r="H53" s="128"/>
      <c r="I53" s="128"/>
      <c r="J53" s="128"/>
      <c r="K53" s="128"/>
      <c r="L53" s="128"/>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zoomScale="85" zoomScaleNormal="85" workbookViewId="0">
      <selection activeCell="N1" sqref="N1"/>
    </sheetView>
  </sheetViews>
  <sheetFormatPr defaultColWidth="8.89166666666667" defaultRowHeight="13.5"/>
  <cols>
    <col min="1" max="1" width="10.1333333333333" style="355" customWidth="1"/>
    <col min="2" max="2" width="9.38333333333333" style="355" customWidth="1"/>
    <col min="3" max="3" width="10.1333333333333" style="355" customWidth="1"/>
    <col min="4" max="4" width="9.63333333333333" style="355" customWidth="1"/>
    <col min="5" max="6" width="9" style="355" customWidth="1"/>
    <col min="7" max="7" width="12.25" style="355" customWidth="1"/>
    <col min="8" max="8" width="13.75" style="355" customWidth="1"/>
    <col min="9" max="9" width="16.3833333333333" style="355" customWidth="1"/>
    <col min="10" max="10" width="10.75" style="355" customWidth="1"/>
    <col min="11" max="11" width="19.875" style="355" customWidth="1"/>
    <col min="12" max="12" width="9.875" style="355" customWidth="1"/>
    <col min="13" max="13" width="13.75" style="355"/>
    <col min="14" max="16384" width="8.89166666666667" style="355"/>
  </cols>
  <sheetData>
    <row r="1" s="355" customFormat="1" ht="46.5" spans="1:14">
      <c r="A1" s="356" t="s">
        <v>1220</v>
      </c>
      <c r="B1" s="356"/>
      <c r="C1" s="356"/>
      <c r="D1" s="356"/>
      <c r="E1" s="356"/>
      <c r="F1" s="356"/>
      <c r="G1" s="356"/>
      <c r="H1" s="356"/>
      <c r="I1" s="356"/>
      <c r="J1" s="356"/>
      <c r="K1" s="356"/>
      <c r="L1" s="356"/>
      <c r="M1" s="356"/>
      <c r="N1" s="26" t="s">
        <v>64</v>
      </c>
    </row>
    <row r="2" s="355" customFormat="1" ht="30" customHeight="1" spans="1:14">
      <c r="A2" s="498" t="s">
        <v>1221</v>
      </c>
      <c r="B2" s="498"/>
      <c r="C2" s="498"/>
      <c r="D2" s="498"/>
      <c r="E2" s="498"/>
      <c r="F2" s="498"/>
      <c r="G2" s="498"/>
      <c r="H2" s="498"/>
      <c r="I2" s="498"/>
      <c r="J2" s="498"/>
      <c r="K2" s="498"/>
      <c r="L2" s="498"/>
      <c r="M2" s="498"/>
      <c r="N2" s="26" t="s">
        <v>307</v>
      </c>
    </row>
    <row r="3" s="355" customFormat="1" ht="27" customHeight="1" spans="1:14">
      <c r="A3" s="499" t="s">
        <v>1222</v>
      </c>
      <c r="B3" s="499"/>
      <c r="C3" s="499"/>
      <c r="D3" s="499"/>
      <c r="E3" s="499"/>
      <c r="F3" s="499"/>
      <c r="G3" s="499"/>
      <c r="H3" s="499"/>
      <c r="I3" s="499"/>
      <c r="J3" s="499"/>
      <c r="K3" s="499"/>
      <c r="L3" s="499"/>
      <c r="M3" s="511"/>
      <c r="N3" s="26"/>
    </row>
    <row r="4" s="355" customFormat="1" ht="53" customHeight="1" spans="1:13">
      <c r="A4" s="500" t="s">
        <v>1223</v>
      </c>
      <c r="B4" s="501" t="s">
        <v>364</v>
      </c>
      <c r="C4" s="501" t="s">
        <v>313</v>
      </c>
      <c r="D4" s="501" t="s">
        <v>1224</v>
      </c>
      <c r="E4" s="501" t="s">
        <v>541</v>
      </c>
      <c r="F4" s="501" t="s">
        <v>1225</v>
      </c>
      <c r="G4" s="501" t="s">
        <v>1125</v>
      </c>
      <c r="H4" s="501" t="s">
        <v>1125</v>
      </c>
      <c r="I4" s="501" t="s">
        <v>1226</v>
      </c>
      <c r="J4" s="501" t="s">
        <v>1227</v>
      </c>
      <c r="K4" s="512" t="s">
        <v>1228</v>
      </c>
      <c r="L4" s="501" t="s">
        <v>1229</v>
      </c>
      <c r="M4" s="501" t="s">
        <v>1230</v>
      </c>
    </row>
    <row r="5" s="355" customFormat="1" ht="19" customHeight="1" spans="1:13">
      <c r="A5" s="502" t="s">
        <v>1231</v>
      </c>
      <c r="B5" s="502" t="s">
        <v>1232</v>
      </c>
      <c r="C5" s="502" t="s">
        <v>1233</v>
      </c>
      <c r="D5" s="502" t="s">
        <v>1234</v>
      </c>
      <c r="E5" s="502" t="s">
        <v>1235</v>
      </c>
      <c r="F5" s="502" t="s">
        <v>1236</v>
      </c>
      <c r="G5" s="502" t="s">
        <v>1237</v>
      </c>
      <c r="H5" s="502" t="s">
        <v>1238</v>
      </c>
      <c r="I5" s="502" t="s">
        <v>1239</v>
      </c>
      <c r="J5" s="502" t="s">
        <v>1240</v>
      </c>
      <c r="K5" s="502" t="s">
        <v>13</v>
      </c>
      <c r="L5" s="502" t="s">
        <v>13</v>
      </c>
      <c r="M5" s="502" t="s">
        <v>13</v>
      </c>
    </row>
    <row r="6" s="355" customFormat="1" ht="17.25" spans="1:13">
      <c r="A6" s="503">
        <v>1</v>
      </c>
      <c r="B6" s="504">
        <v>244.742152122508</v>
      </c>
      <c r="C6" s="504">
        <v>280.921237329371</v>
      </c>
      <c r="D6" s="504">
        <v>390.619329119879</v>
      </c>
      <c r="E6" s="504">
        <v>374.081347810222</v>
      </c>
      <c r="F6" s="504">
        <v>373.794455079726</v>
      </c>
      <c r="G6" s="504">
        <v>368.136814317314</v>
      </c>
      <c r="H6" s="504">
        <v>368.477400186108</v>
      </c>
      <c r="I6" s="504"/>
      <c r="J6" s="504">
        <v>473.843007673735</v>
      </c>
      <c r="K6" s="504">
        <v>367.718978200293</v>
      </c>
      <c r="L6" s="504">
        <v>384.393404946747</v>
      </c>
      <c r="M6" s="504">
        <v>384.393404946747</v>
      </c>
    </row>
    <row r="7" s="355" customFormat="1" ht="17.25" spans="1:13">
      <c r="A7" s="503">
        <v>1.5</v>
      </c>
      <c r="B7" s="504">
        <v>287.938980916375</v>
      </c>
      <c r="C7" s="504">
        <v>303.784128867336</v>
      </c>
      <c r="D7" s="504">
        <v>463.198560912979</v>
      </c>
      <c r="E7" s="504">
        <v>448.05534511635</v>
      </c>
      <c r="F7" s="504">
        <v>502.016516817314</v>
      </c>
      <c r="G7" s="504">
        <v>487.829821409513</v>
      </c>
      <c r="H7" s="504">
        <v>488.263665460931</v>
      </c>
      <c r="I7" s="504"/>
      <c r="J7" s="504">
        <v>593.569558097392</v>
      </c>
      <c r="K7" s="504">
        <v>494.971777163059</v>
      </c>
      <c r="L7" s="504">
        <v>471.194511453839</v>
      </c>
      <c r="M7" s="504">
        <v>471.194511453839</v>
      </c>
    </row>
    <row r="8" s="355" customFormat="1" ht="17.25" spans="1:13">
      <c r="A8" s="503">
        <v>2</v>
      </c>
      <c r="B8" s="504">
        <v>311.124734838572</v>
      </c>
      <c r="C8" s="504">
        <v>298.757898195959</v>
      </c>
      <c r="D8" s="504">
        <v>535.949254806906</v>
      </c>
      <c r="E8" s="504">
        <v>518.875081970421</v>
      </c>
      <c r="F8" s="504">
        <v>546.798657469595</v>
      </c>
      <c r="G8" s="504">
        <v>517.764743804802</v>
      </c>
      <c r="H8" s="504">
        <v>518.395797964593</v>
      </c>
      <c r="I8" s="504"/>
      <c r="J8" s="504">
        <v>661.757201976953</v>
      </c>
      <c r="K8" s="504">
        <v>532.570443354664</v>
      </c>
      <c r="L8" s="504">
        <v>496.57471719852</v>
      </c>
      <c r="M8" s="504">
        <v>496.57471719852</v>
      </c>
    </row>
    <row r="9" s="355" customFormat="1" ht="17" customHeight="1" spans="1:13">
      <c r="A9" s="503">
        <v>2.5</v>
      </c>
      <c r="B9" s="504">
        <v>344.894318198042</v>
      </c>
      <c r="C9" s="504">
        <v>323.50421883374</v>
      </c>
      <c r="D9" s="504">
        <v>608.185562398355</v>
      </c>
      <c r="E9" s="504">
        <v>617.935618512763</v>
      </c>
      <c r="F9" s="504">
        <v>551.411955341935</v>
      </c>
      <c r="G9" s="504">
        <v>522.378041677142</v>
      </c>
      <c r="H9" s="504">
        <v>523.009095836934</v>
      </c>
      <c r="I9" s="504"/>
      <c r="J9" s="504">
        <v>780.246785111448</v>
      </c>
      <c r="K9" s="504">
        <v>544.650274914948</v>
      </c>
      <c r="L9" s="504">
        <v>582.640818129371</v>
      </c>
      <c r="M9" s="504">
        <v>582.640818129371</v>
      </c>
    </row>
    <row r="10" s="355" customFormat="1" ht="17.25" spans="1:13">
      <c r="A10" s="503">
        <v>3</v>
      </c>
      <c r="B10" s="504">
        <v>369.236656123116</v>
      </c>
      <c r="C10" s="504">
        <v>337.446533521451</v>
      </c>
      <c r="D10" s="504">
        <v>669.791219738622</v>
      </c>
      <c r="E10" s="504">
        <v>632.562958314807</v>
      </c>
      <c r="F10" s="504">
        <v>573.284412122228</v>
      </c>
      <c r="G10" s="504">
        <v>535.098514358005</v>
      </c>
      <c r="H10" s="504">
        <v>535.796374822353</v>
      </c>
      <c r="I10" s="504"/>
      <c r="J10" s="504">
        <v>848.43442899101</v>
      </c>
      <c r="K10" s="504">
        <v>564.90408758831</v>
      </c>
      <c r="L10" s="504">
        <v>630.454672331499</v>
      </c>
      <c r="M10" s="504">
        <v>630.454672331499</v>
      </c>
    </row>
    <row r="11" s="355" customFormat="1" ht="17.25" spans="1:13">
      <c r="A11" s="503">
        <v>3.5</v>
      </c>
      <c r="B11" s="504">
        <v>403.006239482586</v>
      </c>
      <c r="C11" s="504">
        <v>357.959160203744</v>
      </c>
      <c r="D11" s="504">
        <v>731.225414978063</v>
      </c>
      <c r="E11" s="504">
        <v>692.259056864516</v>
      </c>
      <c r="F11" s="504">
        <v>594.784689582567</v>
      </c>
      <c r="G11" s="504">
        <v>547.512468859306</v>
      </c>
      <c r="H11" s="504">
        <v>548.21113188147</v>
      </c>
      <c r="I11" s="504"/>
      <c r="J11" s="504">
        <v>966.429225209839</v>
      </c>
      <c r="K11" s="504">
        <v>584.785378335371</v>
      </c>
      <c r="L11" s="504">
        <v>716.776427375825</v>
      </c>
      <c r="M11" s="504">
        <v>716.776427375825</v>
      </c>
    </row>
    <row r="12" s="355" customFormat="1" ht="17.25" spans="1:13">
      <c r="A12" s="503">
        <v>4</v>
      </c>
      <c r="B12" s="504">
        <v>427.348577407659</v>
      </c>
      <c r="C12" s="504">
        <v>378.680012208164</v>
      </c>
      <c r="D12" s="504">
        <v>783.915043075402</v>
      </c>
      <c r="E12" s="504">
        <v>714.52932019434</v>
      </c>
      <c r="F12" s="504">
        <v>616.614915115511</v>
      </c>
      <c r="G12" s="504">
        <v>560.083427936703</v>
      </c>
      <c r="H12" s="504">
        <v>560.356873106562</v>
      </c>
      <c r="I12" s="504"/>
      <c r="J12" s="504">
        <v>1034.86426254723</v>
      </c>
      <c r="K12" s="504">
        <v>604.397653248406</v>
      </c>
      <c r="L12" s="504">
        <v>753.724981755257</v>
      </c>
      <c r="M12" s="504">
        <v>753.724981755257</v>
      </c>
    </row>
    <row r="13" s="355" customFormat="1" ht="17.25" spans="1:13">
      <c r="A13" s="503">
        <v>4.5</v>
      </c>
      <c r="B13" s="504">
        <v>460.347104765212</v>
      </c>
      <c r="C13" s="504">
        <v>396.844442516239</v>
      </c>
      <c r="D13" s="504">
        <v>834.890050164487</v>
      </c>
      <c r="E13" s="504">
        <v>768.341043992573</v>
      </c>
      <c r="F13" s="504">
        <v>638.294216104997</v>
      </c>
      <c r="G13" s="504">
        <v>572.132534138773</v>
      </c>
      <c r="H13" s="504">
        <v>572.476112771795</v>
      </c>
      <c r="I13" s="504"/>
      <c r="J13" s="504">
        <v>1152.85905876606</v>
      </c>
      <c r="K13" s="504">
        <v>623.983426601582</v>
      </c>
      <c r="L13" s="504">
        <v>841.005439725116</v>
      </c>
      <c r="M13" s="504">
        <v>841.005439725116</v>
      </c>
    </row>
    <row r="14" s="355" customFormat="1" ht="17.25" spans="1:13">
      <c r="A14" s="503">
        <v>5</v>
      </c>
      <c r="B14" s="504">
        <v>484.303914689326</v>
      </c>
      <c r="C14" s="504">
        <v>404.389946391423</v>
      </c>
      <c r="D14" s="504">
        <v>886.207981455221</v>
      </c>
      <c r="E14" s="504">
        <v>785.376242888325</v>
      </c>
      <c r="F14" s="504">
        <v>659.962466094303</v>
      </c>
      <c r="G14" s="504">
        <v>584.888171359426</v>
      </c>
      <c r="H14" s="504">
        <v>584.857742881091</v>
      </c>
      <c r="I14" s="504"/>
      <c r="J14" s="504">
        <v>1220.30452227213</v>
      </c>
      <c r="K14" s="504">
        <v>643.831590398821</v>
      </c>
      <c r="L14" s="504">
        <v>878.433345567314</v>
      </c>
      <c r="M14" s="504">
        <v>878.433345567314</v>
      </c>
    </row>
    <row r="15" s="355" customFormat="1" ht="17.25" spans="1:13">
      <c r="A15" s="503">
        <v>5.5</v>
      </c>
      <c r="B15" s="504">
        <v>508.049770023868</v>
      </c>
      <c r="C15" s="504">
        <v>485.446710131154</v>
      </c>
      <c r="D15" s="504">
        <v>934.782519132747</v>
      </c>
      <c r="E15" s="504">
        <v>850.713224820484</v>
      </c>
      <c r="F15" s="504">
        <v>703.31679592307</v>
      </c>
      <c r="G15" s="504">
        <v>635.653917242361</v>
      </c>
      <c r="H15" s="504">
        <v>635.385118214184</v>
      </c>
      <c r="I15" s="504"/>
      <c r="J15" s="504">
        <v>1319.00262878003</v>
      </c>
      <c r="K15" s="504">
        <v>701.825499419859</v>
      </c>
      <c r="L15" s="504">
        <v>1001.88886059391</v>
      </c>
      <c r="M15" s="504">
        <v>1001.88886059391</v>
      </c>
    </row>
    <row r="16" s="355" customFormat="1" ht="17.25" spans="1:13">
      <c r="A16" s="503">
        <v>6</v>
      </c>
      <c r="B16" s="504">
        <v>521.597323922096</v>
      </c>
      <c r="C16" s="504">
        <v>508.180301884905</v>
      </c>
      <c r="D16" s="504">
        <v>993.644782859805</v>
      </c>
      <c r="E16" s="504">
        <v>879.760664588214</v>
      </c>
      <c r="F16" s="504">
        <v>749.781468232534</v>
      </c>
      <c r="G16" s="504">
        <v>669.813807765251</v>
      </c>
      <c r="H16" s="504">
        <v>670.231445575086</v>
      </c>
      <c r="I16" s="504"/>
      <c r="J16" s="504">
        <v>1367.64618949083</v>
      </c>
      <c r="K16" s="504">
        <v>744.138360468703</v>
      </c>
      <c r="L16" s="504">
        <v>1041.26612905136</v>
      </c>
      <c r="M16" s="504">
        <v>1041.26612905136</v>
      </c>
    </row>
    <row r="17" s="355" customFormat="1" ht="17.25" spans="1:13">
      <c r="A17" s="503">
        <v>6.5</v>
      </c>
      <c r="B17" s="504">
        <v>545.343179256638</v>
      </c>
      <c r="C17" s="504">
        <v>540.190993571992</v>
      </c>
      <c r="D17" s="504">
        <v>1054.56459179677</v>
      </c>
      <c r="E17" s="504">
        <v>944.083099149429</v>
      </c>
      <c r="F17" s="504">
        <v>796.018877294824</v>
      </c>
      <c r="G17" s="504">
        <v>704.709951430703</v>
      </c>
      <c r="H17" s="504">
        <v>704.451611080671</v>
      </c>
      <c r="I17" s="504"/>
      <c r="J17" s="504">
        <v>1466.34429599872</v>
      </c>
      <c r="K17" s="504">
        <v>785.825059662232</v>
      </c>
      <c r="L17" s="504">
        <v>1130.97530109924</v>
      </c>
      <c r="M17" s="504">
        <v>1130.97530109924</v>
      </c>
    </row>
    <row r="18" s="355" customFormat="1" ht="17.25" spans="1:13">
      <c r="A18" s="503">
        <v>7</v>
      </c>
      <c r="B18" s="504">
        <v>559.661789156783</v>
      </c>
      <c r="C18" s="504">
        <v>562.670100989619</v>
      </c>
      <c r="D18" s="504">
        <v>1113.08393132218</v>
      </c>
      <c r="E18" s="504">
        <v>974.483268745086</v>
      </c>
      <c r="F18" s="504">
        <v>842.784241246462</v>
      </c>
      <c r="G18" s="504">
        <v>738.829367671174</v>
      </c>
      <c r="H18" s="504">
        <v>738.46526443114</v>
      </c>
      <c r="I18" s="504"/>
      <c r="J18" s="504">
        <v>1514.74046325169</v>
      </c>
      <c r="K18" s="504">
        <v>827.305246700643</v>
      </c>
      <c r="L18" s="504">
        <v>1171.37518601058</v>
      </c>
      <c r="M18" s="504">
        <v>1171.37518601058</v>
      </c>
    </row>
    <row r="19" s="355" customFormat="1" ht="17.25" spans="1:13">
      <c r="A19" s="503">
        <v>7.5</v>
      </c>
      <c r="B19" s="504">
        <v>583.022116490366</v>
      </c>
      <c r="C19" s="504">
        <v>594.935277012829</v>
      </c>
      <c r="D19" s="504">
        <v>1171.77473294842</v>
      </c>
      <c r="E19" s="504">
        <v>1036.77660856441</v>
      </c>
      <c r="F19" s="504">
        <v>885.072887715555</v>
      </c>
      <c r="G19" s="504">
        <v>773.128440072288</v>
      </c>
      <c r="H19" s="504">
        <v>773.187584493085</v>
      </c>
      <c r="I19" s="504"/>
      <c r="J19" s="504">
        <v>1613.43856975959</v>
      </c>
      <c r="K19" s="504">
        <v>869.494100450531</v>
      </c>
      <c r="L19" s="504">
        <v>1260.57304983151</v>
      </c>
      <c r="M19" s="504">
        <v>1260.57304983151</v>
      </c>
    </row>
    <row r="20" s="355" customFormat="1" ht="17.25" spans="1:13">
      <c r="A20" s="503">
        <v>8</v>
      </c>
      <c r="B20" s="504">
        <v>598.497310393387</v>
      </c>
      <c r="C20" s="504">
        <v>616.905415758213</v>
      </c>
      <c r="D20" s="504">
        <v>1236.63817020437</v>
      </c>
      <c r="E20" s="504">
        <v>1066.16223078912</v>
      </c>
      <c r="F20" s="504">
        <v>931.562661467248</v>
      </c>
      <c r="G20" s="504">
        <v>807.593462986194</v>
      </c>
      <c r="H20" s="504">
        <v>807.510256032082</v>
      </c>
      <c r="I20" s="504"/>
      <c r="J20" s="504">
        <v>1660.84516318122</v>
      </c>
      <c r="K20" s="504">
        <v>911.283305677473</v>
      </c>
      <c r="L20" s="504">
        <v>1300.4616265159</v>
      </c>
      <c r="M20" s="504">
        <v>1300.4616265159</v>
      </c>
    </row>
    <row r="21" s="355" customFormat="1" ht="17.25" spans="1:13">
      <c r="A21" s="503">
        <v>8.5</v>
      </c>
      <c r="B21" s="504">
        <v>623.399749730806</v>
      </c>
      <c r="C21" s="504">
        <v>648.9161074453</v>
      </c>
      <c r="D21" s="504">
        <v>1297.21505493968</v>
      </c>
      <c r="E21" s="504">
        <v>1125.41192849561</v>
      </c>
      <c r="F21" s="504">
        <v>977.505048318433</v>
      </c>
      <c r="G21" s="504">
        <v>849.893548023819</v>
      </c>
      <c r="H21" s="504">
        <v>849.774645013329</v>
      </c>
      <c r="I21" s="504"/>
      <c r="J21" s="504">
        <v>1759.54326968912</v>
      </c>
      <c r="K21" s="504">
        <v>961.014228346663</v>
      </c>
      <c r="L21" s="504">
        <v>1387.61425742902</v>
      </c>
      <c r="M21" s="504">
        <v>1387.61425742902</v>
      </c>
    </row>
    <row r="22" s="355" customFormat="1" ht="17.25" spans="1:13">
      <c r="A22" s="503">
        <v>9</v>
      </c>
      <c r="B22" s="504">
        <v>638.10388763191</v>
      </c>
      <c r="C22" s="504">
        <v>670.886246190684</v>
      </c>
      <c r="D22" s="504">
        <v>1356.07731866674</v>
      </c>
      <c r="E22" s="504">
        <v>1155.13573317731</v>
      </c>
      <c r="F22" s="504">
        <v>1027.21971576155</v>
      </c>
      <c r="G22" s="504">
        <v>891.78889996178</v>
      </c>
      <c r="H22" s="504">
        <v>891.822646258192</v>
      </c>
      <c r="I22" s="504"/>
      <c r="J22" s="504">
        <v>1807.69204348426</v>
      </c>
      <c r="K22" s="504">
        <v>1010.52876327947</v>
      </c>
      <c r="L22" s="504">
        <v>1428.01414234037</v>
      </c>
      <c r="M22" s="504">
        <v>1428.01414234037</v>
      </c>
    </row>
    <row r="23" s="355" customFormat="1" ht="17.25" spans="1:13">
      <c r="A23" s="503">
        <v>9.5</v>
      </c>
      <c r="B23" s="504">
        <v>661.849742966452</v>
      </c>
      <c r="C23" s="504">
        <v>702.64245354165</v>
      </c>
      <c r="D23" s="504">
        <v>1415.28250659545</v>
      </c>
      <c r="E23" s="504">
        <v>1220.47271510948</v>
      </c>
      <c r="F23" s="504">
        <v>1077.34359880953</v>
      </c>
      <c r="G23" s="504">
        <v>934.213752087096</v>
      </c>
      <c r="H23" s="504">
        <v>934.28367181329</v>
      </c>
      <c r="I23" s="504"/>
      <c r="J23" s="504">
        <v>1907.13233036565</v>
      </c>
      <c r="K23" s="504">
        <v>1060.45632252251</v>
      </c>
      <c r="L23" s="504">
        <v>1516.18938970739</v>
      </c>
      <c r="M23" s="504">
        <v>1516.18938970739</v>
      </c>
    </row>
    <row r="24" s="355" customFormat="1" ht="17.25" spans="1:13">
      <c r="A24" s="503">
        <v>10</v>
      </c>
      <c r="B24" s="504">
        <v>683.095766828362</v>
      </c>
      <c r="C24" s="504">
        <v>730.715686097606</v>
      </c>
      <c r="D24" s="504">
        <v>1493.7613623785</v>
      </c>
      <c r="E24" s="504">
        <v>1260.57508336308</v>
      </c>
      <c r="F24" s="504">
        <v>1132.10897884726</v>
      </c>
      <c r="G24" s="504">
        <v>984.688650289513</v>
      </c>
      <c r="H24" s="504">
        <v>985.051996632465</v>
      </c>
      <c r="I24" s="504"/>
      <c r="J24" s="504">
        <v>1973.28688468941</v>
      </c>
      <c r="K24" s="504">
        <v>1120.15833528495</v>
      </c>
      <c r="L24" s="504">
        <v>1570.60944544302</v>
      </c>
      <c r="M24" s="504">
        <v>1570.60944544302</v>
      </c>
    </row>
    <row r="25" s="355" customFormat="1" ht="17.25" spans="1:13">
      <c r="A25" s="503">
        <v>10.5</v>
      </c>
      <c r="B25" s="504">
        <v>729.261239489179</v>
      </c>
      <c r="C25" s="504">
        <v>780.883651763722</v>
      </c>
      <c r="D25" s="504">
        <v>1604.74829499165</v>
      </c>
      <c r="E25" s="504">
        <v>1359.0194631157</v>
      </c>
      <c r="F25" s="504">
        <v>1213.23310028932</v>
      </c>
      <c r="G25" s="504">
        <v>1049.94967051128</v>
      </c>
      <c r="H25" s="504">
        <v>1050.75958765832</v>
      </c>
      <c r="I25" s="504"/>
      <c r="J25" s="504">
        <v>2073.19045667608</v>
      </c>
      <c r="K25" s="504">
        <v>1198.10698792429</v>
      </c>
      <c r="L25" s="504">
        <v>1703.84534904436</v>
      </c>
      <c r="M25" s="504">
        <v>1703.84534904436</v>
      </c>
    </row>
    <row r="26" s="355" customFormat="1" ht="17.25" spans="1:13">
      <c r="A26" s="503">
        <v>11</v>
      </c>
      <c r="B26" s="504">
        <v>749.236281110012</v>
      </c>
      <c r="C26" s="504">
        <v>800.428060079008</v>
      </c>
      <c r="D26" s="504">
        <v>1663.51104424109</v>
      </c>
      <c r="E26" s="504">
        <v>1376.80575023695</v>
      </c>
      <c r="F26" s="504">
        <v>1264.03112096204</v>
      </c>
      <c r="G26" s="504">
        <v>1091.09908687274</v>
      </c>
      <c r="H26" s="504">
        <v>1091.96845755177</v>
      </c>
      <c r="I26" s="504"/>
      <c r="J26" s="504">
        <v>2121.53946783802</v>
      </c>
      <c r="K26" s="504">
        <v>1247.07961446666</v>
      </c>
      <c r="L26" s="504">
        <v>1737.7535883683</v>
      </c>
      <c r="M26" s="504">
        <v>1737.7535883683</v>
      </c>
    </row>
    <row r="27" s="355" customFormat="1" ht="17.25" spans="1:13">
      <c r="A27" s="503">
        <v>11.5</v>
      </c>
      <c r="B27" s="504">
        <v>777.009467620018</v>
      </c>
      <c r="C27" s="504">
        <v>829.883479827404</v>
      </c>
      <c r="D27" s="504">
        <v>1725.30468190224</v>
      </c>
      <c r="E27" s="504">
        <v>1440.76564077972</v>
      </c>
      <c r="F27" s="504">
        <v>1315.67961226505</v>
      </c>
      <c r="G27" s="504">
        <v>1131.82113481394</v>
      </c>
      <c r="H27" s="504">
        <v>1132.84440515515</v>
      </c>
      <c r="I27" s="504"/>
      <c r="J27" s="504">
        <v>2221.6929072171</v>
      </c>
      <c r="K27" s="504">
        <v>1295.71931871898</v>
      </c>
      <c r="L27" s="504">
        <v>1825.59229742867</v>
      </c>
      <c r="M27" s="504">
        <v>1825.59229742867</v>
      </c>
    </row>
    <row r="28" s="355" customFormat="1" ht="17.25" spans="1:13">
      <c r="A28" s="503">
        <v>12</v>
      </c>
      <c r="B28" s="504">
        <v>796.583634389695</v>
      </c>
      <c r="C28" s="504">
        <v>849.957117511818</v>
      </c>
      <c r="D28" s="504">
        <v>1783.53256849078</v>
      </c>
      <c r="E28" s="504">
        <v>1466.28810923905</v>
      </c>
      <c r="F28" s="504">
        <v>1366.41282724271</v>
      </c>
      <c r="G28" s="504">
        <v>1172.8798484234</v>
      </c>
      <c r="H28" s="504">
        <v>1173.37301206262</v>
      </c>
      <c r="I28" s="504"/>
      <c r="J28" s="504">
        <v>2269.54218359424</v>
      </c>
      <c r="K28" s="504">
        <v>1344.01168227538</v>
      </c>
      <c r="L28" s="504">
        <v>1859.5005367526</v>
      </c>
      <c r="M28" s="504">
        <v>1859.5005367526</v>
      </c>
    </row>
    <row r="29" s="355" customFormat="1" ht="17.25" spans="1:13">
      <c r="A29" s="503">
        <v>12.5</v>
      </c>
      <c r="B29" s="504">
        <v>825.559445453164</v>
      </c>
      <c r="C29" s="504">
        <v>878.883307891089</v>
      </c>
      <c r="D29" s="504">
        <v>1826.78430057434</v>
      </c>
      <c r="E29" s="504">
        <v>1529.19306596299</v>
      </c>
      <c r="F29" s="504">
        <v>1416.8061984961</v>
      </c>
      <c r="G29" s="504">
        <v>1213.24212746549</v>
      </c>
      <c r="H29" s="504">
        <v>1213.9216228845</v>
      </c>
      <c r="I29" s="504"/>
      <c r="J29" s="504">
        <v>2369.19588818849</v>
      </c>
      <c r="K29" s="504">
        <v>1392.3240497462</v>
      </c>
      <c r="L29" s="504">
        <v>1946.27592170234</v>
      </c>
      <c r="M29" s="504">
        <v>1946.27592170234</v>
      </c>
    </row>
    <row r="30" s="355" customFormat="1" ht="17.25" spans="1:13">
      <c r="A30" s="503">
        <v>13</v>
      </c>
      <c r="B30" s="504">
        <v>844.331862520534</v>
      </c>
      <c r="C30" s="504">
        <v>899.221560260064</v>
      </c>
      <c r="D30" s="504">
        <v>1867.00514424618</v>
      </c>
      <c r="E30" s="504">
        <v>1556.12211284741</v>
      </c>
      <c r="F30" s="504">
        <v>1468.05802241208</v>
      </c>
      <c r="G30" s="504">
        <v>1262.98472626268</v>
      </c>
      <c r="H30" s="504">
        <v>1263.51654937032</v>
      </c>
      <c r="I30" s="504"/>
      <c r="J30" s="504">
        <v>2408.29980583124</v>
      </c>
      <c r="K30" s="504">
        <v>1449.68273288095</v>
      </c>
      <c r="L30" s="504">
        <v>1982.31080924755</v>
      </c>
      <c r="M30" s="504">
        <v>1982.31080924755</v>
      </c>
    </row>
    <row r="31" s="355" customFormat="1" ht="17.25" spans="1:13">
      <c r="A31" s="503">
        <v>13.5</v>
      </c>
      <c r="B31" s="504">
        <v>872.906798732848</v>
      </c>
      <c r="C31" s="504">
        <v>929.206209377588</v>
      </c>
      <c r="D31" s="504">
        <v>1906.86941281076</v>
      </c>
      <c r="E31" s="504">
        <v>1620.08200339018</v>
      </c>
      <c r="F31" s="504">
        <v>1519.50237470645</v>
      </c>
      <c r="G31" s="504">
        <v>1297.60714127098</v>
      </c>
      <c r="H31" s="504">
        <v>1297.74950874273</v>
      </c>
      <c r="I31" s="504"/>
      <c r="J31" s="504">
        <v>2498.7084169063</v>
      </c>
      <c r="K31" s="504">
        <v>1491.67944890232</v>
      </c>
      <c r="L31" s="504">
        <v>2068.02287008665</v>
      </c>
      <c r="M31" s="504">
        <v>2068.02287008665</v>
      </c>
    </row>
    <row r="32" s="355" customFormat="1" ht="17.25" spans="1:13">
      <c r="A32" s="503">
        <v>14</v>
      </c>
      <c r="B32" s="504">
        <v>893.683590055989</v>
      </c>
      <c r="C32" s="504">
        <v>948.221388323746</v>
      </c>
      <c r="D32" s="504">
        <v>1946.19881871444</v>
      </c>
      <c r="E32" s="504">
        <v>1645.95611645578</v>
      </c>
      <c r="F32" s="504">
        <v>1570.83173552489</v>
      </c>
      <c r="G32" s="504">
        <v>1331.68405621309</v>
      </c>
      <c r="H32" s="504">
        <v>1332.21718937078</v>
      </c>
      <c r="I32" s="504"/>
      <c r="J32" s="504">
        <v>2537.06273237181</v>
      </c>
      <c r="K32" s="504">
        <v>1533.91088617929</v>
      </c>
      <c r="L32" s="504">
        <v>2102.99443352122</v>
      </c>
      <c r="M32" s="504">
        <v>2102.99443352122</v>
      </c>
    </row>
    <row r="33" s="355" customFormat="1" ht="17.25" spans="1:13">
      <c r="A33" s="503">
        <v>14.5</v>
      </c>
      <c r="B33" s="504">
        <v>922.258526268304</v>
      </c>
      <c r="C33" s="504">
        <v>978.206037441271</v>
      </c>
      <c r="D33" s="504">
        <v>1985.8847997254</v>
      </c>
      <c r="E33" s="504">
        <v>1709.56436239227</v>
      </c>
      <c r="F33" s="504">
        <v>1619.99185301547</v>
      </c>
      <c r="G33" s="504">
        <v>1367.18402679309</v>
      </c>
      <c r="H33" s="504">
        <v>1367.61752003496</v>
      </c>
      <c r="I33" s="504"/>
      <c r="J33" s="504">
        <v>2627.72121083928</v>
      </c>
      <c r="K33" s="504">
        <v>1577.0749734924</v>
      </c>
      <c r="L33" s="504">
        <v>2191.36480463691</v>
      </c>
      <c r="M33" s="504">
        <v>2191.36480463691</v>
      </c>
    </row>
    <row r="34" s="355" customFormat="1" ht="17.25" spans="1:13">
      <c r="A34" s="503">
        <v>15</v>
      </c>
      <c r="B34" s="504">
        <v>941.832693037982</v>
      </c>
      <c r="C34" s="504">
        <v>997.485831071992</v>
      </c>
      <c r="D34" s="504">
        <v>2025.57078073633</v>
      </c>
      <c r="E34" s="504">
        <v>1735.79012006414</v>
      </c>
      <c r="F34" s="504">
        <v>1669.34513273899</v>
      </c>
      <c r="G34" s="504">
        <v>1401.65852597034</v>
      </c>
      <c r="H34" s="504">
        <v>1401.46261130042</v>
      </c>
      <c r="I34" s="504"/>
      <c r="J34" s="504">
        <v>2666.32539369722</v>
      </c>
      <c r="K34" s="504">
        <v>1618.68382140681</v>
      </c>
      <c r="L34" s="504">
        <v>2224.74138190553</v>
      </c>
      <c r="M34" s="504">
        <v>2224.74138190553</v>
      </c>
    </row>
    <row r="35" s="355" customFormat="1" ht="17.25" spans="1:13">
      <c r="A35" s="503">
        <v>15.5</v>
      </c>
      <c r="B35" s="504">
        <v>968.403254994524</v>
      </c>
      <c r="C35" s="504">
        <v>1024.03048929019</v>
      </c>
      <c r="D35" s="504">
        <v>2070.96196346348</v>
      </c>
      <c r="E35" s="504">
        <v>1883.28670327383</v>
      </c>
      <c r="F35" s="504">
        <v>1719.17011448174</v>
      </c>
      <c r="G35" s="504">
        <v>1435.33802400098</v>
      </c>
      <c r="H35" s="504">
        <v>1435.39862944965</v>
      </c>
      <c r="I35" s="504"/>
      <c r="J35" s="504">
        <v>2756.73400477226</v>
      </c>
      <c r="K35" s="504">
        <v>1660.38359620497</v>
      </c>
      <c r="L35" s="504">
        <v>2391.9971104792</v>
      </c>
      <c r="M35" s="504">
        <v>2391.9971104792</v>
      </c>
    </row>
    <row r="36" s="355" customFormat="1" ht="17.25" spans="1:13">
      <c r="A36" s="503">
        <v>16</v>
      </c>
      <c r="B36" s="504">
        <v>984.770422954965</v>
      </c>
      <c r="C36" s="504">
        <v>1041.98720949809</v>
      </c>
      <c r="D36" s="504">
        <v>2115.99657108334</v>
      </c>
      <c r="E36" s="504">
        <v>1914.87152474533</v>
      </c>
      <c r="F36" s="504">
        <v>1768.91495321322</v>
      </c>
      <c r="G36" s="504">
        <v>1468.92406205561</v>
      </c>
      <c r="H36" s="504">
        <v>1469.68939234102</v>
      </c>
      <c r="I36" s="504"/>
      <c r="J36" s="504">
        <v>2796.58752459225</v>
      </c>
      <c r="K36" s="504">
        <v>1702.43811574527</v>
      </c>
      <c r="L36" s="504">
        <v>2422.91475074197</v>
      </c>
      <c r="M36" s="504">
        <v>2422.91475074197</v>
      </c>
    </row>
    <row r="37" s="355" customFormat="1" ht="17.25" spans="1:13">
      <c r="A37" s="503">
        <v>16.5</v>
      </c>
      <c r="B37" s="504">
        <v>1012.54360946497</v>
      </c>
      <c r="C37" s="504">
        <v>1068.53186771629</v>
      </c>
      <c r="D37" s="504">
        <v>2161.20946625684</v>
      </c>
      <c r="E37" s="504">
        <v>1981.18040125804</v>
      </c>
      <c r="F37" s="504">
        <v>1820.27957209988</v>
      </c>
      <c r="G37" s="504">
        <v>1503.77440048783</v>
      </c>
      <c r="H37" s="504">
        <v>1504.97398607175</v>
      </c>
      <c r="I37" s="504"/>
      <c r="J37" s="504">
        <v>2886.74626827489</v>
      </c>
      <c r="K37" s="504">
        <v>1745.48646612493</v>
      </c>
      <c r="L37" s="504">
        <v>2506.73276550899</v>
      </c>
      <c r="M37" s="504">
        <v>2506.73276550899</v>
      </c>
    </row>
    <row r="38" s="355" customFormat="1" ht="17.25" spans="1:13">
      <c r="A38" s="503">
        <v>17</v>
      </c>
      <c r="B38" s="504">
        <v>1028.91077742541</v>
      </c>
      <c r="C38" s="504">
        <v>1085.95935855506</v>
      </c>
      <c r="D38" s="504">
        <v>2205.70921121582</v>
      </c>
      <c r="E38" s="504">
        <v>2010.10678950611</v>
      </c>
      <c r="F38" s="504">
        <v>1869.51912805652</v>
      </c>
      <c r="G38" s="504">
        <v>1537.10040582222</v>
      </c>
      <c r="H38" s="504">
        <v>1538.42367528846</v>
      </c>
      <c r="I38" s="504"/>
      <c r="J38" s="504">
        <v>2926.10005331005</v>
      </c>
      <c r="K38" s="504">
        <v>1786.69991199059</v>
      </c>
      <c r="L38" s="504">
        <v>2537.08551483798</v>
      </c>
      <c r="M38" s="504">
        <v>2537.08551483798</v>
      </c>
    </row>
    <row r="39" s="355" customFormat="1" ht="17.25" spans="1:13">
      <c r="A39" s="503">
        <v>17.5</v>
      </c>
      <c r="B39" s="504">
        <v>1055.88221423311</v>
      </c>
      <c r="C39" s="504">
        <v>1112.76863145782</v>
      </c>
      <c r="D39" s="504">
        <v>2251.27868149657</v>
      </c>
      <c r="E39" s="504">
        <v>2077.55499454314</v>
      </c>
      <c r="F39" s="504">
        <v>1918.9208009086</v>
      </c>
      <c r="G39" s="504">
        <v>1570.92137557413</v>
      </c>
      <c r="H39" s="504">
        <v>1572.39918168434</v>
      </c>
      <c r="I39" s="504"/>
      <c r="J39" s="504">
        <v>3017.00839916993</v>
      </c>
      <c r="K39" s="504">
        <v>1828.43917503541</v>
      </c>
      <c r="L39" s="504">
        <v>2620.903529605</v>
      </c>
      <c r="M39" s="504">
        <v>2620.903529605</v>
      </c>
    </row>
    <row r="40" s="355" customFormat="1" ht="17.25" spans="1:13">
      <c r="A40" s="503">
        <v>18</v>
      </c>
      <c r="B40" s="504">
        <v>1066.23625942623</v>
      </c>
      <c r="C40" s="504">
        <v>1129.66689292748</v>
      </c>
      <c r="D40" s="504">
        <v>2296.49157667008</v>
      </c>
      <c r="E40" s="504">
        <v>2101.54429251908</v>
      </c>
      <c r="F40" s="504">
        <v>1969.93933054087</v>
      </c>
      <c r="G40" s="504">
        <v>1604.67732535118</v>
      </c>
      <c r="H40" s="504">
        <v>1606.03566069939</v>
      </c>
      <c r="I40" s="504"/>
      <c r="J40" s="504">
        <v>3055.61258202787</v>
      </c>
      <c r="K40" s="504">
        <v>1869.83941069938</v>
      </c>
      <c r="L40" s="504">
        <v>2652.38606080154</v>
      </c>
      <c r="M40" s="504">
        <v>2652.38606080154</v>
      </c>
    </row>
    <row r="41" s="355" customFormat="1" ht="17.25" spans="1:13">
      <c r="A41" s="503">
        <v>18.5</v>
      </c>
      <c r="B41" s="504">
        <v>1087.19457346661</v>
      </c>
      <c r="C41" s="504">
        <v>1155.41770709198</v>
      </c>
      <c r="D41" s="504">
        <v>2341.52618428994</v>
      </c>
      <c r="E41" s="504">
        <v>2161.77675023534</v>
      </c>
      <c r="F41" s="504">
        <v>2020.0897474879</v>
      </c>
      <c r="G41" s="504">
        <v>1637.87365522879</v>
      </c>
      <c r="H41" s="504">
        <v>1639.26296873756</v>
      </c>
      <c r="I41" s="504"/>
      <c r="J41" s="504">
        <v>3145.77132571051</v>
      </c>
      <c r="K41" s="504">
        <v>1910.8304753865</v>
      </c>
      <c r="L41" s="504">
        <v>2736.76896650234</v>
      </c>
      <c r="M41" s="504">
        <v>2736.76896650234</v>
      </c>
    </row>
    <row r="42" s="355" customFormat="1" ht="17.25" spans="1:13">
      <c r="A42" s="503">
        <v>19</v>
      </c>
      <c r="B42" s="504">
        <v>1095.1433695528</v>
      </c>
      <c r="C42" s="504">
        <v>1165.43598676296</v>
      </c>
      <c r="D42" s="504">
        <v>2379.07271465732</v>
      </c>
      <c r="E42" s="504">
        <v>2185.38627203651</v>
      </c>
      <c r="F42" s="504">
        <v>2071.04168959618</v>
      </c>
      <c r="G42" s="504">
        <v>1678.19388445634</v>
      </c>
      <c r="H42" s="504">
        <v>1679.40825388226</v>
      </c>
      <c r="I42" s="504"/>
      <c r="J42" s="504">
        <v>3184.62537596085</v>
      </c>
      <c r="K42" s="504">
        <v>1958.73951718014</v>
      </c>
      <c r="L42" s="504">
        <v>2768.81638863266</v>
      </c>
      <c r="M42" s="504">
        <v>2768.81638863266</v>
      </c>
    </row>
    <row r="43" s="355" customFormat="1" ht="17.25" spans="1:13">
      <c r="A43" s="503">
        <v>19.5</v>
      </c>
      <c r="B43" s="504">
        <v>1113.69643448626</v>
      </c>
      <c r="C43" s="504">
        <v>1184.04220444427</v>
      </c>
      <c r="D43" s="504">
        <v>2417.33239523922</v>
      </c>
      <c r="E43" s="504">
        <v>2245.61872975276</v>
      </c>
      <c r="F43" s="504">
        <v>2121.723511629</v>
      </c>
      <c r="G43" s="504">
        <v>1718.19493055206</v>
      </c>
      <c r="H43" s="504">
        <v>1719.06785957222</v>
      </c>
      <c r="I43" s="504"/>
      <c r="J43" s="504">
        <v>3259.54220870644</v>
      </c>
      <c r="K43" s="504">
        <v>2006.16287951903</v>
      </c>
      <c r="L43" s="504">
        <v>2828.34409324729</v>
      </c>
      <c r="M43" s="504">
        <v>2828.34409324729</v>
      </c>
    </row>
    <row r="44" s="355" customFormat="1" ht="18" spans="1:13">
      <c r="A44" s="505">
        <v>20</v>
      </c>
      <c r="B44" s="504">
        <v>1119.23998146552</v>
      </c>
      <c r="C44" s="504">
        <v>1190.62049321593</v>
      </c>
      <c r="D44" s="504">
        <v>2454.34406294571</v>
      </c>
      <c r="E44" s="504">
        <v>2257.83496631059</v>
      </c>
      <c r="F44" s="504">
        <v>2171.6330446119</v>
      </c>
      <c r="G44" s="504">
        <v>1758.46757026644</v>
      </c>
      <c r="H44" s="504">
        <v>1758.54794961453</v>
      </c>
      <c r="I44" s="504"/>
      <c r="J44" s="504">
        <v>3311.88909814696</v>
      </c>
      <c r="K44" s="504">
        <v>2053.40672621028</v>
      </c>
      <c r="L44" s="504">
        <v>2840.05544176165</v>
      </c>
      <c r="M44" s="504">
        <v>2840.05544176165</v>
      </c>
    </row>
    <row r="45" s="355" customFormat="1" ht="48" customHeight="1" spans="1:13">
      <c r="A45" s="506" t="s">
        <v>1241</v>
      </c>
      <c r="B45" s="507">
        <v>41</v>
      </c>
      <c r="C45" s="507">
        <v>41</v>
      </c>
      <c r="D45" s="507">
        <v>102</v>
      </c>
      <c r="E45" s="508">
        <v>88</v>
      </c>
      <c r="F45" s="508">
        <v>72</v>
      </c>
      <c r="G45" s="509">
        <v>61</v>
      </c>
      <c r="H45" s="509">
        <v>61</v>
      </c>
      <c r="I45" s="509">
        <v>114</v>
      </c>
      <c r="J45" s="509">
        <v>123</v>
      </c>
      <c r="K45" s="507">
        <v>76</v>
      </c>
      <c r="L45" s="507">
        <v>109</v>
      </c>
      <c r="M45" s="507">
        <v>75</v>
      </c>
    </row>
    <row r="46" s="355" customFormat="1" ht="17.25" spans="1:13">
      <c r="A46" s="510" t="s">
        <v>1242</v>
      </c>
      <c r="B46" s="507">
        <v>41</v>
      </c>
      <c r="C46" s="507">
        <v>41</v>
      </c>
      <c r="D46" s="507">
        <v>102</v>
      </c>
      <c r="E46" s="508">
        <v>88</v>
      </c>
      <c r="F46" s="508">
        <v>72</v>
      </c>
      <c r="G46" s="509">
        <v>61</v>
      </c>
      <c r="H46" s="509">
        <v>61</v>
      </c>
      <c r="I46" s="509">
        <v>114</v>
      </c>
      <c r="J46" s="509">
        <v>123</v>
      </c>
      <c r="K46" s="507">
        <v>76</v>
      </c>
      <c r="L46" s="507">
        <v>109</v>
      </c>
      <c r="M46" s="507">
        <v>75</v>
      </c>
    </row>
    <row r="47" s="355" customFormat="1" ht="17.25" spans="1:13">
      <c r="A47" s="510" t="s">
        <v>1217</v>
      </c>
      <c r="B47" s="507">
        <v>40</v>
      </c>
      <c r="C47" s="507">
        <v>40</v>
      </c>
      <c r="D47" s="507">
        <v>102</v>
      </c>
      <c r="E47" s="508">
        <v>88</v>
      </c>
      <c r="F47" s="508">
        <v>72</v>
      </c>
      <c r="G47" s="509">
        <v>61</v>
      </c>
      <c r="H47" s="509">
        <v>61</v>
      </c>
      <c r="I47" s="509">
        <v>114</v>
      </c>
      <c r="J47" s="509">
        <v>123</v>
      </c>
      <c r="K47" s="507">
        <v>76</v>
      </c>
      <c r="L47" s="507">
        <v>109</v>
      </c>
      <c r="M47" s="507">
        <v>75</v>
      </c>
    </row>
    <row r="48" s="355" customFormat="1" ht="17.25" spans="1:13">
      <c r="A48" s="510" t="s">
        <v>1218</v>
      </c>
      <c r="B48" s="507">
        <v>40</v>
      </c>
      <c r="C48" s="507">
        <v>40</v>
      </c>
      <c r="D48" s="507">
        <v>102</v>
      </c>
      <c r="E48" s="508">
        <v>88</v>
      </c>
      <c r="F48" s="508">
        <v>72</v>
      </c>
      <c r="G48" s="509">
        <v>61</v>
      </c>
      <c r="H48" s="509">
        <v>61</v>
      </c>
      <c r="I48" s="509">
        <v>114</v>
      </c>
      <c r="J48" s="509">
        <v>123</v>
      </c>
      <c r="K48" s="507">
        <v>76</v>
      </c>
      <c r="L48" s="507">
        <v>109</v>
      </c>
      <c r="M48" s="507">
        <v>75</v>
      </c>
    </row>
    <row r="49" s="355" customFormat="1" ht="17.25" spans="1:13">
      <c r="A49" s="510" t="s">
        <v>1243</v>
      </c>
      <c r="B49" s="507">
        <v>40</v>
      </c>
      <c r="C49" s="507">
        <v>40</v>
      </c>
      <c r="D49" s="507">
        <v>102</v>
      </c>
      <c r="E49" s="508">
        <v>88</v>
      </c>
      <c r="F49" s="508">
        <v>72</v>
      </c>
      <c r="G49" s="509">
        <v>61</v>
      </c>
      <c r="H49" s="509">
        <v>61</v>
      </c>
      <c r="I49" s="509">
        <v>114</v>
      </c>
      <c r="J49" s="509">
        <v>123</v>
      </c>
      <c r="K49" s="507">
        <v>76</v>
      </c>
      <c r="L49" s="507">
        <v>109</v>
      </c>
      <c r="M49" s="507">
        <v>75</v>
      </c>
    </row>
    <row r="50" s="355" customFormat="1" ht="16.5" spans="12:12">
      <c r="L50" s="513"/>
    </row>
  </sheetData>
  <mergeCells count="3">
    <mergeCell ref="A1:M1"/>
    <mergeCell ref="A2:M2"/>
    <mergeCell ref="A3:M3"/>
  </mergeCells>
  <hyperlinks>
    <hyperlink ref="N1" location="目录!A1" display="目录"/>
    <hyperlink ref="N2" location="U1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3"/>
  <sheetViews>
    <sheetView topLeftCell="A28" workbookViewId="0">
      <selection activeCell="D37" sqref="D37:D47"/>
    </sheetView>
  </sheetViews>
  <sheetFormatPr defaultColWidth="10" defaultRowHeight="14.25"/>
  <cols>
    <col min="1" max="256" width="13.75" style="21" customWidth="1"/>
    <col min="257" max="16384" width="10" style="21"/>
  </cols>
  <sheetData>
    <row r="1" s="21" customFormat="1" ht="26.25" spans="1:11">
      <c r="A1" s="443" t="s">
        <v>1244</v>
      </c>
      <c r="B1" s="443"/>
      <c r="C1" s="443"/>
      <c r="D1" s="443"/>
      <c r="E1" s="443"/>
      <c r="F1" s="443"/>
      <c r="G1" s="443"/>
      <c r="H1" s="443"/>
      <c r="I1" s="443"/>
      <c r="J1" s="443"/>
      <c r="K1" s="473" t="s">
        <v>177</v>
      </c>
    </row>
    <row r="2" s="21" customFormat="1" spans="1:11">
      <c r="A2" s="444" t="s">
        <v>1245</v>
      </c>
      <c r="B2" s="397"/>
      <c r="C2" s="445" t="s">
        <v>1246</v>
      </c>
      <c r="D2" s="446"/>
      <c r="E2" s="447" t="s">
        <v>1247</v>
      </c>
      <c r="F2" s="397"/>
      <c r="G2" s="445" t="s">
        <v>1247</v>
      </c>
      <c r="H2" s="446"/>
      <c r="I2" s="447" t="s">
        <v>1247</v>
      </c>
      <c r="J2" s="474"/>
      <c r="K2" s="836" t="s">
        <v>1248</v>
      </c>
    </row>
    <row r="3" s="21" customFormat="1" spans="1:10">
      <c r="A3" s="448" t="s">
        <v>1249</v>
      </c>
      <c r="B3" s="399" t="s">
        <v>1250</v>
      </c>
      <c r="C3" s="400" t="s">
        <v>1251</v>
      </c>
      <c r="D3" s="401" t="s">
        <v>1252</v>
      </c>
      <c r="E3" s="398" t="s">
        <v>1253</v>
      </c>
      <c r="F3" s="399" t="s">
        <v>687</v>
      </c>
      <c r="G3" s="400" t="s">
        <v>1254</v>
      </c>
      <c r="H3" s="401" t="s">
        <v>671</v>
      </c>
      <c r="I3" s="398" t="s">
        <v>1255</v>
      </c>
      <c r="J3" s="402" t="s">
        <v>1256</v>
      </c>
    </row>
    <row r="4" s="21" customFormat="1" spans="1:10">
      <c r="A4" s="448" t="s">
        <v>1257</v>
      </c>
      <c r="B4" s="399" t="s">
        <v>1258</v>
      </c>
      <c r="C4" s="400" t="s">
        <v>1259</v>
      </c>
      <c r="D4" s="401" t="s">
        <v>1260</v>
      </c>
      <c r="E4" s="398" t="s">
        <v>685</v>
      </c>
      <c r="F4" s="399" t="s">
        <v>684</v>
      </c>
      <c r="G4" s="403" t="s">
        <v>1261</v>
      </c>
      <c r="H4" s="401" t="s">
        <v>1262</v>
      </c>
      <c r="I4" s="398" t="s">
        <v>1263</v>
      </c>
      <c r="J4" s="402" t="s">
        <v>395</v>
      </c>
    </row>
    <row r="5" s="21" customFormat="1" spans="1:10">
      <c r="A5" s="448" t="s">
        <v>1264</v>
      </c>
      <c r="B5" s="399" t="s">
        <v>310</v>
      </c>
      <c r="C5" s="400" t="s">
        <v>1265</v>
      </c>
      <c r="D5" s="401" t="s">
        <v>1266</v>
      </c>
      <c r="E5" s="398" t="s">
        <v>804</v>
      </c>
      <c r="F5" s="399" t="s">
        <v>803</v>
      </c>
      <c r="G5" s="403" t="s">
        <v>1267</v>
      </c>
      <c r="H5" s="401" t="s">
        <v>839</v>
      </c>
      <c r="I5" s="398" t="s">
        <v>1268</v>
      </c>
      <c r="J5" s="402" t="s">
        <v>1269</v>
      </c>
    </row>
    <row r="6" s="21" customFormat="1" spans="1:10">
      <c r="A6" s="448" t="s">
        <v>1270</v>
      </c>
      <c r="B6" s="399" t="s">
        <v>1271</v>
      </c>
      <c r="C6" s="403" t="s">
        <v>1272</v>
      </c>
      <c r="D6" s="401" t="s">
        <v>1273</v>
      </c>
      <c r="E6" s="398" t="s">
        <v>1274</v>
      </c>
      <c r="F6" s="399" t="s">
        <v>1275</v>
      </c>
      <c r="G6" s="403" t="s">
        <v>1276</v>
      </c>
      <c r="H6" s="401" t="s">
        <v>824</v>
      </c>
      <c r="I6" s="398" t="s">
        <v>1277</v>
      </c>
      <c r="J6" s="402" t="s">
        <v>1278</v>
      </c>
    </row>
    <row r="7" s="21" customFormat="1" spans="1:10">
      <c r="A7" s="448" t="s">
        <v>1279</v>
      </c>
      <c r="B7" s="399" t="s">
        <v>1280</v>
      </c>
      <c r="C7" s="400" t="s">
        <v>1281</v>
      </c>
      <c r="D7" s="401" t="s">
        <v>1282</v>
      </c>
      <c r="E7" s="398" t="s">
        <v>996</v>
      </c>
      <c r="F7" s="399" t="s">
        <v>995</v>
      </c>
      <c r="G7" s="403" t="s">
        <v>1283</v>
      </c>
      <c r="H7" s="401" t="s">
        <v>1284</v>
      </c>
      <c r="I7" s="398" t="s">
        <v>1285</v>
      </c>
      <c r="J7" s="402" t="s">
        <v>1286</v>
      </c>
    </row>
    <row r="8" s="21" customFormat="1" spans="1:10">
      <c r="A8" s="448" t="s">
        <v>1287</v>
      </c>
      <c r="B8" s="399" t="s">
        <v>1288</v>
      </c>
      <c r="C8" s="400" t="s">
        <v>1289</v>
      </c>
      <c r="D8" s="401" t="s">
        <v>587</v>
      </c>
      <c r="E8" s="398" t="s">
        <v>1290</v>
      </c>
      <c r="F8" s="399" t="s">
        <v>998</v>
      </c>
      <c r="G8" s="400" t="s">
        <v>1291</v>
      </c>
      <c r="H8" s="401" t="s">
        <v>1292</v>
      </c>
      <c r="I8" s="398" t="s">
        <v>1293</v>
      </c>
      <c r="J8" s="402" t="s">
        <v>1294</v>
      </c>
    </row>
    <row r="9" s="21" customFormat="1" spans="1:10">
      <c r="A9" s="448" t="s">
        <v>1295</v>
      </c>
      <c r="B9" s="399" t="s">
        <v>1296</v>
      </c>
      <c r="C9" s="400" t="s">
        <v>1297</v>
      </c>
      <c r="D9" s="401" t="s">
        <v>497</v>
      </c>
      <c r="E9" s="398" t="s">
        <v>1298</v>
      </c>
      <c r="F9" s="399" t="s">
        <v>1299</v>
      </c>
      <c r="G9" s="400" t="s">
        <v>681</v>
      </c>
      <c r="H9" s="401" t="s">
        <v>680</v>
      </c>
      <c r="I9" s="398" t="s">
        <v>1300</v>
      </c>
      <c r="J9" s="402" t="s">
        <v>728</v>
      </c>
    </row>
    <row r="10" s="21" customFormat="1" spans="1:10">
      <c r="A10" s="448" t="s">
        <v>1301</v>
      </c>
      <c r="B10" s="399" t="s">
        <v>1302</v>
      </c>
      <c r="C10" s="400" t="s">
        <v>1303</v>
      </c>
      <c r="D10" s="401" t="s">
        <v>1304</v>
      </c>
      <c r="E10" s="398" t="s">
        <v>1305</v>
      </c>
      <c r="F10" s="399" t="s">
        <v>1306</v>
      </c>
      <c r="G10" s="400" t="s">
        <v>1307</v>
      </c>
      <c r="H10" s="401" t="s">
        <v>674</v>
      </c>
      <c r="I10" s="398" t="s">
        <v>1308</v>
      </c>
      <c r="J10" s="402" t="s">
        <v>1309</v>
      </c>
    </row>
    <row r="11" s="21" customFormat="1" spans="1:10">
      <c r="A11" s="449" t="s">
        <v>1310</v>
      </c>
      <c r="B11" s="450" t="s">
        <v>1311</v>
      </c>
      <c r="C11" s="400" t="s">
        <v>603</v>
      </c>
      <c r="D11" s="401" t="s">
        <v>602</v>
      </c>
      <c r="E11" s="398" t="s">
        <v>993</v>
      </c>
      <c r="F11" s="399" t="s">
        <v>1312</v>
      </c>
      <c r="G11" s="400" t="s">
        <v>1313</v>
      </c>
      <c r="H11" s="401" t="s">
        <v>1314</v>
      </c>
      <c r="I11" s="398" t="s">
        <v>1315</v>
      </c>
      <c r="J11" s="402" t="s">
        <v>1316</v>
      </c>
    </row>
    <row r="12" s="21" customFormat="1" spans="1:10">
      <c r="A12" s="451" t="s">
        <v>1317</v>
      </c>
      <c r="B12" s="452"/>
      <c r="C12" s="400" t="s">
        <v>1318</v>
      </c>
      <c r="D12" s="401" t="s">
        <v>1319</v>
      </c>
      <c r="E12" s="398" t="s">
        <v>691</v>
      </c>
      <c r="F12" s="399" t="s">
        <v>690</v>
      </c>
      <c r="G12" s="400" t="s">
        <v>1035</v>
      </c>
      <c r="H12" s="401" t="s">
        <v>1034</v>
      </c>
      <c r="I12" s="398" t="s">
        <v>1320</v>
      </c>
      <c r="J12" s="402" t="s">
        <v>648</v>
      </c>
    </row>
    <row r="13" s="21" customFormat="1" spans="1:10">
      <c r="A13" s="453" t="s">
        <v>1321</v>
      </c>
      <c r="B13" s="399" t="s">
        <v>1322</v>
      </c>
      <c r="C13" s="400" t="s">
        <v>1323</v>
      </c>
      <c r="D13" s="401" t="s">
        <v>1324</v>
      </c>
      <c r="E13" s="398" t="s">
        <v>1325</v>
      </c>
      <c r="F13" s="399" t="s">
        <v>1326</v>
      </c>
      <c r="G13" s="400" t="s">
        <v>1327</v>
      </c>
      <c r="H13" s="401" t="s">
        <v>1328</v>
      </c>
      <c r="I13" s="398" t="s">
        <v>1329</v>
      </c>
      <c r="J13" s="402" t="s">
        <v>1330</v>
      </c>
    </row>
    <row r="14" s="21" customFormat="1" spans="1:10">
      <c r="A14" s="451" t="s">
        <v>1331</v>
      </c>
      <c r="B14" s="452"/>
      <c r="C14" s="400" t="s">
        <v>538</v>
      </c>
      <c r="D14" s="401" t="s">
        <v>1332</v>
      </c>
      <c r="E14" s="398" t="s">
        <v>745</v>
      </c>
      <c r="F14" s="399" t="s">
        <v>744</v>
      </c>
      <c r="G14" s="400" t="s">
        <v>1333</v>
      </c>
      <c r="H14" s="401" t="s">
        <v>931</v>
      </c>
      <c r="I14" s="398" t="s">
        <v>1334</v>
      </c>
      <c r="J14" s="402" t="s">
        <v>1335</v>
      </c>
    </row>
    <row r="15" s="21" customFormat="1" spans="1:10">
      <c r="A15" s="448" t="s">
        <v>1336</v>
      </c>
      <c r="B15" s="399" t="s">
        <v>1337</v>
      </c>
      <c r="C15" s="454" t="s">
        <v>1338</v>
      </c>
      <c r="D15" s="455" t="s">
        <v>1339</v>
      </c>
      <c r="E15" s="398" t="s">
        <v>1002</v>
      </c>
      <c r="F15" s="399" t="s">
        <v>1001</v>
      </c>
      <c r="G15" s="400" t="s">
        <v>1340</v>
      </c>
      <c r="H15" s="401" t="s">
        <v>1341</v>
      </c>
      <c r="I15" s="398" t="s">
        <v>1342</v>
      </c>
      <c r="J15" s="402" t="s">
        <v>1076</v>
      </c>
    </row>
    <row r="16" s="21" customFormat="1" spans="1:10">
      <c r="A16" s="448" t="s">
        <v>1343</v>
      </c>
      <c r="B16" s="399" t="s">
        <v>1344</v>
      </c>
      <c r="C16" s="403" t="s">
        <v>606</v>
      </c>
      <c r="D16" s="401" t="s">
        <v>1345</v>
      </c>
      <c r="E16" s="398" t="s">
        <v>1346</v>
      </c>
      <c r="F16" s="399" t="s">
        <v>1347</v>
      </c>
      <c r="G16" s="400" t="s">
        <v>1348</v>
      </c>
      <c r="H16" s="401" t="s">
        <v>1349</v>
      </c>
      <c r="I16" s="398" t="s">
        <v>1350</v>
      </c>
      <c r="J16" s="402" t="s">
        <v>893</v>
      </c>
    </row>
    <row r="17" s="21" customFormat="1" spans="1:10">
      <c r="A17" s="448" t="s">
        <v>463</v>
      </c>
      <c r="B17" s="399" t="s">
        <v>1351</v>
      </c>
      <c r="C17" s="400" t="s">
        <v>1352</v>
      </c>
      <c r="D17" s="401" t="s">
        <v>1353</v>
      </c>
      <c r="E17" s="398" t="s">
        <v>1354</v>
      </c>
      <c r="F17" s="399" t="s">
        <v>1355</v>
      </c>
      <c r="G17" s="400" t="s">
        <v>1356</v>
      </c>
      <c r="H17" s="401" t="s">
        <v>1357</v>
      </c>
      <c r="I17" s="398" t="s">
        <v>1358</v>
      </c>
      <c r="J17" s="402" t="s">
        <v>1359</v>
      </c>
    </row>
    <row r="18" s="21" customFormat="1" spans="1:10">
      <c r="A18" s="456" t="s">
        <v>1360</v>
      </c>
      <c r="B18" s="457" t="s">
        <v>1361</v>
      </c>
      <c r="C18" s="400" t="s">
        <v>1362</v>
      </c>
      <c r="D18" s="401" t="s">
        <v>479</v>
      </c>
      <c r="E18" s="398" t="s">
        <v>1363</v>
      </c>
      <c r="F18" s="399" t="s">
        <v>1364</v>
      </c>
      <c r="G18" s="400" t="s">
        <v>1365</v>
      </c>
      <c r="H18" s="401" t="s">
        <v>1366</v>
      </c>
      <c r="I18" s="398" t="s">
        <v>1367</v>
      </c>
      <c r="J18" s="402" t="s">
        <v>818</v>
      </c>
    </row>
    <row r="19" s="21" customFormat="1" spans="1:10">
      <c r="A19" s="451" t="s">
        <v>1368</v>
      </c>
      <c r="B19" s="452"/>
      <c r="C19" s="400" t="s">
        <v>1369</v>
      </c>
      <c r="D19" s="401" t="s">
        <v>1370</v>
      </c>
      <c r="E19" s="398" t="s">
        <v>1371</v>
      </c>
      <c r="F19" s="399" t="s">
        <v>1372</v>
      </c>
      <c r="G19" s="400" t="s">
        <v>1373</v>
      </c>
      <c r="H19" s="401" t="s">
        <v>1374</v>
      </c>
      <c r="I19" s="398" t="s">
        <v>1375</v>
      </c>
      <c r="J19" s="402" t="s">
        <v>1376</v>
      </c>
    </row>
    <row r="20" s="21" customFormat="1" spans="1:10">
      <c r="A20" s="448" t="s">
        <v>1377</v>
      </c>
      <c r="B20" s="399" t="s">
        <v>1378</v>
      </c>
      <c r="C20" s="400" t="s">
        <v>1379</v>
      </c>
      <c r="D20" s="401" t="s">
        <v>1380</v>
      </c>
      <c r="E20" s="398" t="s">
        <v>1381</v>
      </c>
      <c r="F20" s="399" t="s">
        <v>1382</v>
      </c>
      <c r="G20" s="400" t="s">
        <v>1383</v>
      </c>
      <c r="H20" s="401" t="s">
        <v>779</v>
      </c>
      <c r="I20" s="398" t="s">
        <v>1384</v>
      </c>
      <c r="J20" s="402" t="s">
        <v>1385</v>
      </c>
    </row>
    <row r="21" s="21" customFormat="1" spans="1:10">
      <c r="A21" s="448" t="s">
        <v>1386</v>
      </c>
      <c r="B21" s="399" t="s">
        <v>1387</v>
      </c>
      <c r="C21" s="458" t="s">
        <v>1388</v>
      </c>
      <c r="D21" s="401" t="s">
        <v>1389</v>
      </c>
      <c r="E21" s="398" t="s">
        <v>1390</v>
      </c>
      <c r="F21" s="399" t="s">
        <v>1391</v>
      </c>
      <c r="G21" s="400" t="s">
        <v>1392</v>
      </c>
      <c r="H21" s="401" t="s">
        <v>1393</v>
      </c>
      <c r="I21" s="398" t="s">
        <v>800</v>
      </c>
      <c r="J21" s="402" t="s">
        <v>1394</v>
      </c>
    </row>
    <row r="22" s="21" customFormat="1" spans="1:10">
      <c r="A22" s="451" t="s">
        <v>1395</v>
      </c>
      <c r="B22" s="452"/>
      <c r="C22" s="400" t="s">
        <v>1396</v>
      </c>
      <c r="D22" s="401" t="s">
        <v>1397</v>
      </c>
      <c r="E22" s="398" t="s">
        <v>1398</v>
      </c>
      <c r="F22" s="399" t="s">
        <v>1399</v>
      </c>
      <c r="G22" s="400" t="s">
        <v>1400</v>
      </c>
      <c r="H22" s="401" t="s">
        <v>1401</v>
      </c>
      <c r="I22" s="398" t="s">
        <v>1402</v>
      </c>
      <c r="J22" s="402" t="s">
        <v>1403</v>
      </c>
    </row>
    <row r="23" s="21" customFormat="1" spans="1:10">
      <c r="A23" s="448" t="s">
        <v>1404</v>
      </c>
      <c r="B23" s="399" t="s">
        <v>363</v>
      </c>
      <c r="C23" s="400" t="s">
        <v>1405</v>
      </c>
      <c r="D23" s="401" t="s">
        <v>1406</v>
      </c>
      <c r="E23" s="398" t="s">
        <v>1407</v>
      </c>
      <c r="F23" s="399" t="s">
        <v>1408</v>
      </c>
      <c r="G23" s="400" t="s">
        <v>1409</v>
      </c>
      <c r="H23" s="401" t="s">
        <v>1410</v>
      </c>
      <c r="I23" s="398" t="s">
        <v>1411</v>
      </c>
      <c r="J23" s="402" t="s">
        <v>1412</v>
      </c>
    </row>
    <row r="24" s="21" customFormat="1" spans="1:10">
      <c r="A24" s="451" t="s">
        <v>1413</v>
      </c>
      <c r="B24" s="452"/>
      <c r="C24" s="400" t="s">
        <v>1414</v>
      </c>
      <c r="D24" s="401" t="s">
        <v>525</v>
      </c>
      <c r="E24" s="398" t="s">
        <v>1415</v>
      </c>
      <c r="F24" s="399" t="s">
        <v>1416</v>
      </c>
      <c r="G24" s="400" t="s">
        <v>1417</v>
      </c>
      <c r="H24" s="401" t="s">
        <v>1418</v>
      </c>
      <c r="I24" s="398" t="s">
        <v>1419</v>
      </c>
      <c r="J24" s="402" t="s">
        <v>741</v>
      </c>
    </row>
    <row r="25" s="21" customFormat="1" spans="1:10">
      <c r="A25" s="448" t="s">
        <v>666</v>
      </c>
      <c r="B25" s="399" t="s">
        <v>665</v>
      </c>
      <c r="C25" s="400" t="s">
        <v>1420</v>
      </c>
      <c r="D25" s="401" t="s">
        <v>1421</v>
      </c>
      <c r="E25" s="398" t="s">
        <v>1422</v>
      </c>
      <c r="F25" s="399" t="s">
        <v>1423</v>
      </c>
      <c r="G25" s="400" t="s">
        <v>717</v>
      </c>
      <c r="H25" s="401" t="s">
        <v>716</v>
      </c>
      <c r="I25" s="398" t="s">
        <v>1424</v>
      </c>
      <c r="J25" s="402" t="s">
        <v>1425</v>
      </c>
    </row>
    <row r="26" s="21" customFormat="1" spans="1:10">
      <c r="A26" s="448" t="s">
        <v>1426</v>
      </c>
      <c r="B26" s="399" t="s">
        <v>1427</v>
      </c>
      <c r="C26" s="400" t="s">
        <v>1428</v>
      </c>
      <c r="D26" s="401" t="s">
        <v>1429</v>
      </c>
      <c r="E26" s="398" t="s">
        <v>1430</v>
      </c>
      <c r="F26" s="399" t="s">
        <v>1431</v>
      </c>
      <c r="G26" s="400" t="s">
        <v>1432</v>
      </c>
      <c r="H26" s="401" t="s">
        <v>1433</v>
      </c>
      <c r="I26" s="408" t="s">
        <v>1434</v>
      </c>
      <c r="J26" s="402" t="s">
        <v>1435</v>
      </c>
    </row>
    <row r="27" s="21" customFormat="1" spans="1:10">
      <c r="A27" s="448" t="s">
        <v>1436</v>
      </c>
      <c r="B27" s="399" t="s">
        <v>1437</v>
      </c>
      <c r="C27" s="400" t="s">
        <v>1438</v>
      </c>
      <c r="D27" s="401" t="s">
        <v>1439</v>
      </c>
      <c r="E27" s="398" t="s">
        <v>1440</v>
      </c>
      <c r="F27" s="399" t="s">
        <v>1441</v>
      </c>
      <c r="G27" s="400" t="s">
        <v>1442</v>
      </c>
      <c r="H27" s="401" t="s">
        <v>1443</v>
      </c>
      <c r="I27" s="408" t="s">
        <v>1444</v>
      </c>
      <c r="J27" s="402" t="s">
        <v>1445</v>
      </c>
    </row>
    <row r="28" s="21" customFormat="1" spans="1:10">
      <c r="A28" s="448" t="s">
        <v>1446</v>
      </c>
      <c r="B28" s="399" t="s">
        <v>1447</v>
      </c>
      <c r="C28" s="400" t="s">
        <v>1448</v>
      </c>
      <c r="D28" s="401" t="s">
        <v>488</v>
      </c>
      <c r="E28" s="398" t="s">
        <v>1449</v>
      </c>
      <c r="F28" s="399" t="s">
        <v>1450</v>
      </c>
      <c r="G28" s="400" t="s">
        <v>1451</v>
      </c>
      <c r="H28" s="401" t="s">
        <v>1452</v>
      </c>
      <c r="I28" s="411" t="s">
        <v>1453</v>
      </c>
      <c r="J28" s="412" t="s">
        <v>1453</v>
      </c>
    </row>
    <row r="29" s="21" customFormat="1" spans="1:10">
      <c r="A29" s="448" t="s">
        <v>1454</v>
      </c>
      <c r="B29" s="399" t="s">
        <v>1455</v>
      </c>
      <c r="C29" s="400" t="s">
        <v>1456</v>
      </c>
      <c r="D29" s="401" t="s">
        <v>1457</v>
      </c>
      <c r="E29" s="398" t="s">
        <v>1458</v>
      </c>
      <c r="F29" s="399" t="s">
        <v>966</v>
      </c>
      <c r="G29" s="400" t="s">
        <v>1459</v>
      </c>
      <c r="H29" s="401" t="s">
        <v>1460</v>
      </c>
      <c r="I29" s="411" t="s">
        <v>1453</v>
      </c>
      <c r="J29" s="412" t="s">
        <v>1453</v>
      </c>
    </row>
    <row r="30" s="21" customFormat="1" spans="1:10">
      <c r="A30" s="448" t="s">
        <v>1461</v>
      </c>
      <c r="B30" s="399" t="s">
        <v>1462</v>
      </c>
      <c r="C30" s="400" t="s">
        <v>1463</v>
      </c>
      <c r="D30" s="401" t="s">
        <v>1464</v>
      </c>
      <c r="E30" s="398" t="s">
        <v>1465</v>
      </c>
      <c r="F30" s="399" t="s">
        <v>1466</v>
      </c>
      <c r="G30" s="400" t="s">
        <v>1467</v>
      </c>
      <c r="H30" s="401" t="s">
        <v>1468</v>
      </c>
      <c r="I30" s="411" t="s">
        <v>1453</v>
      </c>
      <c r="J30" s="412" t="s">
        <v>1453</v>
      </c>
    </row>
    <row r="31" s="21" customFormat="1" ht="15" spans="1:10">
      <c r="A31" s="448" t="s">
        <v>1469</v>
      </c>
      <c r="B31" s="399" t="s">
        <v>1470</v>
      </c>
      <c r="C31" s="400" t="s">
        <v>1471</v>
      </c>
      <c r="D31" s="401" t="s">
        <v>1472</v>
      </c>
      <c r="E31" s="398" t="s">
        <v>1473</v>
      </c>
      <c r="F31" s="399" t="s">
        <v>1474</v>
      </c>
      <c r="G31" s="400" t="s">
        <v>1475</v>
      </c>
      <c r="H31" s="401" t="s">
        <v>1476</v>
      </c>
      <c r="I31" s="413" t="s">
        <v>1453</v>
      </c>
      <c r="J31" s="414" t="s">
        <v>1453</v>
      </c>
    </row>
    <row r="32" s="21" customFormat="1" ht="15" spans="1:10">
      <c r="A32" s="459" t="s">
        <v>1477</v>
      </c>
      <c r="B32" s="399" t="s">
        <v>1478</v>
      </c>
      <c r="C32" s="400" t="s">
        <v>1479</v>
      </c>
      <c r="D32" s="401" t="s">
        <v>1480</v>
      </c>
      <c r="E32" s="398" t="s">
        <v>1481</v>
      </c>
      <c r="F32" s="399" t="s">
        <v>1482</v>
      </c>
      <c r="G32" s="400" t="s">
        <v>1483</v>
      </c>
      <c r="H32" s="401" t="s">
        <v>1484</v>
      </c>
      <c r="I32" s="413" t="s">
        <v>1453</v>
      </c>
      <c r="J32" s="414" t="s">
        <v>1453</v>
      </c>
    </row>
    <row r="33" s="21" customFormat="1" ht="15" spans="1:10">
      <c r="A33" s="459" t="s">
        <v>1485</v>
      </c>
      <c r="B33" s="399" t="s">
        <v>1486</v>
      </c>
      <c r="C33" s="400" t="s">
        <v>1487</v>
      </c>
      <c r="D33" s="401" t="s">
        <v>1488</v>
      </c>
      <c r="E33" s="398" t="s">
        <v>954</v>
      </c>
      <c r="F33" s="399" t="s">
        <v>1489</v>
      </c>
      <c r="G33" s="400" t="s">
        <v>1490</v>
      </c>
      <c r="H33" s="401" t="s">
        <v>1491</v>
      </c>
      <c r="I33" s="413" t="s">
        <v>1453</v>
      </c>
      <c r="J33" s="414" t="s">
        <v>1453</v>
      </c>
    </row>
    <row r="34" s="21" customFormat="1" ht="15" spans="1:10">
      <c r="A34" s="448" t="s">
        <v>1492</v>
      </c>
      <c r="B34" s="399" t="s">
        <v>1493</v>
      </c>
      <c r="C34" s="403" t="s">
        <v>1494</v>
      </c>
      <c r="D34" s="401" t="s">
        <v>1495</v>
      </c>
      <c r="E34" s="398" t="s">
        <v>1496</v>
      </c>
      <c r="F34" s="399" t="s">
        <v>1497</v>
      </c>
      <c r="G34" s="400" t="s">
        <v>1498</v>
      </c>
      <c r="H34" s="401" t="s">
        <v>1499</v>
      </c>
      <c r="I34" s="413" t="s">
        <v>1453</v>
      </c>
      <c r="J34" s="414" t="s">
        <v>1453</v>
      </c>
    </row>
    <row r="35" s="21" customFormat="1" spans="1:8">
      <c r="A35" s="448" t="s">
        <v>1500</v>
      </c>
      <c r="B35" s="399" t="s">
        <v>1501</v>
      </c>
      <c r="C35" s="403" t="s">
        <v>1502</v>
      </c>
      <c r="D35" s="401" t="s">
        <v>1503</v>
      </c>
      <c r="E35" s="398" t="s">
        <v>1504</v>
      </c>
      <c r="F35" s="399" t="s">
        <v>1505</v>
      </c>
      <c r="G35" s="400" t="s">
        <v>1506</v>
      </c>
      <c r="H35" s="401" t="s">
        <v>1049</v>
      </c>
    </row>
    <row r="36" s="21" customFormat="1" spans="1:8">
      <c r="A36" s="448" t="s">
        <v>1507</v>
      </c>
      <c r="B36" s="399" t="s">
        <v>1508</v>
      </c>
      <c r="C36" s="460" t="s">
        <v>1509</v>
      </c>
      <c r="D36" s="461"/>
      <c r="E36" s="398" t="s">
        <v>784</v>
      </c>
      <c r="F36" s="399" t="s">
        <v>783</v>
      </c>
      <c r="G36" s="400" t="s">
        <v>1510</v>
      </c>
      <c r="H36" s="401" t="s">
        <v>1511</v>
      </c>
    </row>
    <row r="37" s="21" customFormat="1" spans="1:8">
      <c r="A37" s="448" t="s">
        <v>1512</v>
      </c>
      <c r="B37" s="399" t="s">
        <v>1513</v>
      </c>
      <c r="C37" s="400" t="s">
        <v>1514</v>
      </c>
      <c r="D37" s="401" t="s">
        <v>1515</v>
      </c>
      <c r="E37" s="398" t="s">
        <v>1516</v>
      </c>
      <c r="F37" s="399" t="s">
        <v>1517</v>
      </c>
      <c r="G37" s="400" t="s">
        <v>1518</v>
      </c>
      <c r="H37" s="401" t="s">
        <v>1519</v>
      </c>
    </row>
    <row r="38" s="21" customFormat="1" spans="1:8">
      <c r="A38" s="448" t="s">
        <v>1520</v>
      </c>
      <c r="B38" s="399" t="s">
        <v>1521</v>
      </c>
      <c r="C38" s="400" t="s">
        <v>1522</v>
      </c>
      <c r="D38" s="401" t="s">
        <v>1523</v>
      </c>
      <c r="E38" s="398" t="s">
        <v>1524</v>
      </c>
      <c r="F38" s="399" t="s">
        <v>790</v>
      </c>
      <c r="G38" s="409" t="s">
        <v>1525</v>
      </c>
      <c r="H38" s="410" t="s">
        <v>711</v>
      </c>
    </row>
    <row r="39" s="21" customFormat="1" spans="1:8">
      <c r="A39" s="448" t="s">
        <v>1526</v>
      </c>
      <c r="B39" s="399" t="s">
        <v>574</v>
      </c>
      <c r="C39" s="400" t="s">
        <v>1527</v>
      </c>
      <c r="D39" s="401" t="s">
        <v>1528</v>
      </c>
      <c r="E39" s="398" t="s">
        <v>1529</v>
      </c>
      <c r="F39" s="399" t="s">
        <v>627</v>
      </c>
      <c r="G39" s="400" t="s">
        <v>1059</v>
      </c>
      <c r="H39" s="401" t="s">
        <v>1530</v>
      </c>
    </row>
    <row r="40" s="21" customFormat="1" ht="15" spans="1:8">
      <c r="A40" s="448" t="s">
        <v>1531</v>
      </c>
      <c r="B40" s="399" t="s">
        <v>1532</v>
      </c>
      <c r="C40" s="400" t="s">
        <v>1533</v>
      </c>
      <c r="D40" s="401" t="s">
        <v>472</v>
      </c>
      <c r="E40" s="415" t="s">
        <v>1534</v>
      </c>
      <c r="F40" s="416" t="s">
        <v>1535</v>
      </c>
      <c r="G40" s="400" t="s">
        <v>1536</v>
      </c>
      <c r="H40" s="401" t="s">
        <v>875</v>
      </c>
    </row>
    <row r="41" s="21" customFormat="1" spans="1:8">
      <c r="A41" s="456" t="s">
        <v>1537</v>
      </c>
      <c r="B41" s="457" t="s">
        <v>1538</v>
      </c>
      <c r="C41" s="400" t="s">
        <v>1539</v>
      </c>
      <c r="D41" s="401" t="s">
        <v>1540</v>
      </c>
      <c r="E41" s="470"/>
      <c r="F41" s="471"/>
      <c r="G41" s="400" t="s">
        <v>1541</v>
      </c>
      <c r="H41" s="401" t="s">
        <v>1542</v>
      </c>
    </row>
    <row r="42" s="21" customFormat="1" spans="1:8">
      <c r="A42" s="448" t="s">
        <v>1543</v>
      </c>
      <c r="B42" s="399" t="s">
        <v>1544</v>
      </c>
      <c r="C42" s="400" t="s">
        <v>1545</v>
      </c>
      <c r="D42" s="401" t="s">
        <v>1546</v>
      </c>
      <c r="G42" s="400" t="s">
        <v>1547</v>
      </c>
      <c r="H42" s="401" t="s">
        <v>1548</v>
      </c>
    </row>
    <row r="43" s="21" customFormat="1" spans="1:8">
      <c r="A43" s="448" t="s">
        <v>1549</v>
      </c>
      <c r="B43" s="399" t="s">
        <v>1550</v>
      </c>
      <c r="C43" s="400" t="s">
        <v>1551</v>
      </c>
      <c r="D43" s="401" t="s">
        <v>367</v>
      </c>
      <c r="G43" s="400" t="s">
        <v>1552</v>
      </c>
      <c r="H43" s="401" t="s">
        <v>1553</v>
      </c>
    </row>
    <row r="44" s="21" customFormat="1" spans="1:8">
      <c r="A44" s="448" t="s">
        <v>1554</v>
      </c>
      <c r="B44" s="399" t="s">
        <v>1555</v>
      </c>
      <c r="C44" s="463" t="s">
        <v>1453</v>
      </c>
      <c r="D44" s="464" t="s">
        <v>368</v>
      </c>
      <c r="G44" s="403" t="s">
        <v>1556</v>
      </c>
      <c r="H44" s="401" t="s">
        <v>1557</v>
      </c>
    </row>
    <row r="45" s="21" customFormat="1" spans="1:8">
      <c r="A45" s="448" t="s">
        <v>1558</v>
      </c>
      <c r="B45" s="399" t="s">
        <v>1559</v>
      </c>
      <c r="C45" s="495" t="s">
        <v>1453</v>
      </c>
      <c r="D45" s="496" t="s">
        <v>469</v>
      </c>
      <c r="G45" s="403" t="s">
        <v>1560</v>
      </c>
      <c r="H45" s="401" t="s">
        <v>884</v>
      </c>
    </row>
    <row r="46" s="21" customFormat="1" ht="15" spans="1:8">
      <c r="A46" s="448" t="s">
        <v>1561</v>
      </c>
      <c r="B46" s="399" t="s">
        <v>1562</v>
      </c>
      <c r="C46" s="497"/>
      <c r="D46" s="167" t="s">
        <v>516</v>
      </c>
      <c r="G46" s="417" t="s">
        <v>1563</v>
      </c>
      <c r="H46" s="418" t="s">
        <v>1564</v>
      </c>
    </row>
    <row r="47" s="21" customFormat="1" spans="1:8">
      <c r="A47" s="459" t="s">
        <v>1565</v>
      </c>
      <c r="B47" s="399" t="s">
        <v>1566</v>
      </c>
      <c r="C47" s="167"/>
      <c r="D47" s="167" t="s">
        <v>1567</v>
      </c>
      <c r="H47" s="472"/>
    </row>
    <row r="48" s="21" customFormat="1" spans="1:2">
      <c r="A48" s="451" t="s">
        <v>1246</v>
      </c>
      <c r="B48" s="452"/>
    </row>
    <row r="49" s="21" customFormat="1" spans="1:2">
      <c r="A49" s="448" t="s">
        <v>1568</v>
      </c>
      <c r="B49" s="399" t="s">
        <v>1569</v>
      </c>
    </row>
    <row r="50" s="21" customFormat="1" spans="1:2">
      <c r="A50" s="448" t="s">
        <v>1570</v>
      </c>
      <c r="B50" s="399" t="s">
        <v>1571</v>
      </c>
    </row>
    <row r="51" s="21" customFormat="1" spans="1:2">
      <c r="A51" s="448" t="s">
        <v>591</v>
      </c>
      <c r="B51" s="399" t="s">
        <v>590</v>
      </c>
    </row>
    <row r="52" s="21" customFormat="1" ht="15" spans="1:2">
      <c r="A52" s="465" t="s">
        <v>502</v>
      </c>
      <c r="B52" s="416" t="s">
        <v>501</v>
      </c>
    </row>
    <row r="53" s="21" customFormat="1" spans="1:2">
      <c r="A53" s="468" t="s">
        <v>1572</v>
      </c>
      <c r="B53" s="469"/>
    </row>
  </sheetData>
  <mergeCells count="13">
    <mergeCell ref="A1:J1"/>
    <mergeCell ref="A2:B2"/>
    <mergeCell ref="C2:D2"/>
    <mergeCell ref="E2:F2"/>
    <mergeCell ref="G2:H2"/>
    <mergeCell ref="I2:J2"/>
    <mergeCell ref="A12:B12"/>
    <mergeCell ref="A14:B14"/>
    <mergeCell ref="A19:B19"/>
    <mergeCell ref="A22:B22"/>
    <mergeCell ref="A24:B24"/>
    <mergeCell ref="C36:D36"/>
    <mergeCell ref="A48:B48"/>
  </mergeCells>
  <hyperlinks>
    <hyperlink ref="K1" location="目录!A1" display="返回目录"/>
    <hyperlink ref="K2" location="'U1- HKUPS品牌价'!A1" display="U1- HKUPS品牌价'!A1"/>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21" customWidth="1"/>
    <col min="2" max="2" width="15.125" style="21" customWidth="1"/>
    <col min="3" max="3" width="13" style="21" customWidth="1"/>
    <col min="4" max="4" width="13.625" style="21" customWidth="1"/>
    <col min="5" max="5" width="14.125" style="21" customWidth="1"/>
    <col min="6" max="6" width="12.25" style="21" customWidth="1"/>
    <col min="7" max="7" width="17.625" style="21" customWidth="1"/>
    <col min="8" max="8" width="17.75" style="21" customWidth="1"/>
    <col min="9" max="9" width="10.6333333333333" style="21" customWidth="1"/>
    <col min="10" max="10" width="21.875" style="21" customWidth="1"/>
    <col min="11" max="16384" width="10" style="21"/>
  </cols>
  <sheetData>
    <row r="1" s="21" customFormat="1" ht="51" spans="1:12">
      <c r="A1" s="476" t="s">
        <v>1573</v>
      </c>
      <c r="B1" s="476"/>
      <c r="C1" s="476"/>
      <c r="D1" s="476"/>
      <c r="E1" s="476"/>
      <c r="F1" s="476"/>
      <c r="G1" s="476"/>
      <c r="H1" s="476"/>
      <c r="I1" s="476"/>
      <c r="J1" s="476"/>
      <c r="K1" s="491" t="s">
        <v>359</v>
      </c>
      <c r="L1" s="183"/>
    </row>
    <row r="2" s="475" customFormat="1" ht="42" customHeight="1" spans="1:33">
      <c r="A2" s="477" t="s">
        <v>1574</v>
      </c>
      <c r="B2" s="478"/>
      <c r="C2" s="478"/>
      <c r="D2" s="478"/>
      <c r="E2" s="478"/>
      <c r="F2" s="478"/>
      <c r="G2" s="478"/>
      <c r="H2" s="478"/>
      <c r="I2" s="478"/>
      <c r="J2" s="492"/>
      <c r="K2" s="183" t="s">
        <v>1575</v>
      </c>
      <c r="L2" s="21"/>
      <c r="M2" s="21"/>
      <c r="N2" s="21"/>
      <c r="O2" s="21"/>
      <c r="P2" s="21"/>
      <c r="Q2" s="21"/>
      <c r="R2" s="21"/>
      <c r="S2" s="21"/>
      <c r="T2" s="21"/>
      <c r="U2" s="494"/>
      <c r="V2" s="494"/>
      <c r="W2" s="494"/>
      <c r="X2" s="494"/>
      <c r="Y2" s="494"/>
      <c r="Z2" s="494"/>
      <c r="AA2" s="494"/>
      <c r="AB2" s="494"/>
      <c r="AC2" s="494"/>
      <c r="AD2" s="494"/>
      <c r="AE2" s="494"/>
      <c r="AF2" s="494"/>
      <c r="AG2" s="494"/>
    </row>
    <row r="3" s="475" customFormat="1" ht="42" customHeight="1" spans="1:33">
      <c r="A3" s="479" t="s">
        <v>1576</v>
      </c>
      <c r="B3" s="479"/>
      <c r="C3" s="479"/>
      <c r="D3" s="479"/>
      <c r="E3" s="479"/>
      <c r="F3" s="479"/>
      <c r="G3" s="479"/>
      <c r="H3" s="479"/>
      <c r="I3" s="479"/>
      <c r="J3" s="479"/>
      <c r="K3" s="21"/>
      <c r="L3" s="21"/>
      <c r="M3" s="21"/>
      <c r="N3" s="21"/>
      <c r="O3" s="21"/>
      <c r="P3" s="21"/>
      <c r="Q3" s="21"/>
      <c r="R3" s="21"/>
      <c r="S3" s="21"/>
      <c r="T3" s="21"/>
      <c r="U3" s="494"/>
      <c r="V3" s="494"/>
      <c r="W3" s="494"/>
      <c r="X3" s="494"/>
      <c r="Y3" s="494"/>
      <c r="Z3" s="494"/>
      <c r="AA3" s="494"/>
      <c r="AB3" s="494"/>
      <c r="AC3" s="494"/>
      <c r="AD3" s="494"/>
      <c r="AE3" s="494"/>
      <c r="AF3" s="494"/>
      <c r="AG3" s="494"/>
    </row>
    <row r="4" s="475" customFormat="1" ht="42" customHeight="1" spans="1:33">
      <c r="A4" s="479" t="s">
        <v>1577</v>
      </c>
      <c r="B4" s="479"/>
      <c r="C4" s="479"/>
      <c r="D4" s="479"/>
      <c r="E4" s="479"/>
      <c r="F4" s="479"/>
      <c r="G4" s="479"/>
      <c r="H4" s="479"/>
      <c r="I4" s="479"/>
      <c r="J4" s="479"/>
      <c r="K4" s="21"/>
      <c r="L4" s="21"/>
      <c r="M4" s="21"/>
      <c r="N4" s="21"/>
      <c r="O4" s="21"/>
      <c r="P4" s="21"/>
      <c r="Q4" s="21"/>
      <c r="R4" s="21"/>
      <c r="S4" s="21"/>
      <c r="T4" s="21"/>
      <c r="U4" s="494"/>
      <c r="V4" s="494"/>
      <c r="W4" s="494"/>
      <c r="X4" s="494"/>
      <c r="Y4" s="494"/>
      <c r="Z4" s="494"/>
      <c r="AA4" s="494"/>
      <c r="AB4" s="494"/>
      <c r="AC4" s="494"/>
      <c r="AD4" s="494"/>
      <c r="AE4" s="494"/>
      <c r="AF4" s="494"/>
      <c r="AG4" s="494"/>
    </row>
    <row r="5" s="21" customFormat="1" ht="82" customHeight="1" spans="1:10">
      <c r="A5" s="93" t="s">
        <v>1578</v>
      </c>
      <c r="B5" s="93" t="s">
        <v>1579</v>
      </c>
      <c r="C5" s="93" t="s">
        <v>313</v>
      </c>
      <c r="D5" s="93" t="s">
        <v>363</v>
      </c>
      <c r="E5" s="93" t="s">
        <v>1580</v>
      </c>
      <c r="F5" s="93" t="s">
        <v>1010</v>
      </c>
      <c r="G5" s="93" t="s">
        <v>1581</v>
      </c>
      <c r="H5" s="93" t="s">
        <v>1582</v>
      </c>
      <c r="I5" s="93" t="s">
        <v>1583</v>
      </c>
      <c r="J5" s="93" t="s">
        <v>1584</v>
      </c>
    </row>
    <row r="6" s="21" customFormat="1" ht="15" customHeight="1" spans="1:10">
      <c r="A6" s="480">
        <v>2.5</v>
      </c>
      <c r="B6" s="481">
        <v>708.148</v>
      </c>
      <c r="C6" s="481">
        <v>758.46925</v>
      </c>
      <c r="D6" s="481">
        <v>882.382</v>
      </c>
      <c r="E6" s="481">
        <v>1048.14200054287</v>
      </c>
      <c r="F6" s="481">
        <v>1036.9561</v>
      </c>
      <c r="G6" s="481">
        <v>875.805625</v>
      </c>
      <c r="H6" s="481">
        <v>886.988125</v>
      </c>
      <c r="I6" s="481">
        <v>937.48785703579</v>
      </c>
      <c r="J6" s="481">
        <v>1083.87877876429</v>
      </c>
    </row>
    <row r="7" s="21" customFormat="1" ht="15" customHeight="1" spans="1:10">
      <c r="A7" s="482">
        <v>3</v>
      </c>
      <c r="B7" s="481">
        <v>712.1105945375</v>
      </c>
      <c r="C7" s="481">
        <v>762.46925</v>
      </c>
      <c r="D7" s="481">
        <v>897.032</v>
      </c>
      <c r="E7" s="481">
        <v>1105.81579723253</v>
      </c>
      <c r="F7" s="481">
        <v>1067.543825</v>
      </c>
      <c r="G7" s="481">
        <v>885.956</v>
      </c>
      <c r="H7" s="481">
        <v>897.1385</v>
      </c>
      <c r="I7" s="481">
        <v>947.35788585128</v>
      </c>
      <c r="J7" s="481">
        <v>1154.23051536568</v>
      </c>
    </row>
    <row r="8" s="21" customFormat="1" ht="15" customHeight="1" spans="1:10">
      <c r="A8" s="482">
        <v>3.5</v>
      </c>
      <c r="B8" s="481">
        <v>733.9012810875</v>
      </c>
      <c r="C8" s="481">
        <v>789.9525</v>
      </c>
      <c r="D8" s="481">
        <v>927.657</v>
      </c>
      <c r="E8" s="481">
        <v>1160.8784960343</v>
      </c>
      <c r="F8" s="481">
        <v>1113.512706</v>
      </c>
      <c r="G8" s="481">
        <v>951.6195</v>
      </c>
      <c r="H8" s="481">
        <v>1014.54698838139</v>
      </c>
      <c r="I8" s="481">
        <v>972.73452766677</v>
      </c>
      <c r="J8" s="481">
        <v>1222.64172974275</v>
      </c>
    </row>
    <row r="9" s="21" customFormat="1" ht="15" customHeight="1" spans="1:10">
      <c r="A9" s="482">
        <v>4</v>
      </c>
      <c r="B9" s="481">
        <v>755.6919676375</v>
      </c>
      <c r="C9" s="481">
        <v>811.8445</v>
      </c>
      <c r="D9" s="481">
        <v>994.492</v>
      </c>
      <c r="E9" s="481">
        <v>1217.01890572396</v>
      </c>
      <c r="F9" s="481">
        <v>1196.276698</v>
      </c>
      <c r="G9" s="481">
        <v>965.95</v>
      </c>
      <c r="H9" s="481">
        <v>1042.47025</v>
      </c>
      <c r="I9" s="481">
        <v>1022.12718686542</v>
      </c>
      <c r="J9" s="481">
        <v>1291.66364695629</v>
      </c>
    </row>
    <row r="10" s="21" customFormat="1" ht="15" customHeight="1" spans="1:10">
      <c r="A10" s="482">
        <v>4.5</v>
      </c>
      <c r="B10" s="481">
        <v>777.1405256</v>
      </c>
      <c r="C10" s="481">
        <v>819.19925</v>
      </c>
      <c r="D10" s="481">
        <v>1028.312</v>
      </c>
      <c r="E10" s="481">
        <v>1271.36313060047</v>
      </c>
      <c r="F10" s="481">
        <v>1245.134924</v>
      </c>
      <c r="G10" s="481">
        <v>980.7065</v>
      </c>
      <c r="H10" s="481">
        <v>1061.460125</v>
      </c>
      <c r="I10" s="481">
        <v>1045.72035475565</v>
      </c>
      <c r="J10" s="481">
        <v>1359.87129372121</v>
      </c>
    </row>
    <row r="11" s="21" customFormat="1" ht="15" customHeight="1" spans="1:10">
      <c r="A11" s="482">
        <v>5</v>
      </c>
      <c r="B11" s="481">
        <v>798.5890835625</v>
      </c>
      <c r="C11" s="481">
        <v>832.14525</v>
      </c>
      <c r="D11" s="481">
        <v>1226.94075</v>
      </c>
      <c r="E11" s="481">
        <v>1327.50354029013</v>
      </c>
      <c r="F11" s="481">
        <v>1459.692666</v>
      </c>
      <c r="G11" s="481">
        <v>1073.7405</v>
      </c>
      <c r="H11" s="481">
        <v>1084.923</v>
      </c>
      <c r="I11" s="481">
        <v>1196.63454002904</v>
      </c>
      <c r="J11" s="481">
        <v>1428.28250809829</v>
      </c>
    </row>
    <row r="12" s="21" customFormat="1" ht="15" customHeight="1" spans="1:10">
      <c r="A12" s="482">
        <v>5.5</v>
      </c>
      <c r="B12" s="481">
        <v>801.5186840125</v>
      </c>
      <c r="C12" s="481">
        <v>904.0400676625</v>
      </c>
      <c r="D12" s="481">
        <v>1248.699625</v>
      </c>
      <c r="E12" s="481">
        <v>1366.88692161508</v>
      </c>
      <c r="F12" s="481">
        <v>1494.57724</v>
      </c>
      <c r="G12" s="481">
        <v>1146.170749075</v>
      </c>
      <c r="H12" s="481">
        <v>1157.353249075</v>
      </c>
      <c r="I12" s="481">
        <v>1228.72228614349</v>
      </c>
      <c r="J12" s="481">
        <v>1470.77615156358</v>
      </c>
    </row>
    <row r="13" s="21" customFormat="1" ht="15" customHeight="1" spans="1:10">
      <c r="A13" s="482">
        <v>6</v>
      </c>
      <c r="B13" s="481">
        <v>814.4140272875</v>
      </c>
      <c r="C13" s="481">
        <v>933.01545455</v>
      </c>
      <c r="D13" s="481">
        <v>1281.1085</v>
      </c>
      <c r="E13" s="481">
        <v>1416.92030294003</v>
      </c>
      <c r="F13" s="481">
        <v>1539.972086</v>
      </c>
      <c r="G13" s="481">
        <v>1179.1372394375</v>
      </c>
      <c r="H13" s="481">
        <v>1190.3197394375</v>
      </c>
      <c r="I13" s="481">
        <v>1270.26257571584</v>
      </c>
      <c r="J13" s="481">
        <v>1524.3269302532</v>
      </c>
    </row>
    <row r="14" s="21" customFormat="1" ht="15" customHeight="1" spans="1:10">
      <c r="A14" s="482">
        <v>6.5</v>
      </c>
      <c r="B14" s="481">
        <v>806.35149915</v>
      </c>
      <c r="C14" s="481">
        <v>940.6908414375</v>
      </c>
      <c r="D14" s="481">
        <v>1335.08853598125</v>
      </c>
      <c r="E14" s="481">
        <v>1445.29444730235</v>
      </c>
      <c r="F14" s="481">
        <v>1606.64117098125</v>
      </c>
      <c r="G14" s="481">
        <v>1190.8037298</v>
      </c>
      <c r="H14" s="481">
        <v>1201.9862298</v>
      </c>
      <c r="I14" s="481">
        <v>1290.26337397977</v>
      </c>
      <c r="J14" s="481">
        <v>1556.1705737185</v>
      </c>
    </row>
    <row r="15" s="21" customFormat="1" ht="15" customHeight="1" spans="1:10">
      <c r="A15" s="482">
        <v>7</v>
      </c>
      <c r="B15" s="481">
        <v>819.9310996</v>
      </c>
      <c r="C15" s="481">
        <v>969.3240997375</v>
      </c>
      <c r="D15" s="481">
        <v>1384.67081794</v>
      </c>
      <c r="E15" s="481">
        <v>1496.40553951519</v>
      </c>
      <c r="F15" s="481">
        <v>1669.79453494</v>
      </c>
      <c r="G15" s="481">
        <v>1222.7438344</v>
      </c>
      <c r="H15" s="481">
        <v>1233.9263344</v>
      </c>
      <c r="I15" s="481">
        <v>1332.52213747738</v>
      </c>
      <c r="J15" s="481">
        <v>1609.51778479595</v>
      </c>
    </row>
    <row r="16" s="21" customFormat="1" ht="15" customHeight="1" spans="1:10">
      <c r="A16" s="482">
        <v>7.5</v>
      </c>
      <c r="B16" s="481">
        <v>832.826442875</v>
      </c>
      <c r="C16" s="481">
        <v>998.299486625</v>
      </c>
      <c r="D16" s="481">
        <v>1409.42752602875</v>
      </c>
      <c r="E16" s="481">
        <v>1515.91315780277</v>
      </c>
      <c r="F16" s="481">
        <v>1706.20106502875</v>
      </c>
      <c r="G16" s="481">
        <v>1255.7103247625</v>
      </c>
      <c r="H16" s="481">
        <v>1266.8928247625</v>
      </c>
      <c r="I16" s="481">
        <v>1374.30191835815</v>
      </c>
      <c r="J16" s="481">
        <v>1662.66142826125</v>
      </c>
    </row>
    <row r="17" s="21" customFormat="1" ht="15" customHeight="1" spans="1:10">
      <c r="A17" s="482">
        <v>8</v>
      </c>
      <c r="B17" s="481">
        <v>847.4324290875</v>
      </c>
      <c r="C17" s="481">
        <v>1026.5906163375</v>
      </c>
      <c r="D17" s="481">
        <v>1426.17841452</v>
      </c>
      <c r="E17" s="481">
        <v>1542.63242359035</v>
      </c>
      <c r="F17" s="481">
        <v>1736.07765252</v>
      </c>
      <c r="G17" s="481">
        <v>1287.6504293625</v>
      </c>
      <c r="H17" s="481">
        <v>1298.8329293625</v>
      </c>
      <c r="I17" s="481">
        <v>1411.29187307052</v>
      </c>
      <c r="J17" s="481">
        <v>1715.39793650224</v>
      </c>
    </row>
    <row r="18" s="21" customFormat="1" ht="15" customHeight="1" spans="1:10">
      <c r="A18" s="482">
        <v>8.5</v>
      </c>
      <c r="B18" s="481">
        <v>861.6962867125</v>
      </c>
      <c r="C18" s="481">
        <v>1055.2238746375</v>
      </c>
      <c r="D18" s="481">
        <v>1469.59094220625</v>
      </c>
      <c r="E18" s="481">
        <v>1585.60966101322</v>
      </c>
      <c r="F18" s="481">
        <v>1789.66412520625</v>
      </c>
      <c r="G18" s="481">
        <v>1320.2747911375</v>
      </c>
      <c r="H18" s="481">
        <v>1331.4572911375</v>
      </c>
      <c r="I18" s="481">
        <v>1452.11368871761</v>
      </c>
      <c r="J18" s="481">
        <v>1768.54157996753</v>
      </c>
    </row>
    <row r="19" s="21" customFormat="1" ht="15" customHeight="1" spans="1:10">
      <c r="A19" s="482">
        <v>9</v>
      </c>
      <c r="B19" s="481">
        <v>875.61801575</v>
      </c>
      <c r="C19" s="481">
        <v>1083.51500435</v>
      </c>
      <c r="D19" s="481">
        <v>1518.58562852</v>
      </c>
      <c r="E19" s="481">
        <v>1635.05316376343</v>
      </c>
      <c r="F19" s="481">
        <v>1851.94170452</v>
      </c>
      <c r="G19" s="481">
        <v>1352.557024325</v>
      </c>
      <c r="H19" s="481">
        <v>1363.739524325</v>
      </c>
      <c r="I19" s="481">
        <v>1493.41448698154</v>
      </c>
      <c r="J19" s="481">
        <v>1821.68522343283</v>
      </c>
    </row>
    <row r="20" s="21" customFormat="1" ht="15" customHeight="1" spans="1:10">
      <c r="A20" s="482">
        <v>9.5</v>
      </c>
      <c r="B20" s="481">
        <v>889.1976162</v>
      </c>
      <c r="C20" s="481">
        <v>1111.8061340625</v>
      </c>
      <c r="D20" s="481">
        <v>1567.28651701125</v>
      </c>
      <c r="E20" s="481">
        <v>1684.13742955101</v>
      </c>
      <c r="F20" s="481">
        <v>1913.76829201125</v>
      </c>
      <c r="G20" s="481">
        <v>1385.1813861</v>
      </c>
      <c r="H20" s="481">
        <v>1396.3638861</v>
      </c>
      <c r="I20" s="481">
        <v>1516.63784155389</v>
      </c>
      <c r="J20" s="481">
        <v>1875.4395697346</v>
      </c>
    </row>
    <row r="21" s="128" customFormat="1" ht="15" customHeight="1" spans="1:11">
      <c r="A21" s="482">
        <v>10</v>
      </c>
      <c r="B21" s="481">
        <v>903.8036024125</v>
      </c>
      <c r="C21" s="481">
        <v>1140.4393923625</v>
      </c>
      <c r="D21" s="481">
        <v>1594.6874055025</v>
      </c>
      <c r="E21" s="481">
        <v>1711.92169533859</v>
      </c>
      <c r="F21" s="481">
        <v>1954.2948795025</v>
      </c>
      <c r="G21" s="481">
        <v>1417.1214907</v>
      </c>
      <c r="H21" s="481">
        <v>1428.3039907</v>
      </c>
      <c r="I21" s="481">
        <v>1532.60095970098</v>
      </c>
      <c r="J21" s="481">
        <v>1928.37964558775</v>
      </c>
      <c r="K21" s="21"/>
    </row>
    <row r="22" s="128" customFormat="1" ht="15" customHeight="1" spans="1:11">
      <c r="A22" s="482">
        <v>10.5</v>
      </c>
      <c r="B22" s="481">
        <v>921.4887459125</v>
      </c>
      <c r="C22" s="481">
        <v>1168.0462649</v>
      </c>
      <c r="D22" s="481">
        <v>1640.45031576875</v>
      </c>
      <c r="E22" s="481">
        <v>1757.7728284625</v>
      </c>
      <c r="F22" s="481">
        <v>2011.55915076875</v>
      </c>
      <c r="G22" s="481">
        <v>1449.745852475</v>
      </c>
      <c r="H22" s="481">
        <v>1460.928352475</v>
      </c>
      <c r="I22" s="481">
        <v>1546.39095667967</v>
      </c>
      <c r="J22" s="481">
        <v>1981.7268566652</v>
      </c>
      <c r="K22" s="21"/>
    </row>
    <row r="23" s="128" customFormat="1" ht="15" customHeight="1" spans="1:11">
      <c r="A23" s="482">
        <v>11</v>
      </c>
      <c r="B23" s="481">
        <v>958.902</v>
      </c>
      <c r="C23" s="481">
        <v>1182.552</v>
      </c>
      <c r="D23" s="481">
        <v>1678.57448265</v>
      </c>
      <c r="E23" s="481">
        <v>1794.64303752066</v>
      </c>
      <c r="F23" s="481">
        <v>2057.06270265</v>
      </c>
      <c r="G23" s="481">
        <v>1537.97934449824</v>
      </c>
      <c r="H23" s="481">
        <v>1549.16184449825</v>
      </c>
      <c r="I23" s="481">
        <v>1581.7044722331</v>
      </c>
      <c r="J23" s="481">
        <v>2034.66693251834</v>
      </c>
      <c r="K23" s="21"/>
    </row>
    <row r="24" s="128" customFormat="1" ht="15" customHeight="1" spans="1:11">
      <c r="A24" s="482">
        <v>11.5</v>
      </c>
      <c r="B24" s="481">
        <v>985.267</v>
      </c>
      <c r="C24" s="481">
        <v>1220.0995</v>
      </c>
      <c r="D24" s="481">
        <v>1724.04359509375</v>
      </c>
      <c r="E24" s="481">
        <v>1839.77569671931</v>
      </c>
      <c r="F24" s="481">
        <v>2113.88471509375</v>
      </c>
      <c r="G24" s="481">
        <v>1573.1721785564</v>
      </c>
      <c r="H24" s="481">
        <v>1584.3546785564</v>
      </c>
      <c r="I24" s="481">
        <v>1617.73646171179</v>
      </c>
      <c r="J24" s="481">
        <v>2088.21771120796</v>
      </c>
      <c r="K24" s="21"/>
    </row>
    <row r="25" s="128" customFormat="1" ht="15" customHeight="1" spans="1:11">
      <c r="A25" s="482">
        <v>12</v>
      </c>
      <c r="B25" s="481">
        <v>1011.632</v>
      </c>
      <c r="C25" s="481">
        <v>1315.73771121875</v>
      </c>
      <c r="D25" s="481">
        <v>1768.63131407</v>
      </c>
      <c r="E25" s="481">
        <v>1884.1898819927</v>
      </c>
      <c r="F25" s="481">
        <v>2169.24022307</v>
      </c>
      <c r="G25" s="481">
        <v>1608.96374088562</v>
      </c>
      <c r="H25" s="481">
        <v>1620.14624088562</v>
      </c>
      <c r="I25" s="481">
        <v>1652.8104859568</v>
      </c>
      <c r="J25" s="481">
        <v>2140.95421944894</v>
      </c>
      <c r="K25" s="21"/>
    </row>
    <row r="26" s="128" customFormat="1" ht="15" customHeight="1" spans="1:11">
      <c r="A26" s="482">
        <v>12.5</v>
      </c>
      <c r="B26" s="481">
        <v>1037.997</v>
      </c>
      <c r="C26" s="481">
        <v>1349.90407051875</v>
      </c>
      <c r="D26" s="481">
        <v>1813.21903304625</v>
      </c>
      <c r="E26" s="481">
        <v>1928.60406726609</v>
      </c>
      <c r="F26" s="481">
        <v>2224.74419204625</v>
      </c>
      <c r="G26" s="481">
        <v>1643.2584825372</v>
      </c>
      <c r="H26" s="481">
        <v>1654.4409825372</v>
      </c>
      <c r="I26" s="481">
        <v>1688.60298412707</v>
      </c>
      <c r="J26" s="481">
        <v>2194.09786291424</v>
      </c>
      <c r="K26" s="21"/>
    </row>
    <row r="27" s="128" customFormat="1" ht="15" customHeight="1" spans="1:11">
      <c r="A27" s="482">
        <v>13</v>
      </c>
      <c r="B27" s="481">
        <v>1062.1255</v>
      </c>
      <c r="C27" s="481">
        <v>1385.256921025</v>
      </c>
      <c r="D27" s="481">
        <v>1858.9819433125</v>
      </c>
      <c r="E27" s="481">
        <v>1974.45520039</v>
      </c>
      <c r="F27" s="481">
        <v>2282.0171963125</v>
      </c>
      <c r="G27" s="481">
        <v>1679.34940900193</v>
      </c>
      <c r="H27" s="481">
        <v>1690.53190900193</v>
      </c>
      <c r="I27" s="481">
        <v>1724.39548229734</v>
      </c>
      <c r="J27" s="481">
        <v>2239.91307234189</v>
      </c>
      <c r="K27" s="21"/>
    </row>
    <row r="28" s="128" customFormat="1" ht="15" customHeight="1" spans="1:11">
      <c r="A28" s="482">
        <v>13.5</v>
      </c>
      <c r="B28" s="481">
        <v>1086.254</v>
      </c>
      <c r="C28" s="481">
        <v>1420.37247329</v>
      </c>
      <c r="D28" s="481">
        <v>1904.45105575625</v>
      </c>
      <c r="E28" s="481">
        <v>2019.58785958865</v>
      </c>
      <c r="F28" s="481">
        <v>2338.83920875625</v>
      </c>
      <c r="G28" s="481">
        <v>1714.54224306009</v>
      </c>
      <c r="H28" s="481">
        <v>1725.7247430601</v>
      </c>
      <c r="I28" s="481">
        <v>1759.46950654235</v>
      </c>
      <c r="J28" s="481">
        <v>2285.93184938169</v>
      </c>
      <c r="K28" s="21"/>
    </row>
    <row r="29" s="128" customFormat="1" ht="15" customHeight="1" spans="1:11">
      <c r="A29" s="482">
        <v>14</v>
      </c>
      <c r="B29" s="481">
        <v>1113.73725</v>
      </c>
      <c r="C29" s="481">
        <v>1454.53883259</v>
      </c>
      <c r="D29" s="481">
        <v>1949.332572555</v>
      </c>
      <c r="E29" s="481">
        <v>2064.36128182467</v>
      </c>
      <c r="F29" s="481">
        <v>2394.785436555</v>
      </c>
      <c r="G29" s="481">
        <v>1749.43571298273</v>
      </c>
      <c r="H29" s="481">
        <v>1760.61821298273</v>
      </c>
      <c r="I29" s="481">
        <v>1795.50149602104</v>
      </c>
      <c r="J29" s="481">
        <v>2331.13635597287</v>
      </c>
      <c r="K29" s="21"/>
    </row>
    <row r="30" s="128" customFormat="1" ht="15" customHeight="1" spans="1:11">
      <c r="A30" s="482">
        <v>14.5</v>
      </c>
      <c r="B30" s="481">
        <v>1137.86575</v>
      </c>
      <c r="C30" s="481">
        <v>1489.654384855</v>
      </c>
      <c r="D30" s="481">
        <v>1994.50788717625</v>
      </c>
      <c r="E30" s="481">
        <v>2109.49394102332</v>
      </c>
      <c r="F30" s="481">
        <v>2451.02546217625</v>
      </c>
      <c r="G30" s="481">
        <v>1784.92791117641</v>
      </c>
      <c r="H30" s="481">
        <v>1796.11041117642</v>
      </c>
      <c r="I30" s="481">
        <v>1831.05450288289</v>
      </c>
      <c r="J30" s="481">
        <v>2377.35870062483</v>
      </c>
      <c r="K30" s="21"/>
    </row>
    <row r="31" s="128" customFormat="1" ht="15" customHeight="1" spans="1:11">
      <c r="A31" s="482">
        <v>15</v>
      </c>
      <c r="B31" s="481">
        <v>1161.99425</v>
      </c>
      <c r="C31" s="481">
        <v>1512.87554239625</v>
      </c>
      <c r="D31" s="481">
        <v>2018.3832017975</v>
      </c>
      <c r="E31" s="481">
        <v>2133.32660022197</v>
      </c>
      <c r="F31" s="481">
        <v>2486.1052157975</v>
      </c>
      <c r="G31" s="481">
        <v>1821.01883764115</v>
      </c>
      <c r="H31" s="481">
        <v>1832.20133764115</v>
      </c>
      <c r="I31" s="481">
        <v>1879.2120521279</v>
      </c>
      <c r="J31" s="481">
        <v>2422.76677482816</v>
      </c>
      <c r="K31" s="21"/>
    </row>
    <row r="32" s="128" customFormat="1" ht="15" customHeight="1" spans="1:11">
      <c r="A32" s="482">
        <v>15.5</v>
      </c>
      <c r="B32" s="481">
        <v>1230.03691463206</v>
      </c>
      <c r="C32" s="481">
        <v>1533.723717525</v>
      </c>
      <c r="D32" s="481">
        <v>2064.14611206375</v>
      </c>
      <c r="E32" s="481">
        <v>2178.81849638325</v>
      </c>
      <c r="F32" s="481">
        <v>2543.37822006375</v>
      </c>
      <c r="G32" s="481">
        <v>1948.79901153448</v>
      </c>
      <c r="H32" s="481">
        <v>1959.98151153448</v>
      </c>
      <c r="I32" s="481">
        <v>1912.84912852239</v>
      </c>
      <c r="J32" s="481">
        <v>2468.78555186797</v>
      </c>
      <c r="K32" s="21"/>
    </row>
    <row r="33" s="128" customFormat="1" ht="15" customHeight="1" spans="1:11">
      <c r="A33" s="482">
        <v>16</v>
      </c>
      <c r="B33" s="481">
        <v>1246.2654234232</v>
      </c>
      <c r="C33" s="481">
        <v>1555.75838386</v>
      </c>
      <c r="D33" s="481">
        <v>2111.9656070875</v>
      </c>
      <c r="E33" s="481">
        <v>2226.82505128294</v>
      </c>
      <c r="F33" s="481">
        <v>2603.8780310875</v>
      </c>
      <c r="G33" s="481">
        <v>1978.98647724666</v>
      </c>
      <c r="H33" s="481">
        <v>1990.16897724666</v>
      </c>
      <c r="I33" s="481">
        <v>1945.5282396832</v>
      </c>
      <c r="J33" s="481">
        <v>2515.00789651993</v>
      </c>
      <c r="K33" s="21"/>
    </row>
    <row r="34" s="128" customFormat="1" ht="15" customHeight="1" spans="1:11">
      <c r="A34" s="482">
        <v>16.5</v>
      </c>
      <c r="B34" s="481">
        <v>1263.21240613959</v>
      </c>
      <c r="C34" s="481">
        <v>1576.60655898875</v>
      </c>
      <c r="D34" s="481">
        <v>2157.72851735375</v>
      </c>
      <c r="E34" s="481">
        <v>2272.67618440685</v>
      </c>
      <c r="F34" s="481">
        <v>2661.14230235375</v>
      </c>
      <c r="G34" s="481">
        <v>2006.82692813633</v>
      </c>
      <c r="H34" s="481">
        <v>2018.00942813633</v>
      </c>
      <c r="I34" s="481">
        <v>1978.68633346085</v>
      </c>
      <c r="J34" s="481">
        <v>2560.82310594757</v>
      </c>
      <c r="K34" s="21"/>
    </row>
    <row r="35" s="128" customFormat="1" ht="15" customHeight="1" spans="1:11">
      <c r="A35" s="482">
        <v>17</v>
      </c>
      <c r="B35" s="481">
        <v>1279.20142362231</v>
      </c>
      <c r="C35" s="481">
        <v>1598.16662884125</v>
      </c>
      <c r="D35" s="481">
        <v>2203.49142762</v>
      </c>
      <c r="E35" s="481">
        <v>2318.52731753076</v>
      </c>
      <c r="F35" s="481">
        <v>2718.41530662</v>
      </c>
      <c r="G35" s="481">
        <v>2036.67910601672</v>
      </c>
      <c r="H35" s="481">
        <v>2047.86160601672</v>
      </c>
      <c r="I35" s="481">
        <v>2011.60493593008</v>
      </c>
      <c r="J35" s="481">
        <v>2606.84188298738</v>
      </c>
      <c r="K35" s="21"/>
    </row>
    <row r="36" s="128" customFormat="1" ht="15" customHeight="1" spans="1:11">
      <c r="A36" s="482">
        <v>17.5</v>
      </c>
      <c r="B36" s="481">
        <v>1295.90891503029</v>
      </c>
      <c r="C36" s="481">
        <v>1619.25210221125</v>
      </c>
      <c r="D36" s="481">
        <v>2250.13573135375</v>
      </c>
      <c r="E36" s="481">
        <v>2365.09692457993</v>
      </c>
      <c r="F36" s="481">
        <v>2777.00635435375</v>
      </c>
      <c r="G36" s="481">
        <v>2065.52542040175</v>
      </c>
      <c r="H36" s="481">
        <v>2076.70792040175</v>
      </c>
      <c r="I36" s="481">
        <v>2044.04455578247</v>
      </c>
      <c r="J36" s="481">
        <v>2653.2677952515</v>
      </c>
      <c r="K36" s="21"/>
    </row>
    <row r="37" s="128" customFormat="1" ht="15" customHeight="1" spans="1:11">
      <c r="A37" s="482">
        <v>18</v>
      </c>
      <c r="B37" s="481">
        <v>1308.54505419512</v>
      </c>
      <c r="C37" s="481">
        <v>1640.33757558125</v>
      </c>
      <c r="D37" s="481">
        <v>2292.0792699275</v>
      </c>
      <c r="E37" s="481">
        <v>2406.27797718965</v>
      </c>
      <c r="F37" s="481">
        <v>2828.3902659275</v>
      </c>
      <c r="G37" s="481">
        <v>2093.14109828215</v>
      </c>
      <c r="H37" s="481">
        <v>2104.32359828215</v>
      </c>
      <c r="I37" s="481">
        <v>2064.27011890544</v>
      </c>
      <c r="J37" s="481">
        <v>2698.67586945483</v>
      </c>
      <c r="K37" s="21"/>
    </row>
    <row r="38" s="128" customFormat="1" ht="15" customHeight="1" spans="1:11">
      <c r="A38" s="482">
        <v>18.5</v>
      </c>
      <c r="B38" s="481">
        <v>1321.6601759768</v>
      </c>
      <c r="C38" s="481">
        <v>1660.47385598625</v>
      </c>
      <c r="D38" s="481">
        <v>2333.14141503375</v>
      </c>
      <c r="E38" s="481">
        <v>2446.74055587411</v>
      </c>
      <c r="F38" s="481">
        <v>2878.29894003375</v>
      </c>
      <c r="G38" s="481">
        <v>2124.89448833075</v>
      </c>
      <c r="H38" s="481">
        <v>2136.07698833075</v>
      </c>
      <c r="I38" s="481">
        <v>2083.05873417789</v>
      </c>
      <c r="J38" s="481">
        <v>2744.49107888248</v>
      </c>
      <c r="K38" s="21"/>
    </row>
    <row r="39" s="128" customFormat="1" ht="15" customHeight="1" spans="1:11">
      <c r="A39" s="482">
        <v>19</v>
      </c>
      <c r="B39" s="481">
        <v>1332.85936729111</v>
      </c>
      <c r="C39" s="481">
        <v>1675.38957508375</v>
      </c>
      <c r="D39" s="481">
        <v>2374.791155785</v>
      </c>
      <c r="E39" s="481">
        <v>2487.5623715212</v>
      </c>
      <c r="F39" s="481">
        <v>2929.240592785</v>
      </c>
      <c r="G39" s="481">
        <v>2154.41137837936</v>
      </c>
      <c r="H39" s="481">
        <v>2165.59387837936</v>
      </c>
      <c r="I39" s="481">
        <v>2103.04480599244</v>
      </c>
      <c r="J39" s="481">
        <v>2790.10272069797</v>
      </c>
      <c r="K39" s="21"/>
    </row>
    <row r="40" s="128" customFormat="1" ht="15" customHeight="1" spans="1:11">
      <c r="A40" s="482">
        <v>19.5</v>
      </c>
      <c r="B40" s="481">
        <v>1344.77703253068</v>
      </c>
      <c r="C40" s="481">
        <v>1689.118802975</v>
      </c>
      <c r="D40" s="481">
        <v>2415.85330089125</v>
      </c>
      <c r="E40" s="481">
        <v>2527.66571324303</v>
      </c>
      <c r="F40" s="481">
        <v>2979.30646089125</v>
      </c>
      <c r="G40" s="481">
        <v>2182.58711710081</v>
      </c>
      <c r="H40" s="481">
        <v>2193.76961710081</v>
      </c>
      <c r="I40" s="481">
        <v>2122.55189519015</v>
      </c>
      <c r="J40" s="481">
        <v>2839.37857953228</v>
      </c>
      <c r="K40" s="21"/>
    </row>
    <row r="41" s="128" customFormat="1" ht="15" customHeight="1" spans="1:11">
      <c r="A41" s="482">
        <v>20</v>
      </c>
      <c r="B41" s="481">
        <v>1354.53927599448</v>
      </c>
      <c r="C41" s="481">
        <v>1700.94964493625</v>
      </c>
      <c r="D41" s="481">
        <v>2448.6891069675</v>
      </c>
      <c r="E41" s="481">
        <v>2558.42889393648</v>
      </c>
      <c r="F41" s="481">
        <v>3016.4214369675</v>
      </c>
      <c r="G41" s="481">
        <v>2211.76871931763</v>
      </c>
      <c r="H41" s="481">
        <v>2222.95121931763</v>
      </c>
      <c r="I41" s="481">
        <v>2141.58000177102</v>
      </c>
      <c r="J41" s="481">
        <v>2895.77930479209</v>
      </c>
      <c r="K41" s="21"/>
    </row>
    <row r="42" s="128" customFormat="1" spans="1:10">
      <c r="A42" s="21"/>
      <c r="B42" s="21"/>
      <c r="C42" s="21"/>
      <c r="D42" s="21"/>
      <c r="E42" s="21"/>
      <c r="F42" s="21"/>
      <c r="G42" s="21"/>
      <c r="H42" s="21"/>
      <c r="I42" s="21"/>
      <c r="J42" s="21"/>
    </row>
    <row r="43" s="128" customFormat="1" ht="46" customHeight="1" spans="1:10">
      <c r="A43" s="483" t="s">
        <v>1585</v>
      </c>
      <c r="B43" s="483"/>
      <c r="C43" s="483"/>
      <c r="D43" s="483"/>
      <c r="E43" s="483"/>
      <c r="F43" s="483"/>
      <c r="G43" s="483"/>
      <c r="H43" s="483"/>
      <c r="I43" s="21"/>
      <c r="J43" s="21"/>
    </row>
    <row r="44" s="128" customFormat="1" ht="51" customHeight="1" spans="1:10">
      <c r="A44" s="484" t="s">
        <v>307</v>
      </c>
      <c r="B44" s="485" t="s">
        <v>1215</v>
      </c>
      <c r="C44" s="485" t="s">
        <v>1242</v>
      </c>
      <c r="D44" s="485" t="s">
        <v>1586</v>
      </c>
      <c r="E44" s="485" t="s">
        <v>1587</v>
      </c>
      <c r="F44" s="485" t="s">
        <v>1243</v>
      </c>
      <c r="G44" s="485" t="s">
        <v>1588</v>
      </c>
      <c r="H44" s="485" t="s">
        <v>1589</v>
      </c>
      <c r="I44" s="493"/>
      <c r="J44" s="493"/>
    </row>
    <row r="45" s="128" customFormat="1" ht="57" customHeight="1" spans="1:10">
      <c r="A45" s="486" t="s">
        <v>363</v>
      </c>
      <c r="B45" s="487">
        <v>69</v>
      </c>
      <c r="C45" s="487">
        <v>69</v>
      </c>
      <c r="D45" s="487">
        <v>69</v>
      </c>
      <c r="E45" s="487">
        <v>69</v>
      </c>
      <c r="F45" s="487">
        <v>69</v>
      </c>
      <c r="G45" s="487">
        <v>69</v>
      </c>
      <c r="H45" s="487">
        <v>69</v>
      </c>
      <c r="I45" s="493"/>
      <c r="J45" s="493"/>
    </row>
    <row r="46" s="128" customFormat="1" ht="22.5" spans="1:10">
      <c r="A46" s="486" t="s">
        <v>369</v>
      </c>
      <c r="B46" s="487">
        <v>76</v>
      </c>
      <c r="C46" s="487">
        <v>76</v>
      </c>
      <c r="D46" s="487">
        <v>76</v>
      </c>
      <c r="E46" s="487">
        <v>76</v>
      </c>
      <c r="F46" s="487">
        <v>76</v>
      </c>
      <c r="G46" s="487">
        <v>76</v>
      </c>
      <c r="H46" s="487">
        <v>76</v>
      </c>
      <c r="I46" s="493"/>
      <c r="J46" s="493"/>
    </row>
    <row r="47" s="128" customFormat="1" ht="22.5" spans="1:10">
      <c r="A47" s="486" t="s">
        <v>1010</v>
      </c>
      <c r="B47" s="487">
        <v>90</v>
      </c>
      <c r="C47" s="487">
        <v>90</v>
      </c>
      <c r="D47" s="487">
        <v>89</v>
      </c>
      <c r="E47" s="487">
        <v>89</v>
      </c>
      <c r="F47" s="487">
        <v>89</v>
      </c>
      <c r="G47" s="487">
        <v>89</v>
      </c>
      <c r="H47" s="487">
        <v>89</v>
      </c>
      <c r="I47" s="493"/>
      <c r="J47" s="493"/>
    </row>
    <row r="48" s="128" customFormat="1" ht="22.5" spans="1:10">
      <c r="A48" s="486" t="s">
        <v>1590</v>
      </c>
      <c r="B48" s="487">
        <v>63</v>
      </c>
      <c r="C48" s="487">
        <v>61</v>
      </c>
      <c r="D48" s="487">
        <v>61</v>
      </c>
      <c r="E48" s="487">
        <v>61</v>
      </c>
      <c r="F48" s="487">
        <v>61</v>
      </c>
      <c r="G48" s="487">
        <v>61</v>
      </c>
      <c r="H48" s="487">
        <v>61</v>
      </c>
      <c r="I48" s="493"/>
      <c r="J48" s="493"/>
    </row>
    <row r="49" s="128" customFormat="1" ht="31" customHeight="1" spans="1:10">
      <c r="A49" s="488" t="s">
        <v>1591</v>
      </c>
      <c r="B49" s="489">
        <v>103</v>
      </c>
      <c r="C49" s="489">
        <v>91</v>
      </c>
      <c r="D49" s="489">
        <v>69</v>
      </c>
      <c r="E49" s="489">
        <v>69</v>
      </c>
      <c r="F49" s="489">
        <v>69</v>
      </c>
      <c r="G49" s="489">
        <v>69</v>
      </c>
      <c r="H49" s="489">
        <v>69</v>
      </c>
      <c r="I49" s="493"/>
      <c r="J49" s="493"/>
    </row>
    <row r="50" s="128" customFormat="1" ht="22.5" spans="1:10">
      <c r="A50" s="486" t="s">
        <v>1592</v>
      </c>
      <c r="B50" s="489">
        <v>79</v>
      </c>
      <c r="C50" s="489">
        <v>78</v>
      </c>
      <c r="D50" s="489">
        <v>76</v>
      </c>
      <c r="E50" s="489">
        <v>76</v>
      </c>
      <c r="F50" s="489">
        <v>76</v>
      </c>
      <c r="G50" s="489">
        <v>76</v>
      </c>
      <c r="H50" s="489">
        <v>76</v>
      </c>
      <c r="I50" s="493"/>
      <c r="J50" s="493"/>
    </row>
    <row r="51" s="128" customFormat="1" ht="42.75" spans="1:10">
      <c r="A51" s="488" t="s">
        <v>1593</v>
      </c>
      <c r="B51" s="489">
        <v>36</v>
      </c>
      <c r="C51" s="489">
        <v>27</v>
      </c>
      <c r="D51" s="489">
        <v>27</v>
      </c>
      <c r="E51" s="489">
        <v>27</v>
      </c>
      <c r="F51" s="489">
        <v>27</v>
      </c>
      <c r="G51" s="489">
        <v>27</v>
      </c>
      <c r="H51" s="489">
        <v>27</v>
      </c>
      <c r="I51" s="493"/>
      <c r="J51" s="493"/>
    </row>
    <row r="52" s="128" customFormat="1" ht="22.5" spans="1:10">
      <c r="A52" s="486" t="s">
        <v>313</v>
      </c>
      <c r="B52" s="490">
        <v>37</v>
      </c>
      <c r="C52" s="490">
        <v>31</v>
      </c>
      <c r="D52" s="490">
        <v>28</v>
      </c>
      <c r="E52" s="490">
        <v>28</v>
      </c>
      <c r="F52" s="490">
        <v>28</v>
      </c>
      <c r="G52" s="490">
        <v>28</v>
      </c>
      <c r="H52" s="490">
        <v>28</v>
      </c>
      <c r="I52" s="493"/>
      <c r="J52" s="493"/>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 ref="K2" location="HKUPS分区!A1" display="HKUPS分区!A1"/>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5"/>
  <sheetViews>
    <sheetView workbookViewId="0">
      <selection activeCell="K1" sqref="K1"/>
    </sheetView>
  </sheetViews>
  <sheetFormatPr defaultColWidth="10" defaultRowHeight="14.25"/>
  <cols>
    <col min="1" max="256" width="13.75" style="21" customWidth="1"/>
    <col min="257" max="16384" width="10" style="21"/>
  </cols>
  <sheetData>
    <row r="1" s="21" customFormat="1" ht="26.25" spans="1:11">
      <c r="A1" s="443" t="s">
        <v>1244</v>
      </c>
      <c r="B1" s="443"/>
      <c r="C1" s="443"/>
      <c r="D1" s="443"/>
      <c r="E1" s="443"/>
      <c r="F1" s="443"/>
      <c r="G1" s="443"/>
      <c r="H1" s="443"/>
      <c r="I1" s="443"/>
      <c r="J1" s="443"/>
      <c r="K1" s="473" t="s">
        <v>177</v>
      </c>
    </row>
    <row r="2" s="21" customFormat="1" spans="1:10">
      <c r="A2" s="444" t="s">
        <v>1245</v>
      </c>
      <c r="B2" s="397"/>
      <c r="C2" s="445" t="s">
        <v>1246</v>
      </c>
      <c r="D2" s="446"/>
      <c r="E2" s="447" t="s">
        <v>1247</v>
      </c>
      <c r="F2" s="397"/>
      <c r="G2" s="445" t="s">
        <v>1247</v>
      </c>
      <c r="H2" s="446"/>
      <c r="I2" s="447" t="s">
        <v>1247</v>
      </c>
      <c r="J2" s="474"/>
    </row>
    <row r="3" s="21" customFormat="1" spans="1:10">
      <c r="A3" s="448" t="s">
        <v>1249</v>
      </c>
      <c r="B3" s="399" t="s">
        <v>1250</v>
      </c>
      <c r="C3" s="400" t="s">
        <v>1251</v>
      </c>
      <c r="D3" s="401" t="s">
        <v>1252</v>
      </c>
      <c r="E3" s="398" t="s">
        <v>1253</v>
      </c>
      <c r="F3" s="399" t="s">
        <v>1594</v>
      </c>
      <c r="G3" s="400" t="s">
        <v>1254</v>
      </c>
      <c r="H3" s="401" t="s">
        <v>671</v>
      </c>
      <c r="I3" s="398" t="s">
        <v>1255</v>
      </c>
      <c r="J3" s="402" t="s">
        <v>1256</v>
      </c>
    </row>
    <row r="4" s="21" customFormat="1" spans="1:10">
      <c r="A4" s="448" t="s">
        <v>1257</v>
      </c>
      <c r="B4" s="399" t="s">
        <v>1258</v>
      </c>
      <c r="C4" s="400" t="s">
        <v>1259</v>
      </c>
      <c r="D4" s="401" t="s">
        <v>1260</v>
      </c>
      <c r="E4" s="398" t="s">
        <v>685</v>
      </c>
      <c r="F4" s="399" t="s">
        <v>684</v>
      </c>
      <c r="G4" s="403" t="s">
        <v>1261</v>
      </c>
      <c r="H4" s="401" t="s">
        <v>1262</v>
      </c>
      <c r="I4" s="398" t="s">
        <v>1263</v>
      </c>
      <c r="J4" s="402" t="s">
        <v>395</v>
      </c>
    </row>
    <row r="5" s="21" customFormat="1" spans="1:10">
      <c r="A5" s="448" t="s">
        <v>1264</v>
      </c>
      <c r="B5" s="399" t="s">
        <v>310</v>
      </c>
      <c r="C5" s="400" t="s">
        <v>1265</v>
      </c>
      <c r="D5" s="401" t="s">
        <v>1266</v>
      </c>
      <c r="E5" s="398" t="s">
        <v>804</v>
      </c>
      <c r="F5" s="399" t="s">
        <v>803</v>
      </c>
      <c r="G5" s="403" t="s">
        <v>1267</v>
      </c>
      <c r="H5" s="401" t="s">
        <v>839</v>
      </c>
      <c r="I5" s="398" t="s">
        <v>1268</v>
      </c>
      <c r="J5" s="402" t="s">
        <v>1269</v>
      </c>
    </row>
    <row r="6" s="21" customFormat="1" spans="1:10">
      <c r="A6" s="448" t="s">
        <v>1270</v>
      </c>
      <c r="B6" s="399" t="s">
        <v>1271</v>
      </c>
      <c r="C6" s="403" t="s">
        <v>1272</v>
      </c>
      <c r="D6" s="401" t="s">
        <v>1273</v>
      </c>
      <c r="E6" s="398" t="s">
        <v>1274</v>
      </c>
      <c r="F6" s="399" t="s">
        <v>1275</v>
      </c>
      <c r="G6" s="403" t="s">
        <v>1276</v>
      </c>
      <c r="H6" s="401" t="s">
        <v>824</v>
      </c>
      <c r="I6" s="398" t="s">
        <v>1595</v>
      </c>
      <c r="J6" s="402" t="s">
        <v>1596</v>
      </c>
    </row>
    <row r="7" s="21" customFormat="1" spans="1:10">
      <c r="A7" s="448" t="s">
        <v>1279</v>
      </c>
      <c r="B7" s="399" t="s">
        <v>1280</v>
      </c>
      <c r="C7" s="400" t="s">
        <v>1281</v>
      </c>
      <c r="D7" s="401" t="s">
        <v>1282</v>
      </c>
      <c r="E7" s="398" t="s">
        <v>996</v>
      </c>
      <c r="F7" s="399" t="s">
        <v>995</v>
      </c>
      <c r="G7" s="403" t="s">
        <v>1283</v>
      </c>
      <c r="H7" s="401" t="s">
        <v>1284</v>
      </c>
      <c r="I7" s="398" t="s">
        <v>1597</v>
      </c>
      <c r="J7" s="402" t="s">
        <v>1598</v>
      </c>
    </row>
    <row r="8" s="21" customFormat="1" spans="1:10">
      <c r="A8" s="448" t="s">
        <v>1287</v>
      </c>
      <c r="B8" s="399" t="s">
        <v>1288</v>
      </c>
      <c r="C8" s="400" t="s">
        <v>1289</v>
      </c>
      <c r="D8" s="401" t="s">
        <v>587</v>
      </c>
      <c r="E8" s="398" t="s">
        <v>1290</v>
      </c>
      <c r="F8" s="399" t="s">
        <v>1599</v>
      </c>
      <c r="G8" s="400" t="s">
        <v>1291</v>
      </c>
      <c r="H8" s="401" t="s">
        <v>1292</v>
      </c>
      <c r="I8" s="398" t="s">
        <v>1277</v>
      </c>
      <c r="J8" s="402" t="s">
        <v>1278</v>
      </c>
    </row>
    <row r="9" s="21" customFormat="1" spans="1:10">
      <c r="A9" s="448" t="s">
        <v>1295</v>
      </c>
      <c r="B9" s="399" t="s">
        <v>1296</v>
      </c>
      <c r="C9" s="400" t="s">
        <v>1297</v>
      </c>
      <c r="D9" s="401" t="s">
        <v>497</v>
      </c>
      <c r="E9" s="398" t="s">
        <v>1298</v>
      </c>
      <c r="F9" s="399" t="s">
        <v>1299</v>
      </c>
      <c r="G9" s="400" t="s">
        <v>681</v>
      </c>
      <c r="H9" s="401" t="s">
        <v>680</v>
      </c>
      <c r="I9" s="398" t="s">
        <v>1600</v>
      </c>
      <c r="J9" s="402" t="s">
        <v>1601</v>
      </c>
    </row>
    <row r="10" s="21" customFormat="1" spans="1:10">
      <c r="A10" s="448" t="s">
        <v>1301</v>
      </c>
      <c r="B10" s="399" t="s">
        <v>1302</v>
      </c>
      <c r="C10" s="400" t="s">
        <v>1303</v>
      </c>
      <c r="D10" s="401" t="s">
        <v>1304</v>
      </c>
      <c r="E10" s="398" t="s">
        <v>1305</v>
      </c>
      <c r="F10" s="399" t="s">
        <v>1306</v>
      </c>
      <c r="G10" s="400" t="s">
        <v>1307</v>
      </c>
      <c r="H10" s="401" t="s">
        <v>674</v>
      </c>
      <c r="I10" s="398" t="s">
        <v>1285</v>
      </c>
      <c r="J10" s="402" t="s">
        <v>1286</v>
      </c>
    </row>
    <row r="11" s="21" customFormat="1" spans="1:10">
      <c r="A11" s="449" t="s">
        <v>1310</v>
      </c>
      <c r="B11" s="450" t="s">
        <v>1311</v>
      </c>
      <c r="C11" s="400" t="s">
        <v>603</v>
      </c>
      <c r="D11" s="401" t="s">
        <v>602</v>
      </c>
      <c r="E11" s="398" t="s">
        <v>993</v>
      </c>
      <c r="F11" s="399" t="s">
        <v>1312</v>
      </c>
      <c r="G11" s="400" t="s">
        <v>1313</v>
      </c>
      <c r="H11" s="401" t="s">
        <v>1314</v>
      </c>
      <c r="I11" s="398" t="s">
        <v>1293</v>
      </c>
      <c r="J11" s="402" t="s">
        <v>1294</v>
      </c>
    </row>
    <row r="12" s="21" customFormat="1" spans="1:10">
      <c r="A12" s="451" t="s">
        <v>1317</v>
      </c>
      <c r="B12" s="452"/>
      <c r="C12" s="400" t="s">
        <v>1318</v>
      </c>
      <c r="D12" s="401" t="s">
        <v>1319</v>
      </c>
      <c r="E12" s="398" t="s">
        <v>691</v>
      </c>
      <c r="F12" s="399" t="s">
        <v>690</v>
      </c>
      <c r="G12" s="400" t="s">
        <v>1035</v>
      </c>
      <c r="H12" s="401" t="s">
        <v>1034</v>
      </c>
      <c r="I12" s="398" t="s">
        <v>1300</v>
      </c>
      <c r="J12" s="402" t="s">
        <v>728</v>
      </c>
    </row>
    <row r="13" s="21" customFormat="1" spans="1:10">
      <c r="A13" s="453" t="s">
        <v>1321</v>
      </c>
      <c r="B13" s="399" t="s">
        <v>1322</v>
      </c>
      <c r="C13" s="400" t="s">
        <v>1323</v>
      </c>
      <c r="D13" s="401" t="s">
        <v>1324</v>
      </c>
      <c r="E13" s="398" t="s">
        <v>1325</v>
      </c>
      <c r="F13" s="399" t="s">
        <v>1326</v>
      </c>
      <c r="G13" s="400" t="s">
        <v>1327</v>
      </c>
      <c r="H13" s="401" t="s">
        <v>1328</v>
      </c>
      <c r="I13" s="398" t="s">
        <v>1308</v>
      </c>
      <c r="J13" s="402" t="s">
        <v>1309</v>
      </c>
    </row>
    <row r="14" s="21" customFormat="1" spans="1:10">
      <c r="A14" s="451" t="s">
        <v>1331</v>
      </c>
      <c r="B14" s="452"/>
      <c r="C14" s="400" t="s">
        <v>538</v>
      </c>
      <c r="D14" s="401" t="s">
        <v>1332</v>
      </c>
      <c r="E14" s="398" t="s">
        <v>745</v>
      </c>
      <c r="F14" s="399" t="s">
        <v>744</v>
      </c>
      <c r="G14" s="400" t="s">
        <v>1333</v>
      </c>
      <c r="H14" s="401" t="s">
        <v>931</v>
      </c>
      <c r="I14" s="398" t="s">
        <v>1602</v>
      </c>
      <c r="J14" s="402" t="s">
        <v>1603</v>
      </c>
    </row>
    <row r="15" s="21" customFormat="1" spans="1:10">
      <c r="A15" s="448" t="s">
        <v>1336</v>
      </c>
      <c r="B15" s="399" t="s">
        <v>1337</v>
      </c>
      <c r="C15" s="454" t="s">
        <v>1338</v>
      </c>
      <c r="D15" s="455" t="s">
        <v>1339</v>
      </c>
      <c r="E15" s="398" t="s">
        <v>1002</v>
      </c>
      <c r="F15" s="399" t="s">
        <v>1001</v>
      </c>
      <c r="G15" s="400" t="s">
        <v>1604</v>
      </c>
      <c r="H15" s="401" t="s">
        <v>833</v>
      </c>
      <c r="I15" s="398" t="s">
        <v>1315</v>
      </c>
      <c r="J15" s="402" t="s">
        <v>1316</v>
      </c>
    </row>
    <row r="16" s="21" customFormat="1" spans="1:10">
      <c r="A16" s="448" t="s">
        <v>1343</v>
      </c>
      <c r="B16" s="399" t="s">
        <v>1344</v>
      </c>
      <c r="C16" s="403" t="s">
        <v>606</v>
      </c>
      <c r="D16" s="401" t="s">
        <v>1345</v>
      </c>
      <c r="E16" s="398" t="s">
        <v>1605</v>
      </c>
      <c r="F16" s="399" t="s">
        <v>1606</v>
      </c>
      <c r="G16" s="400" t="s">
        <v>1340</v>
      </c>
      <c r="H16" s="401" t="s">
        <v>1341</v>
      </c>
      <c r="I16" s="398" t="s">
        <v>1320</v>
      </c>
      <c r="J16" s="402" t="s">
        <v>648</v>
      </c>
    </row>
    <row r="17" s="21" customFormat="1" spans="1:10">
      <c r="A17" s="448" t="s">
        <v>463</v>
      </c>
      <c r="B17" s="399" t="s">
        <v>1351</v>
      </c>
      <c r="C17" s="400" t="s">
        <v>1352</v>
      </c>
      <c r="D17" s="401" t="s">
        <v>1353</v>
      </c>
      <c r="E17" s="398" t="s">
        <v>1346</v>
      </c>
      <c r="F17" s="399" t="s">
        <v>1347</v>
      </c>
      <c r="G17" s="400" t="s">
        <v>1348</v>
      </c>
      <c r="H17" s="401" t="s">
        <v>1349</v>
      </c>
      <c r="I17" s="398" t="s">
        <v>1329</v>
      </c>
      <c r="J17" s="402" t="s">
        <v>1330</v>
      </c>
    </row>
    <row r="18" s="21" customFormat="1" spans="1:10">
      <c r="A18" s="456" t="s">
        <v>1360</v>
      </c>
      <c r="B18" s="457" t="s">
        <v>1361</v>
      </c>
      <c r="C18" s="400" t="s">
        <v>1362</v>
      </c>
      <c r="D18" s="401" t="s">
        <v>479</v>
      </c>
      <c r="E18" s="398" t="s">
        <v>1354</v>
      </c>
      <c r="F18" s="399" t="s">
        <v>1355</v>
      </c>
      <c r="G18" s="400" t="s">
        <v>1356</v>
      </c>
      <c r="H18" s="401" t="s">
        <v>1357</v>
      </c>
      <c r="I18" s="398" t="s">
        <v>1607</v>
      </c>
      <c r="J18" s="402" t="s">
        <v>1608</v>
      </c>
    </row>
    <row r="19" s="21" customFormat="1" spans="1:10">
      <c r="A19" s="451" t="s">
        <v>1368</v>
      </c>
      <c r="B19" s="452"/>
      <c r="C19" s="400" t="s">
        <v>1369</v>
      </c>
      <c r="D19" s="401" t="s">
        <v>1370</v>
      </c>
      <c r="E19" s="398" t="s">
        <v>1363</v>
      </c>
      <c r="F19" s="399" t="s">
        <v>1609</v>
      </c>
      <c r="G19" s="400" t="s">
        <v>1365</v>
      </c>
      <c r="H19" s="401" t="s">
        <v>1366</v>
      </c>
      <c r="I19" s="398" t="s">
        <v>1610</v>
      </c>
      <c r="J19" s="402" t="s">
        <v>1611</v>
      </c>
    </row>
    <row r="20" s="21" customFormat="1" spans="1:10">
      <c r="A20" s="453" t="s">
        <v>1612</v>
      </c>
      <c r="B20" s="399" t="s">
        <v>1613</v>
      </c>
      <c r="C20" s="400" t="s">
        <v>1379</v>
      </c>
      <c r="D20" s="401" t="s">
        <v>1380</v>
      </c>
      <c r="E20" s="398" t="s">
        <v>1371</v>
      </c>
      <c r="F20" s="399" t="s">
        <v>1372</v>
      </c>
      <c r="G20" s="400" t="s">
        <v>1373</v>
      </c>
      <c r="H20" s="401" t="s">
        <v>1374</v>
      </c>
      <c r="I20" s="398" t="s">
        <v>1614</v>
      </c>
      <c r="J20" s="402" t="s">
        <v>1615</v>
      </c>
    </row>
    <row r="21" s="21" customFormat="1" spans="1:10">
      <c r="A21" s="451" t="s">
        <v>1395</v>
      </c>
      <c r="B21" s="452"/>
      <c r="C21" s="458" t="s">
        <v>1388</v>
      </c>
      <c r="D21" s="401" t="s">
        <v>1389</v>
      </c>
      <c r="E21" s="398" t="s">
        <v>1616</v>
      </c>
      <c r="F21" s="399" t="s">
        <v>1617</v>
      </c>
      <c r="G21" s="400" t="s">
        <v>1618</v>
      </c>
      <c r="H21" s="401" t="s">
        <v>776</v>
      </c>
      <c r="I21" s="398" t="s">
        <v>1334</v>
      </c>
      <c r="J21" s="402" t="s">
        <v>1335</v>
      </c>
    </row>
    <row r="22" s="21" customFormat="1" spans="1:10">
      <c r="A22" s="448" t="s">
        <v>1377</v>
      </c>
      <c r="B22" s="399" t="s">
        <v>1378</v>
      </c>
      <c r="C22" s="400" t="s">
        <v>1396</v>
      </c>
      <c r="D22" s="401" t="s">
        <v>1397</v>
      </c>
      <c r="E22" s="398" t="s">
        <v>1381</v>
      </c>
      <c r="F22" s="399" t="s">
        <v>1382</v>
      </c>
      <c r="G22" s="400" t="s">
        <v>1383</v>
      </c>
      <c r="H22" s="401" t="s">
        <v>779</v>
      </c>
      <c r="I22" s="398" t="s">
        <v>1342</v>
      </c>
      <c r="J22" s="402" t="s">
        <v>1076</v>
      </c>
    </row>
    <row r="23" s="21" customFormat="1" spans="1:10">
      <c r="A23" s="448" t="s">
        <v>1386</v>
      </c>
      <c r="B23" s="399" t="s">
        <v>1387</v>
      </c>
      <c r="C23" s="400" t="s">
        <v>1405</v>
      </c>
      <c r="D23" s="401" t="s">
        <v>1406</v>
      </c>
      <c r="E23" s="398" t="s">
        <v>1390</v>
      </c>
      <c r="F23" s="399" t="s">
        <v>1391</v>
      </c>
      <c r="G23" s="400" t="s">
        <v>1392</v>
      </c>
      <c r="H23" s="401" t="s">
        <v>1393</v>
      </c>
      <c r="I23" s="398" t="s">
        <v>1619</v>
      </c>
      <c r="J23" s="402" t="s">
        <v>1620</v>
      </c>
    </row>
    <row r="24" s="21" customFormat="1" spans="1:10">
      <c r="A24" s="448" t="s">
        <v>1621</v>
      </c>
      <c r="B24" s="399" t="s">
        <v>1622</v>
      </c>
      <c r="C24" s="400" t="s">
        <v>1414</v>
      </c>
      <c r="D24" s="401" t="s">
        <v>525</v>
      </c>
      <c r="E24" s="398" t="s">
        <v>1623</v>
      </c>
      <c r="F24" s="399" t="s">
        <v>1624</v>
      </c>
      <c r="G24" s="400" t="s">
        <v>1400</v>
      </c>
      <c r="H24" s="401" t="s">
        <v>1401</v>
      </c>
      <c r="I24" s="398" t="s">
        <v>1625</v>
      </c>
      <c r="J24" s="402" t="s">
        <v>1626</v>
      </c>
    </row>
    <row r="25" s="21" customFormat="1" spans="1:10">
      <c r="A25" s="448" t="s">
        <v>1404</v>
      </c>
      <c r="B25" s="399" t="s">
        <v>363</v>
      </c>
      <c r="C25" s="400" t="s">
        <v>1420</v>
      </c>
      <c r="D25" s="401" t="s">
        <v>1421</v>
      </c>
      <c r="E25" s="398" t="s">
        <v>1627</v>
      </c>
      <c r="F25" s="399" t="s">
        <v>1628</v>
      </c>
      <c r="G25" s="400" t="s">
        <v>1409</v>
      </c>
      <c r="H25" s="401" t="s">
        <v>1410</v>
      </c>
      <c r="I25" s="398" t="s">
        <v>1629</v>
      </c>
      <c r="J25" s="402" t="s">
        <v>1630</v>
      </c>
    </row>
    <row r="26" s="21" customFormat="1" spans="1:10">
      <c r="A26" s="451" t="s">
        <v>1413</v>
      </c>
      <c r="B26" s="452"/>
      <c r="C26" s="400" t="s">
        <v>1428</v>
      </c>
      <c r="D26" s="401" t="s">
        <v>1429</v>
      </c>
      <c r="E26" s="398" t="s">
        <v>1398</v>
      </c>
      <c r="F26" s="399" t="s">
        <v>1399</v>
      </c>
      <c r="G26" s="400" t="s">
        <v>1417</v>
      </c>
      <c r="H26" s="401" t="s">
        <v>1418</v>
      </c>
      <c r="I26" s="398" t="s">
        <v>1631</v>
      </c>
      <c r="J26" s="402" t="s">
        <v>1085</v>
      </c>
    </row>
    <row r="27" s="21" customFormat="1" spans="1:10">
      <c r="A27" s="448" t="s">
        <v>666</v>
      </c>
      <c r="B27" s="399" t="s">
        <v>665</v>
      </c>
      <c r="C27" s="400" t="s">
        <v>1438</v>
      </c>
      <c r="D27" s="401" t="s">
        <v>1439</v>
      </c>
      <c r="E27" s="398" t="s">
        <v>1632</v>
      </c>
      <c r="F27" s="399" t="s">
        <v>1633</v>
      </c>
      <c r="G27" s="400" t="s">
        <v>1634</v>
      </c>
      <c r="H27" s="401" t="s">
        <v>1635</v>
      </c>
      <c r="I27" s="398" t="s">
        <v>1636</v>
      </c>
      <c r="J27" s="402" t="s">
        <v>1637</v>
      </c>
    </row>
    <row r="28" s="21" customFormat="1" spans="1:10">
      <c r="A28" s="448" t="s">
        <v>1426</v>
      </c>
      <c r="B28" s="399" t="s">
        <v>1427</v>
      </c>
      <c r="C28" s="400" t="s">
        <v>1448</v>
      </c>
      <c r="D28" s="401" t="s">
        <v>488</v>
      </c>
      <c r="E28" s="398" t="s">
        <v>1407</v>
      </c>
      <c r="F28" s="399" t="s">
        <v>1408</v>
      </c>
      <c r="G28" s="400" t="s">
        <v>717</v>
      </c>
      <c r="H28" s="401" t="s">
        <v>716</v>
      </c>
      <c r="I28" s="398" t="s">
        <v>1350</v>
      </c>
      <c r="J28" s="402" t="s">
        <v>893</v>
      </c>
    </row>
    <row r="29" s="21" customFormat="1" spans="1:10">
      <c r="A29" s="448" t="s">
        <v>1436</v>
      </c>
      <c r="B29" s="399" t="s">
        <v>1437</v>
      </c>
      <c r="C29" s="400" t="s">
        <v>1456</v>
      </c>
      <c r="D29" s="401" t="s">
        <v>1457</v>
      </c>
      <c r="E29" s="398" t="s">
        <v>1415</v>
      </c>
      <c r="F29" s="399" t="s">
        <v>1416</v>
      </c>
      <c r="G29" s="400" t="s">
        <v>1432</v>
      </c>
      <c r="H29" s="401" t="s">
        <v>1433</v>
      </c>
      <c r="I29" s="398" t="s">
        <v>1638</v>
      </c>
      <c r="J29" s="402" t="s">
        <v>1639</v>
      </c>
    </row>
    <row r="30" s="21" customFormat="1" spans="1:10">
      <c r="A30" s="448" t="s">
        <v>1446</v>
      </c>
      <c r="B30" s="399" t="s">
        <v>1447</v>
      </c>
      <c r="C30" s="400" t="s">
        <v>1463</v>
      </c>
      <c r="D30" s="401" t="s">
        <v>1464</v>
      </c>
      <c r="E30" s="398" t="s">
        <v>1422</v>
      </c>
      <c r="F30" s="399" t="s">
        <v>1423</v>
      </c>
      <c r="G30" s="400" t="s">
        <v>1442</v>
      </c>
      <c r="H30" s="401" t="s">
        <v>1443</v>
      </c>
      <c r="I30" s="398" t="s">
        <v>1358</v>
      </c>
      <c r="J30" s="402" t="s">
        <v>1359</v>
      </c>
    </row>
    <row r="31" s="21" customFormat="1" spans="1:10">
      <c r="A31" s="448" t="s">
        <v>1454</v>
      </c>
      <c r="B31" s="399" t="s">
        <v>1455</v>
      </c>
      <c r="C31" s="400" t="s">
        <v>1471</v>
      </c>
      <c r="D31" s="401" t="s">
        <v>1472</v>
      </c>
      <c r="E31" s="398" t="s">
        <v>1044</v>
      </c>
      <c r="F31" s="399" t="s">
        <v>1640</v>
      </c>
      <c r="G31" s="400" t="s">
        <v>1451</v>
      </c>
      <c r="H31" s="401" t="s">
        <v>1452</v>
      </c>
      <c r="I31" s="398" t="s">
        <v>1367</v>
      </c>
      <c r="J31" s="402" t="s">
        <v>818</v>
      </c>
    </row>
    <row r="32" s="21" customFormat="1" spans="1:10">
      <c r="A32" s="448" t="s">
        <v>1461</v>
      </c>
      <c r="B32" s="399" t="s">
        <v>1462</v>
      </c>
      <c r="C32" s="400" t="s">
        <v>1479</v>
      </c>
      <c r="D32" s="401" t="s">
        <v>1480</v>
      </c>
      <c r="E32" s="398" t="s">
        <v>1641</v>
      </c>
      <c r="F32" s="399" t="s">
        <v>946</v>
      </c>
      <c r="G32" s="400" t="s">
        <v>1459</v>
      </c>
      <c r="H32" s="401" t="s">
        <v>1460</v>
      </c>
      <c r="I32" s="398" t="s">
        <v>1642</v>
      </c>
      <c r="J32" s="402" t="s">
        <v>1643</v>
      </c>
    </row>
    <row r="33" s="21" customFormat="1" spans="1:10">
      <c r="A33" s="448" t="s">
        <v>1469</v>
      </c>
      <c r="B33" s="399" t="s">
        <v>1470</v>
      </c>
      <c r="C33" s="400" t="s">
        <v>1487</v>
      </c>
      <c r="D33" s="401" t="s">
        <v>1488</v>
      </c>
      <c r="E33" s="398" t="s">
        <v>1430</v>
      </c>
      <c r="F33" s="399" t="s">
        <v>1431</v>
      </c>
      <c r="G33" s="400" t="s">
        <v>1644</v>
      </c>
      <c r="H33" s="401" t="s">
        <v>934</v>
      </c>
      <c r="I33" s="398" t="s">
        <v>1645</v>
      </c>
      <c r="J33" s="402" t="s">
        <v>1646</v>
      </c>
    </row>
    <row r="34" s="21" customFormat="1" spans="1:10">
      <c r="A34" s="459" t="s">
        <v>1477</v>
      </c>
      <c r="B34" s="399" t="s">
        <v>1478</v>
      </c>
      <c r="C34" s="403" t="s">
        <v>1494</v>
      </c>
      <c r="D34" s="401" t="s">
        <v>1495</v>
      </c>
      <c r="E34" s="398" t="s">
        <v>1440</v>
      </c>
      <c r="F34" s="399" t="s">
        <v>1441</v>
      </c>
      <c r="G34" s="400" t="s">
        <v>1647</v>
      </c>
      <c r="H34" s="401" t="s">
        <v>1648</v>
      </c>
      <c r="I34" s="398" t="s">
        <v>1375</v>
      </c>
      <c r="J34" s="402" t="s">
        <v>1376</v>
      </c>
    </row>
    <row r="35" s="21" customFormat="1" spans="1:10">
      <c r="A35" s="459" t="s">
        <v>1485</v>
      </c>
      <c r="B35" s="399" t="s">
        <v>1486</v>
      </c>
      <c r="C35" s="403" t="s">
        <v>1502</v>
      </c>
      <c r="D35" s="401" t="s">
        <v>1503</v>
      </c>
      <c r="E35" s="398" t="s">
        <v>1449</v>
      </c>
      <c r="F35" s="399" t="s">
        <v>1450</v>
      </c>
      <c r="G35" s="400" t="s">
        <v>1467</v>
      </c>
      <c r="H35" s="401" t="s">
        <v>1468</v>
      </c>
      <c r="I35" s="398" t="s">
        <v>1384</v>
      </c>
      <c r="J35" s="402" t="s">
        <v>1385</v>
      </c>
    </row>
    <row r="36" s="21" customFormat="1" spans="1:10">
      <c r="A36" s="448" t="s">
        <v>1492</v>
      </c>
      <c r="B36" s="399" t="s">
        <v>1493</v>
      </c>
      <c r="C36" s="460" t="s">
        <v>1509</v>
      </c>
      <c r="D36" s="461"/>
      <c r="E36" s="404" t="s">
        <v>849</v>
      </c>
      <c r="F36" s="405" t="s">
        <v>1649</v>
      </c>
      <c r="G36" s="400" t="s">
        <v>1650</v>
      </c>
      <c r="H36" s="401" t="s">
        <v>1651</v>
      </c>
      <c r="I36" s="398" t="s">
        <v>1095</v>
      </c>
      <c r="J36" s="402" t="s">
        <v>1652</v>
      </c>
    </row>
    <row r="37" s="21" customFormat="1" spans="1:10">
      <c r="A37" s="448" t="s">
        <v>1500</v>
      </c>
      <c r="B37" s="399" t="s">
        <v>1501</v>
      </c>
      <c r="C37" s="400" t="s">
        <v>1653</v>
      </c>
      <c r="D37" s="401" t="s">
        <v>1654</v>
      </c>
      <c r="E37" s="398" t="s">
        <v>1655</v>
      </c>
      <c r="F37" s="399" t="s">
        <v>1656</v>
      </c>
      <c r="G37" s="400" t="s">
        <v>1475</v>
      </c>
      <c r="H37" s="401" t="s">
        <v>1476</v>
      </c>
      <c r="I37" s="406" t="s">
        <v>1657</v>
      </c>
      <c r="J37" s="407" t="s">
        <v>1052</v>
      </c>
    </row>
    <row r="38" s="21" customFormat="1" spans="1:10">
      <c r="A38" s="448" t="s">
        <v>1507</v>
      </c>
      <c r="B38" s="399" t="s">
        <v>1508</v>
      </c>
      <c r="C38" s="400" t="s">
        <v>1514</v>
      </c>
      <c r="D38" s="401" t="s">
        <v>1658</v>
      </c>
      <c r="E38" s="398" t="s">
        <v>1659</v>
      </c>
      <c r="F38" s="399" t="s">
        <v>918</v>
      </c>
      <c r="G38" s="400" t="s">
        <v>1483</v>
      </c>
      <c r="H38" s="401" t="s">
        <v>1484</v>
      </c>
      <c r="I38" s="398" t="s">
        <v>800</v>
      </c>
      <c r="J38" s="402" t="s">
        <v>1394</v>
      </c>
    </row>
    <row r="39" s="21" customFormat="1" spans="1:10">
      <c r="A39" s="448" t="s">
        <v>1512</v>
      </c>
      <c r="B39" s="399" t="s">
        <v>1513</v>
      </c>
      <c r="C39" s="400" t="s">
        <v>1522</v>
      </c>
      <c r="D39" s="401" t="s">
        <v>1523</v>
      </c>
      <c r="E39" s="398" t="s">
        <v>1458</v>
      </c>
      <c r="F39" s="399" t="s">
        <v>966</v>
      </c>
      <c r="G39" s="400" t="s">
        <v>1490</v>
      </c>
      <c r="H39" s="401" t="s">
        <v>1491</v>
      </c>
      <c r="I39" s="398" t="s">
        <v>1402</v>
      </c>
      <c r="J39" s="402" t="s">
        <v>1403</v>
      </c>
    </row>
    <row r="40" s="21" customFormat="1" spans="1:10">
      <c r="A40" s="448" t="s">
        <v>1520</v>
      </c>
      <c r="B40" s="399" t="s">
        <v>1521</v>
      </c>
      <c r="C40" s="400" t="s">
        <v>1660</v>
      </c>
      <c r="D40" s="401" t="s">
        <v>1661</v>
      </c>
      <c r="E40" s="398" t="s">
        <v>1465</v>
      </c>
      <c r="F40" s="399" t="s">
        <v>1466</v>
      </c>
      <c r="G40" s="400" t="s">
        <v>1498</v>
      </c>
      <c r="H40" s="401" t="s">
        <v>1499</v>
      </c>
      <c r="I40" s="398" t="s">
        <v>1411</v>
      </c>
      <c r="J40" s="402" t="s">
        <v>1412</v>
      </c>
    </row>
    <row r="41" s="21" customFormat="1" spans="1:10">
      <c r="A41" s="448" t="s">
        <v>1526</v>
      </c>
      <c r="B41" s="399" t="s">
        <v>574</v>
      </c>
      <c r="C41" s="400" t="s">
        <v>1527</v>
      </c>
      <c r="D41" s="401" t="s">
        <v>1528</v>
      </c>
      <c r="E41" s="398" t="s">
        <v>1473</v>
      </c>
      <c r="F41" s="399" t="s">
        <v>1474</v>
      </c>
      <c r="G41" s="400" t="s">
        <v>1506</v>
      </c>
      <c r="H41" s="401" t="s">
        <v>1049</v>
      </c>
      <c r="I41" s="398" t="s">
        <v>1419</v>
      </c>
      <c r="J41" s="402" t="s">
        <v>741</v>
      </c>
    </row>
    <row r="42" s="21" customFormat="1" spans="1:10">
      <c r="A42" s="448" t="s">
        <v>1531</v>
      </c>
      <c r="B42" s="399" t="s">
        <v>1532</v>
      </c>
      <c r="C42" s="400" t="s">
        <v>1662</v>
      </c>
      <c r="D42" s="401" t="s">
        <v>599</v>
      </c>
      <c r="E42" s="398" t="s">
        <v>1663</v>
      </c>
      <c r="F42" s="399" t="s">
        <v>1664</v>
      </c>
      <c r="G42" s="400" t="s">
        <v>1510</v>
      </c>
      <c r="H42" s="401" t="s">
        <v>1511</v>
      </c>
      <c r="I42" s="398" t="s">
        <v>1424</v>
      </c>
      <c r="J42" s="402" t="s">
        <v>1425</v>
      </c>
    </row>
    <row r="43" s="21" customFormat="1" spans="1:10">
      <c r="A43" s="456" t="s">
        <v>1537</v>
      </c>
      <c r="B43" s="457" t="s">
        <v>1538</v>
      </c>
      <c r="C43" s="400" t="s">
        <v>1665</v>
      </c>
      <c r="D43" s="401" t="s">
        <v>623</v>
      </c>
      <c r="E43" s="398" t="s">
        <v>1666</v>
      </c>
      <c r="F43" s="399" t="s">
        <v>1667</v>
      </c>
      <c r="G43" s="400" t="s">
        <v>1668</v>
      </c>
      <c r="H43" s="401" t="s">
        <v>1669</v>
      </c>
      <c r="I43" s="398" t="s">
        <v>1670</v>
      </c>
      <c r="J43" s="402" t="s">
        <v>734</v>
      </c>
    </row>
    <row r="44" s="21" customFormat="1" spans="1:10">
      <c r="A44" s="448" t="s">
        <v>1543</v>
      </c>
      <c r="B44" s="399" t="s">
        <v>1544</v>
      </c>
      <c r="C44" s="400" t="s">
        <v>1533</v>
      </c>
      <c r="D44" s="401" t="s">
        <v>472</v>
      </c>
      <c r="E44" s="398" t="s">
        <v>1481</v>
      </c>
      <c r="F44" s="399" t="s">
        <v>1482</v>
      </c>
      <c r="G44" s="400" t="s">
        <v>867</v>
      </c>
      <c r="H44" s="401" t="s">
        <v>1671</v>
      </c>
      <c r="I44" s="398" t="s">
        <v>1672</v>
      </c>
      <c r="J44" s="402" t="s">
        <v>1673</v>
      </c>
    </row>
    <row r="45" s="21" customFormat="1" spans="1:10">
      <c r="A45" s="448" t="s">
        <v>1549</v>
      </c>
      <c r="B45" s="399" t="s">
        <v>1550</v>
      </c>
      <c r="C45" s="400" t="s">
        <v>1674</v>
      </c>
      <c r="D45" s="401" t="s">
        <v>1675</v>
      </c>
      <c r="E45" s="398" t="s">
        <v>1676</v>
      </c>
      <c r="F45" s="399" t="s">
        <v>1677</v>
      </c>
      <c r="G45" s="400" t="s">
        <v>1518</v>
      </c>
      <c r="H45" s="401" t="s">
        <v>1519</v>
      </c>
      <c r="I45" s="408" t="s">
        <v>1678</v>
      </c>
      <c r="J45" s="402" t="s">
        <v>1628</v>
      </c>
    </row>
    <row r="46" s="21" customFormat="1" spans="1:10">
      <c r="A46" s="448" t="s">
        <v>1554</v>
      </c>
      <c r="B46" s="399" t="s">
        <v>1555</v>
      </c>
      <c r="C46" s="400" t="s">
        <v>1539</v>
      </c>
      <c r="D46" s="401" t="s">
        <v>1540</v>
      </c>
      <c r="E46" s="398" t="s">
        <v>954</v>
      </c>
      <c r="F46" s="399" t="s">
        <v>1489</v>
      </c>
      <c r="G46" s="409" t="s">
        <v>1525</v>
      </c>
      <c r="H46" s="410" t="s">
        <v>711</v>
      </c>
      <c r="I46" s="408" t="s">
        <v>1434</v>
      </c>
      <c r="J46" s="402" t="s">
        <v>1435</v>
      </c>
    </row>
    <row r="47" s="21" customFormat="1" spans="1:10">
      <c r="A47" s="448" t="s">
        <v>1558</v>
      </c>
      <c r="B47" s="399" t="s">
        <v>1559</v>
      </c>
      <c r="C47" s="400" t="s">
        <v>1679</v>
      </c>
      <c r="D47" s="401" t="s">
        <v>1567</v>
      </c>
      <c r="E47" s="398" t="s">
        <v>1496</v>
      </c>
      <c r="F47" s="399" t="s">
        <v>1497</v>
      </c>
      <c r="G47" s="400" t="s">
        <v>1059</v>
      </c>
      <c r="H47" s="401" t="s">
        <v>1530</v>
      </c>
      <c r="I47" s="408" t="s">
        <v>1444</v>
      </c>
      <c r="J47" s="402" t="s">
        <v>1445</v>
      </c>
    </row>
    <row r="48" s="21" customFormat="1" spans="1:10">
      <c r="A48" s="448" t="s">
        <v>1561</v>
      </c>
      <c r="B48" s="399" t="s">
        <v>1562</v>
      </c>
      <c r="C48" s="462" t="s">
        <v>1680</v>
      </c>
      <c r="D48" s="401" t="s">
        <v>1681</v>
      </c>
      <c r="E48" s="398" t="s">
        <v>1504</v>
      </c>
      <c r="F48" s="399" t="s">
        <v>1505</v>
      </c>
      <c r="G48" s="400" t="s">
        <v>1536</v>
      </c>
      <c r="H48" s="401" t="s">
        <v>875</v>
      </c>
      <c r="I48" s="411" t="s">
        <v>1453</v>
      </c>
      <c r="J48" s="412" t="s">
        <v>1453</v>
      </c>
    </row>
    <row r="49" s="21" customFormat="1" spans="1:10">
      <c r="A49" s="459" t="s">
        <v>1565</v>
      </c>
      <c r="B49" s="399" t="s">
        <v>1566</v>
      </c>
      <c r="C49" s="400" t="s">
        <v>1682</v>
      </c>
      <c r="D49" s="401" t="s">
        <v>516</v>
      </c>
      <c r="E49" s="398" t="s">
        <v>784</v>
      </c>
      <c r="F49" s="399" t="s">
        <v>783</v>
      </c>
      <c r="G49" s="400" t="s">
        <v>1541</v>
      </c>
      <c r="H49" s="401" t="s">
        <v>1542</v>
      </c>
      <c r="I49" s="411" t="s">
        <v>1453</v>
      </c>
      <c r="J49" s="412" t="s">
        <v>1453</v>
      </c>
    </row>
    <row r="50" s="21" customFormat="1" spans="1:10">
      <c r="A50" s="451" t="s">
        <v>1246</v>
      </c>
      <c r="B50" s="452"/>
      <c r="C50" s="400" t="s">
        <v>1683</v>
      </c>
      <c r="D50" s="401" t="s">
        <v>1684</v>
      </c>
      <c r="E50" s="398" t="s">
        <v>1516</v>
      </c>
      <c r="F50" s="399" t="s">
        <v>1517</v>
      </c>
      <c r="G50" s="400" t="s">
        <v>1547</v>
      </c>
      <c r="H50" s="401" t="s">
        <v>1548</v>
      </c>
      <c r="I50" s="411" t="s">
        <v>1453</v>
      </c>
      <c r="J50" s="412" t="s">
        <v>1453</v>
      </c>
    </row>
    <row r="51" s="21" customFormat="1" ht="15" spans="1:10">
      <c r="A51" s="448" t="s">
        <v>1568</v>
      </c>
      <c r="B51" s="399" t="s">
        <v>1569</v>
      </c>
      <c r="C51" s="400" t="s">
        <v>1545</v>
      </c>
      <c r="D51" s="401" t="s">
        <v>1685</v>
      </c>
      <c r="E51" s="398" t="s">
        <v>1686</v>
      </c>
      <c r="F51" s="399" t="s">
        <v>1687</v>
      </c>
      <c r="G51" s="400" t="s">
        <v>1552</v>
      </c>
      <c r="H51" s="401" t="s">
        <v>1553</v>
      </c>
      <c r="I51" s="413" t="s">
        <v>1453</v>
      </c>
      <c r="J51" s="414" t="s">
        <v>1453</v>
      </c>
    </row>
    <row r="52" s="21" customFormat="1" ht="15" spans="1:10">
      <c r="A52" s="448" t="s">
        <v>1570</v>
      </c>
      <c r="B52" s="399" t="s">
        <v>1571</v>
      </c>
      <c r="C52" s="400" t="s">
        <v>1551</v>
      </c>
      <c r="D52" s="401" t="s">
        <v>1688</v>
      </c>
      <c r="E52" s="398" t="s">
        <v>1524</v>
      </c>
      <c r="F52" s="399" t="s">
        <v>790</v>
      </c>
      <c r="G52" s="403" t="s">
        <v>1556</v>
      </c>
      <c r="H52" s="401" t="s">
        <v>1557</v>
      </c>
      <c r="I52" s="413" t="s">
        <v>1453</v>
      </c>
      <c r="J52" s="414" t="s">
        <v>1453</v>
      </c>
    </row>
    <row r="53" s="21" customFormat="1" ht="15" spans="1:10">
      <c r="A53" s="448" t="s">
        <v>591</v>
      </c>
      <c r="B53" s="399" t="s">
        <v>590</v>
      </c>
      <c r="C53" s="463" t="s">
        <v>1453</v>
      </c>
      <c r="D53" s="464" t="s">
        <v>1453</v>
      </c>
      <c r="E53" s="398" t="s">
        <v>1529</v>
      </c>
      <c r="F53" s="399" t="s">
        <v>627</v>
      </c>
      <c r="G53" s="403" t="s">
        <v>1560</v>
      </c>
      <c r="H53" s="401" t="s">
        <v>884</v>
      </c>
      <c r="I53" s="413" t="s">
        <v>1453</v>
      </c>
      <c r="J53" s="414" t="s">
        <v>1453</v>
      </c>
    </row>
    <row r="54" s="21" customFormat="1" ht="15" spans="1:10">
      <c r="A54" s="465" t="s">
        <v>502</v>
      </c>
      <c r="B54" s="416" t="s">
        <v>501</v>
      </c>
      <c r="C54" s="466" t="s">
        <v>1453</v>
      </c>
      <c r="D54" s="467" t="s">
        <v>1453</v>
      </c>
      <c r="E54" s="415" t="s">
        <v>1534</v>
      </c>
      <c r="F54" s="416" t="s">
        <v>1535</v>
      </c>
      <c r="G54" s="417" t="s">
        <v>1563</v>
      </c>
      <c r="H54" s="418" t="s">
        <v>1564</v>
      </c>
      <c r="I54" s="413" t="s">
        <v>1453</v>
      </c>
      <c r="J54" s="414" t="s">
        <v>1453</v>
      </c>
    </row>
    <row r="55" s="21" customFormat="1" spans="1:8">
      <c r="A55" s="468" t="s">
        <v>1572</v>
      </c>
      <c r="B55" s="469"/>
      <c r="C55" s="470"/>
      <c r="D55" s="471"/>
      <c r="E55" s="470"/>
      <c r="F55" s="471"/>
      <c r="H55" s="472"/>
    </row>
  </sheetData>
  <mergeCells count="13">
    <mergeCell ref="A1:J1"/>
    <mergeCell ref="A2:B2"/>
    <mergeCell ref="C2:D2"/>
    <mergeCell ref="E2:F2"/>
    <mergeCell ref="G2:H2"/>
    <mergeCell ref="I2:J2"/>
    <mergeCell ref="A12:B12"/>
    <mergeCell ref="A14:B14"/>
    <mergeCell ref="A19:B19"/>
    <mergeCell ref="A21:B21"/>
    <mergeCell ref="A26:B26"/>
    <mergeCell ref="C36:D36"/>
    <mergeCell ref="A50:B50"/>
  </mergeCells>
  <hyperlinks>
    <hyperlink ref="K1" location="目录!A1" display="返回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6"/>
  <sheetViews>
    <sheetView zoomScale="85" zoomScaleNormal="85" topLeftCell="B1" workbookViewId="0">
      <selection activeCell="S1" sqref="S1"/>
    </sheetView>
  </sheetViews>
  <sheetFormatPr defaultColWidth="8.89166666666667" defaultRowHeight="13.5"/>
  <cols>
    <col min="1" max="1" width="8.525" customWidth="1"/>
    <col min="2" max="5" width="9.63333333333333" customWidth="1"/>
    <col min="6" max="6" width="7.78333333333333" customWidth="1"/>
    <col min="7" max="8" width="9.63333333333333" customWidth="1"/>
    <col min="9" max="9" width="11.1666666666667" customWidth="1"/>
    <col min="10" max="18" width="9.63333333333333" customWidth="1"/>
    <col min="19" max="20" width="20.1083333333333" customWidth="1"/>
  </cols>
  <sheetData>
    <row r="1" customFormat="1" ht="51" customHeight="1" spans="1:19">
      <c r="A1" s="374" t="s">
        <v>1689</v>
      </c>
      <c r="B1" s="374"/>
      <c r="C1" s="374"/>
      <c r="D1" s="374"/>
      <c r="E1" s="374"/>
      <c r="F1" s="374"/>
      <c r="G1" s="374"/>
      <c r="H1" s="374"/>
      <c r="I1" s="374"/>
      <c r="J1" s="374"/>
      <c r="K1" s="374"/>
      <c r="L1" s="374"/>
      <c r="M1" s="374"/>
      <c r="N1" s="374"/>
      <c r="O1" s="374"/>
      <c r="P1" s="374"/>
      <c r="Q1" s="374"/>
      <c r="R1" s="374"/>
      <c r="S1" s="26" t="s">
        <v>359</v>
      </c>
    </row>
    <row r="2" s="373" customFormat="1" ht="30" customHeight="1" spans="1:30">
      <c r="A2" s="375" t="s">
        <v>1690</v>
      </c>
      <c r="B2" s="375"/>
      <c r="C2" s="375"/>
      <c r="D2" s="375"/>
      <c r="E2" s="375"/>
      <c r="F2" s="375"/>
      <c r="G2" s="375"/>
      <c r="H2" s="375"/>
      <c r="I2" s="375"/>
      <c r="J2" s="375"/>
      <c r="K2" s="375"/>
      <c r="L2" s="375"/>
      <c r="M2" s="375"/>
      <c r="N2" s="375"/>
      <c r="O2" s="375"/>
      <c r="P2" s="375"/>
      <c r="Q2" s="375"/>
      <c r="R2" s="375"/>
      <c r="S2"/>
      <c r="T2"/>
      <c r="U2"/>
      <c r="V2"/>
      <c r="W2"/>
      <c r="X2"/>
      <c r="Y2"/>
      <c r="Z2"/>
      <c r="AA2"/>
      <c r="AB2"/>
      <c r="AC2"/>
      <c r="AD2"/>
    </row>
    <row r="3" s="373" customFormat="1" ht="30" customHeight="1" spans="1:30">
      <c r="A3" s="376"/>
      <c r="B3" s="377"/>
      <c r="C3" s="377"/>
      <c r="D3" s="377"/>
      <c r="E3" s="377"/>
      <c r="F3" s="377"/>
      <c r="G3" s="377"/>
      <c r="H3" s="377"/>
      <c r="I3" s="377"/>
      <c r="J3" s="377" t="s">
        <v>1691</v>
      </c>
      <c r="K3" s="377"/>
      <c r="L3" s="377"/>
      <c r="M3" s="377"/>
      <c r="N3" s="377"/>
      <c r="O3" s="377"/>
      <c r="P3" s="377"/>
      <c r="Q3" s="377"/>
      <c r="R3" s="394"/>
      <c r="S3"/>
      <c r="T3"/>
      <c r="U3"/>
      <c r="V3"/>
      <c r="W3"/>
      <c r="X3"/>
      <c r="Y3"/>
      <c r="Z3"/>
      <c r="AA3"/>
      <c r="AB3"/>
      <c r="AC3"/>
      <c r="AD3"/>
    </row>
    <row r="4" s="373" customFormat="1" ht="30" customHeight="1" spans="1:30">
      <c r="A4" s="378" t="s">
        <v>1692</v>
      </c>
      <c r="B4" s="379"/>
      <c r="C4" s="379"/>
      <c r="D4" s="379"/>
      <c r="E4" s="379"/>
      <c r="F4" s="379"/>
      <c r="G4" s="379"/>
      <c r="H4" s="379"/>
      <c r="I4" s="379"/>
      <c r="J4" s="379"/>
      <c r="K4" s="379"/>
      <c r="L4" s="379"/>
      <c r="M4" s="379"/>
      <c r="N4" s="379"/>
      <c r="O4" s="379"/>
      <c r="P4" s="379"/>
      <c r="Q4" s="379"/>
      <c r="R4" s="395"/>
      <c r="S4"/>
      <c r="T4"/>
      <c r="U4"/>
      <c r="V4"/>
      <c r="W4"/>
      <c r="X4"/>
      <c r="Y4"/>
      <c r="Z4"/>
      <c r="AA4"/>
      <c r="AB4"/>
      <c r="AC4"/>
      <c r="AD4"/>
    </row>
    <row r="5" customFormat="1" ht="70" customHeight="1" spans="1:30">
      <c r="A5" s="380" t="s">
        <v>1693</v>
      </c>
      <c r="B5" s="381" t="s">
        <v>1694</v>
      </c>
      <c r="C5" s="382" t="s">
        <v>313</v>
      </c>
      <c r="D5" s="383" t="s">
        <v>541</v>
      </c>
      <c r="E5" s="384" t="s">
        <v>466</v>
      </c>
      <c r="F5" s="385" t="s">
        <v>448</v>
      </c>
      <c r="G5" s="385" t="s">
        <v>1010</v>
      </c>
      <c r="H5" s="383" t="s">
        <v>363</v>
      </c>
      <c r="I5" s="383" t="s">
        <v>1695</v>
      </c>
      <c r="J5" s="381" t="s">
        <v>1696</v>
      </c>
      <c r="K5" s="381" t="s">
        <v>1697</v>
      </c>
      <c r="L5" s="390" t="s">
        <v>1698</v>
      </c>
      <c r="M5" s="390" t="s">
        <v>1699</v>
      </c>
      <c r="N5" s="391" t="s">
        <v>1700</v>
      </c>
      <c r="O5" s="391" t="s">
        <v>1701</v>
      </c>
      <c r="P5" s="392" t="s">
        <v>1702</v>
      </c>
      <c r="Q5" s="381" t="s">
        <v>1703</v>
      </c>
      <c r="R5" s="383" t="s">
        <v>1704</v>
      </c>
      <c r="S5" s="396" t="s">
        <v>1704</v>
      </c>
      <c r="T5" s="397"/>
      <c r="U5" s="396" t="s">
        <v>1704</v>
      </c>
      <c r="V5" s="397"/>
      <c r="W5" s="396" t="s">
        <v>1704</v>
      </c>
      <c r="X5" s="397"/>
      <c r="Y5" s="419" t="s">
        <v>1705</v>
      </c>
      <c r="Z5" s="420"/>
      <c r="AA5" s="420"/>
      <c r="AB5" s="420"/>
      <c r="AC5" s="420"/>
      <c r="AD5" s="421"/>
    </row>
    <row r="6" customFormat="1" ht="14.25" spans="1:30">
      <c r="A6" s="386">
        <v>1</v>
      </c>
      <c r="B6" s="367">
        <v>446.8865148366</v>
      </c>
      <c r="C6" s="367">
        <v>398.84504108289</v>
      </c>
      <c r="D6" s="367">
        <v>598.855632400321</v>
      </c>
      <c r="E6" s="367">
        <v>501.89572713365</v>
      </c>
      <c r="F6" s="367">
        <v>555.321136232562</v>
      </c>
      <c r="G6" s="367">
        <v>693.04410648884</v>
      </c>
      <c r="H6" s="367">
        <v>632.944649832589</v>
      </c>
      <c r="I6" s="367">
        <v>632.944649832589</v>
      </c>
      <c r="J6" s="367">
        <v>619.708164760045</v>
      </c>
      <c r="K6" s="367">
        <v>623.318115234374</v>
      </c>
      <c r="L6" s="367">
        <v>708.420685094867</v>
      </c>
      <c r="M6" s="367">
        <v>708.420685094867</v>
      </c>
      <c r="N6" s="367">
        <v>744.12987236635</v>
      </c>
      <c r="O6" s="367">
        <v>565.024583809466</v>
      </c>
      <c r="P6" s="367">
        <v>754.55360436098</v>
      </c>
      <c r="Q6" s="367">
        <v>697.154482737723</v>
      </c>
      <c r="R6" s="367">
        <v>605.59027415523</v>
      </c>
      <c r="S6" s="398" t="s">
        <v>1253</v>
      </c>
      <c r="T6" s="399" t="s">
        <v>1594</v>
      </c>
      <c r="U6" s="400" t="s">
        <v>1254</v>
      </c>
      <c r="V6" s="401" t="s">
        <v>671</v>
      </c>
      <c r="W6" s="398" t="s">
        <v>1255</v>
      </c>
      <c r="X6" s="402" t="s">
        <v>1256</v>
      </c>
      <c r="Y6" s="422"/>
      <c r="Z6" s="423"/>
      <c r="AA6" s="423"/>
      <c r="AB6" s="423"/>
      <c r="AC6" s="423"/>
      <c r="AD6" s="424"/>
    </row>
    <row r="7" customFormat="1" ht="14.25" spans="1:30">
      <c r="A7" s="386">
        <v>1.5</v>
      </c>
      <c r="B7" s="367">
        <v>472.405061607291</v>
      </c>
      <c r="C7" s="367">
        <v>426.588803200405</v>
      </c>
      <c r="D7" s="367">
        <v>647.607434159101</v>
      </c>
      <c r="E7" s="367">
        <v>536.754804761301</v>
      </c>
      <c r="F7" s="367">
        <v>589.855294251186</v>
      </c>
      <c r="G7" s="367">
        <v>747.515852512835</v>
      </c>
      <c r="H7" s="367">
        <v>632.878675382382</v>
      </c>
      <c r="I7" s="367">
        <v>632.878675382382</v>
      </c>
      <c r="J7" s="367">
        <v>670.083942340861</v>
      </c>
      <c r="K7" s="367">
        <v>670.400828796887</v>
      </c>
      <c r="L7" s="367">
        <v>711.478268684891</v>
      </c>
      <c r="M7" s="367">
        <v>711.478268684891</v>
      </c>
      <c r="N7" s="367">
        <v>834.982394518432</v>
      </c>
      <c r="O7" s="367">
        <v>625.110974538574</v>
      </c>
      <c r="P7" s="367">
        <v>850.617992510376</v>
      </c>
      <c r="Q7" s="367">
        <v>758.380843795402</v>
      </c>
      <c r="R7" s="367">
        <v>669.273547337952</v>
      </c>
      <c r="S7" s="398" t="s">
        <v>685</v>
      </c>
      <c r="T7" s="399" t="s">
        <v>684</v>
      </c>
      <c r="U7" s="403" t="s">
        <v>1261</v>
      </c>
      <c r="V7" s="401" t="s">
        <v>1262</v>
      </c>
      <c r="W7" s="398" t="s">
        <v>1263</v>
      </c>
      <c r="X7" s="402" t="s">
        <v>395</v>
      </c>
      <c r="Y7" s="425" t="s">
        <v>1706</v>
      </c>
      <c r="Z7" s="426" t="s">
        <v>1707</v>
      </c>
      <c r="AA7" s="426" t="s">
        <v>1708</v>
      </c>
      <c r="AB7" s="426" t="s">
        <v>1706</v>
      </c>
      <c r="AC7" s="426" t="s">
        <v>1707</v>
      </c>
      <c r="AD7" s="427" t="s">
        <v>1708</v>
      </c>
    </row>
    <row r="8" customFormat="1" spans="1:30">
      <c r="A8" s="386">
        <v>2</v>
      </c>
      <c r="B8" s="367">
        <v>501.740362085135</v>
      </c>
      <c r="C8" s="367">
        <v>454.095537366797</v>
      </c>
      <c r="D8" s="367">
        <v>698.195647325768</v>
      </c>
      <c r="E8" s="367">
        <v>563.304353989119</v>
      </c>
      <c r="F8" s="367">
        <v>623.630111220704</v>
      </c>
      <c r="G8" s="367">
        <v>802.39853604576</v>
      </c>
      <c r="H8" s="367">
        <v>649.29209970353</v>
      </c>
      <c r="I8" s="367">
        <v>649.29209970353</v>
      </c>
      <c r="J8" s="367">
        <v>681.46217742</v>
      </c>
      <c r="K8" s="367">
        <v>681.777657367123</v>
      </c>
      <c r="L8" s="367">
        <v>800.000264315882</v>
      </c>
      <c r="M8" s="367">
        <v>800.000264315882</v>
      </c>
      <c r="N8" s="367">
        <v>912.473082084334</v>
      </c>
      <c r="O8" s="367">
        <v>684.62197526158</v>
      </c>
      <c r="P8" s="367">
        <v>933.320546073591</v>
      </c>
      <c r="Q8" s="367">
        <v>819.025421624686</v>
      </c>
      <c r="R8" s="367">
        <v>732.387684753768</v>
      </c>
      <c r="S8" s="398" t="s">
        <v>804</v>
      </c>
      <c r="T8" s="399" t="s">
        <v>803</v>
      </c>
      <c r="U8" s="403" t="s">
        <v>1267</v>
      </c>
      <c r="V8" s="401" t="s">
        <v>839</v>
      </c>
      <c r="W8" s="398" t="s">
        <v>1268</v>
      </c>
      <c r="X8" s="402" t="s">
        <v>1269</v>
      </c>
      <c r="Y8" s="398" t="s">
        <v>1371</v>
      </c>
      <c r="Z8" s="428" t="s">
        <v>1015</v>
      </c>
      <c r="AA8" s="399" t="s">
        <v>1372</v>
      </c>
      <c r="AB8" s="429" t="s">
        <v>470</v>
      </c>
      <c r="AC8" s="429" t="s">
        <v>471</v>
      </c>
      <c r="AD8" s="430" t="s">
        <v>469</v>
      </c>
    </row>
    <row r="9" customFormat="1" spans="1:30">
      <c r="A9" s="386">
        <v>2.5</v>
      </c>
      <c r="B9" s="367">
        <v>531.957927239004</v>
      </c>
      <c r="C9" s="367">
        <v>482.313355386558</v>
      </c>
      <c r="D9" s="367">
        <v>749.996362896359</v>
      </c>
      <c r="E9" s="367">
        <v>597.585377467215</v>
      </c>
      <c r="F9" s="367">
        <v>658.164269239328</v>
      </c>
      <c r="G9" s="367">
        <v>854.815594525112</v>
      </c>
      <c r="H9" s="367">
        <v>665.449636500638</v>
      </c>
      <c r="I9" s="367">
        <v>665.449636500638</v>
      </c>
      <c r="J9" s="367">
        <v>693.017773271911</v>
      </c>
      <c r="K9" s="367">
        <v>693.724543996074</v>
      </c>
      <c r="L9" s="367">
        <v>855.590298854338</v>
      </c>
      <c r="M9" s="367">
        <v>855.590298854338</v>
      </c>
      <c r="N9" s="367">
        <v>988.838562527187</v>
      </c>
      <c r="O9" s="367">
        <v>771.546001299527</v>
      </c>
      <c r="P9" s="367">
        <v>1014.89789251376</v>
      </c>
      <c r="Q9" s="367">
        <v>880.833565910758</v>
      </c>
      <c r="R9" s="367">
        <v>795.122398324977</v>
      </c>
      <c r="S9" s="398" t="s">
        <v>1274</v>
      </c>
      <c r="T9" s="399" t="s">
        <v>1275</v>
      </c>
      <c r="U9" s="403" t="s">
        <v>1276</v>
      </c>
      <c r="V9" s="401" t="s">
        <v>824</v>
      </c>
      <c r="W9" s="398" t="s">
        <v>1595</v>
      </c>
      <c r="X9" s="402" t="s">
        <v>1596</v>
      </c>
      <c r="Y9" s="431" t="s">
        <v>745</v>
      </c>
      <c r="Z9" s="432" t="s">
        <v>746</v>
      </c>
      <c r="AA9" s="432" t="s">
        <v>744</v>
      </c>
      <c r="AB9" s="432" t="s">
        <v>1534</v>
      </c>
      <c r="AC9" s="432" t="s">
        <v>789</v>
      </c>
      <c r="AD9" s="433" t="s">
        <v>1535</v>
      </c>
    </row>
    <row r="10" customFormat="1" spans="1:30">
      <c r="A10" s="386">
        <v>3</v>
      </c>
      <c r="B10" s="367">
        <v>562.616624730887</v>
      </c>
      <c r="C10" s="367">
        <v>511.005229308565</v>
      </c>
      <c r="D10" s="367">
        <v>791.743903195574</v>
      </c>
      <c r="E10" s="367">
        <v>640.994839390346</v>
      </c>
      <c r="F10" s="367">
        <v>693.078097782506</v>
      </c>
      <c r="G10" s="367">
        <v>910.520153075893</v>
      </c>
      <c r="H10" s="367">
        <v>682.040342345441</v>
      </c>
      <c r="I10" s="367">
        <v>682.040342345441</v>
      </c>
      <c r="J10" s="367">
        <v>703.478964545767</v>
      </c>
      <c r="K10" s="367">
        <v>705.060021204539</v>
      </c>
      <c r="L10" s="367">
        <v>890.77519282753</v>
      </c>
      <c r="M10" s="367">
        <v>890.77519282753</v>
      </c>
      <c r="N10" s="367">
        <v>1066.32925009309</v>
      </c>
      <c r="O10" s="367">
        <v>830.865205353829</v>
      </c>
      <c r="P10" s="367">
        <v>1097.60044607698</v>
      </c>
      <c r="Q10" s="367">
        <v>942.64171019683</v>
      </c>
      <c r="R10" s="367">
        <v>858.046823818489</v>
      </c>
      <c r="S10" s="398" t="s">
        <v>996</v>
      </c>
      <c r="T10" s="399" t="s">
        <v>995</v>
      </c>
      <c r="U10" s="403" t="s">
        <v>1283</v>
      </c>
      <c r="V10" s="401" t="s">
        <v>1284</v>
      </c>
      <c r="W10" s="398" t="s">
        <v>1597</v>
      </c>
      <c r="X10" s="402" t="s">
        <v>1598</v>
      </c>
      <c r="Y10" s="431" t="s">
        <v>449</v>
      </c>
      <c r="Z10" s="432" t="s">
        <v>450</v>
      </c>
      <c r="AA10" s="432" t="s">
        <v>448</v>
      </c>
      <c r="AB10" s="432" t="s">
        <v>1281</v>
      </c>
      <c r="AC10" s="432" t="s">
        <v>1109</v>
      </c>
      <c r="AD10" s="433" t="s">
        <v>1282</v>
      </c>
    </row>
    <row r="11" customFormat="1" spans="1:30">
      <c r="A11" s="386">
        <v>3.5</v>
      </c>
      <c r="B11" s="367">
        <v>592.834189884756</v>
      </c>
      <c r="C11" s="367">
        <v>538.511963474959</v>
      </c>
      <c r="D11" s="367">
        <v>833.491443494789</v>
      </c>
      <c r="E11" s="367">
        <v>675.51671876409</v>
      </c>
      <c r="F11" s="367">
        <v>727.61225580113</v>
      </c>
      <c r="G11" s="367">
        <v>964.991899099887</v>
      </c>
      <c r="H11" s="367">
        <v>698.367376319007</v>
      </c>
      <c r="I11" s="367">
        <v>698.367376319007</v>
      </c>
      <c r="J11" s="367">
        <v>713.779532502809</v>
      </c>
      <c r="K11" s="367">
        <v>715.286747444131</v>
      </c>
      <c r="L11" s="367">
        <v>914.412525695126</v>
      </c>
      <c r="M11" s="367">
        <v>914.412525695126</v>
      </c>
      <c r="N11" s="367">
        <v>1143.81993765899</v>
      </c>
      <c r="O11" s="367">
        <v>889.80081607073</v>
      </c>
      <c r="P11" s="367">
        <v>1180.30299964019</v>
      </c>
      <c r="Q11" s="367">
        <v>1003.28628802612</v>
      </c>
      <c r="R11" s="367">
        <v>920.591825467399</v>
      </c>
      <c r="S11" s="398" t="s">
        <v>1290</v>
      </c>
      <c r="T11" s="399" t="s">
        <v>1599</v>
      </c>
      <c r="U11" s="400" t="s">
        <v>1291</v>
      </c>
      <c r="V11" s="401" t="s">
        <v>1292</v>
      </c>
      <c r="W11" s="398" t="s">
        <v>1277</v>
      </c>
      <c r="X11" s="402" t="s">
        <v>1278</v>
      </c>
      <c r="Y11" s="431" t="s">
        <v>1259</v>
      </c>
      <c r="Z11" s="432" t="s">
        <v>496</v>
      </c>
      <c r="AA11" s="432" t="s">
        <v>1709</v>
      </c>
      <c r="AB11" s="432" t="s">
        <v>1400</v>
      </c>
      <c r="AC11" s="432" t="s">
        <v>755</v>
      </c>
      <c r="AD11" s="433" t="s">
        <v>1401</v>
      </c>
    </row>
    <row r="12" customFormat="1" spans="1:30">
      <c r="A12" s="386">
        <v>4</v>
      </c>
      <c r="B12" s="367">
        <v>623.051755038626</v>
      </c>
      <c r="C12" s="367">
        <v>566.72978149472</v>
      </c>
      <c r="D12" s="367">
        <v>890.024450001087</v>
      </c>
      <c r="E12" s="367">
        <v>710.712994645648</v>
      </c>
      <c r="F12" s="367">
        <v>762.146413819753</v>
      </c>
      <c r="G12" s="367">
        <v>1020.69645765067</v>
      </c>
      <c r="H12" s="367">
        <v>714.92418529923</v>
      </c>
      <c r="I12" s="367">
        <v>714.92418529923</v>
      </c>
      <c r="J12" s="367">
        <v>724.139736437374</v>
      </c>
      <c r="K12" s="367">
        <v>725.221482435293</v>
      </c>
      <c r="L12" s="367">
        <v>880.459654819032</v>
      </c>
      <c r="M12" s="367">
        <v>880.459654819032</v>
      </c>
      <c r="N12" s="367">
        <v>1220.18541810185</v>
      </c>
      <c r="O12" s="367">
        <v>949.311816793736</v>
      </c>
      <c r="P12" s="367">
        <v>1261.88034608035</v>
      </c>
      <c r="Q12" s="367">
        <v>1065.09443231218</v>
      </c>
      <c r="R12" s="367">
        <v>983.705962883213</v>
      </c>
      <c r="S12" s="398" t="s">
        <v>1298</v>
      </c>
      <c r="T12" s="399" t="s">
        <v>1299</v>
      </c>
      <c r="U12" s="400" t="s">
        <v>681</v>
      </c>
      <c r="V12" s="401" t="s">
        <v>680</v>
      </c>
      <c r="W12" s="398" t="s">
        <v>1600</v>
      </c>
      <c r="X12" s="402" t="s">
        <v>1601</v>
      </c>
      <c r="Y12" s="434" t="s">
        <v>1710</v>
      </c>
      <c r="Z12" s="432" t="s">
        <v>493</v>
      </c>
      <c r="AA12" s="432" t="s">
        <v>1273</v>
      </c>
      <c r="AB12" s="432" t="s">
        <v>1417</v>
      </c>
      <c r="AC12" s="432" t="s">
        <v>795</v>
      </c>
      <c r="AD12" s="433" t="s">
        <v>1418</v>
      </c>
    </row>
    <row r="13" customFormat="1" spans="1:30">
      <c r="A13" s="386">
        <v>4.5</v>
      </c>
      <c r="B13" s="367">
        <v>652.828187854484</v>
      </c>
      <c r="C13" s="367">
        <v>594.473543612235</v>
      </c>
      <c r="D13" s="367">
        <v>932.819686552238</v>
      </c>
      <c r="E13" s="367">
        <v>745.909270527205</v>
      </c>
      <c r="F13" s="367">
        <v>796.300901313825</v>
      </c>
      <c r="G13" s="367">
        <v>1074.34632865681</v>
      </c>
      <c r="H13" s="367">
        <v>731.288430356971</v>
      </c>
      <c r="I13" s="367">
        <v>731.288430356971</v>
      </c>
      <c r="J13" s="367">
        <v>734.457463803042</v>
      </c>
      <c r="K13" s="367">
        <v>735.307839086285</v>
      </c>
      <c r="L13" s="367">
        <v>891.816103648268</v>
      </c>
      <c r="M13" s="367">
        <v>891.816103648268</v>
      </c>
      <c r="N13" s="367">
        <v>1295.98829498317</v>
      </c>
      <c r="O13" s="367">
        <v>1008.05563084194</v>
      </c>
      <c r="P13" s="367">
        <v>1342.895088959</v>
      </c>
      <c r="Q13" s="367">
        <v>1127.48435982666</v>
      </c>
      <c r="R13" s="367">
        <v>1046.06125260982</v>
      </c>
      <c r="S13" s="398" t="s">
        <v>1305</v>
      </c>
      <c r="T13" s="399" t="s">
        <v>1306</v>
      </c>
      <c r="U13" s="400" t="s">
        <v>1307</v>
      </c>
      <c r="V13" s="401" t="s">
        <v>674</v>
      </c>
      <c r="W13" s="398" t="s">
        <v>1285</v>
      </c>
      <c r="X13" s="402" t="s">
        <v>1286</v>
      </c>
      <c r="Y13" s="431" t="s">
        <v>1432</v>
      </c>
      <c r="Z13" s="432" t="s">
        <v>752</v>
      </c>
      <c r="AA13" s="432" t="s">
        <v>1433</v>
      </c>
      <c r="AB13" s="432" t="s">
        <v>1451</v>
      </c>
      <c r="AC13" s="432" t="s">
        <v>766</v>
      </c>
      <c r="AD13" s="433" t="s">
        <v>1452</v>
      </c>
    </row>
    <row r="14" customFormat="1" spans="1:30">
      <c r="A14" s="387">
        <v>5</v>
      </c>
      <c r="B14" s="367">
        <v>694.637788918108</v>
      </c>
      <c r="C14" s="367">
        <v>622.928389583119</v>
      </c>
      <c r="D14" s="367">
        <v>975.92099167137</v>
      </c>
      <c r="E14" s="367">
        <v>781.442744662668</v>
      </c>
      <c r="F14" s="367">
        <v>830.455388807896</v>
      </c>
      <c r="G14" s="367">
        <v>1130.05088720759</v>
      </c>
      <c r="H14" s="367">
        <v>795.525891212855</v>
      </c>
      <c r="I14" s="367">
        <v>795.525891212855</v>
      </c>
      <c r="J14" s="367">
        <v>778.004301552761</v>
      </c>
      <c r="K14" s="367">
        <v>778.660853515837</v>
      </c>
      <c r="L14" s="367">
        <v>915.472703649305</v>
      </c>
      <c r="M14" s="367">
        <v>915.472703649305</v>
      </c>
      <c r="N14" s="367">
        <v>1382.69913298922</v>
      </c>
      <c r="O14" s="367">
        <v>1079.02440980661</v>
      </c>
      <c r="P14" s="367">
        <v>1434.81779296237</v>
      </c>
      <c r="Q14" s="367">
        <v>1201.90745558888</v>
      </c>
      <c r="R14" s="367">
        <v>1120.6394225065</v>
      </c>
      <c r="S14" s="398" t="s">
        <v>993</v>
      </c>
      <c r="T14" s="399" t="s">
        <v>1312</v>
      </c>
      <c r="U14" s="400" t="s">
        <v>1313</v>
      </c>
      <c r="V14" s="401" t="s">
        <v>1314</v>
      </c>
      <c r="W14" s="398" t="s">
        <v>1293</v>
      </c>
      <c r="X14" s="402" t="s">
        <v>1294</v>
      </c>
      <c r="Y14" s="431" t="s">
        <v>1533</v>
      </c>
      <c r="Z14" s="432" t="s">
        <v>474</v>
      </c>
      <c r="AA14" s="432" t="s">
        <v>472</v>
      </c>
      <c r="AB14" s="432" t="s">
        <v>1475</v>
      </c>
      <c r="AC14" s="432" t="s">
        <v>862</v>
      </c>
      <c r="AD14" s="433" t="s">
        <v>1476</v>
      </c>
    </row>
    <row r="15" customFormat="1" spans="1:30">
      <c r="A15" s="387">
        <v>5.5</v>
      </c>
      <c r="B15" s="367">
        <v>720.284762083556</v>
      </c>
      <c r="C15" s="367">
        <v>680.258711032764</v>
      </c>
      <c r="D15" s="367">
        <v>1051.36609479664</v>
      </c>
      <c r="E15" s="367">
        <v>872.831682905274</v>
      </c>
      <c r="F15" s="367">
        <v>897.752879739467</v>
      </c>
      <c r="G15" s="367">
        <v>1220.64493360882</v>
      </c>
      <c r="H15" s="367">
        <v>840.720874997855</v>
      </c>
      <c r="I15" s="367">
        <v>840.720874997855</v>
      </c>
      <c r="J15" s="367">
        <v>835.907606494263</v>
      </c>
      <c r="K15" s="367">
        <v>836.102586987663</v>
      </c>
      <c r="L15" s="367">
        <v>1027.84347965483</v>
      </c>
      <c r="M15" s="367">
        <v>1027.84347965483</v>
      </c>
      <c r="N15" s="367">
        <v>1459.45516194072</v>
      </c>
      <c r="O15" s="367">
        <v>1129.5918544948</v>
      </c>
      <c r="P15" s="367">
        <v>1516.78568791118</v>
      </c>
      <c r="Q15" s="367">
        <v>1269.15040077045</v>
      </c>
      <c r="R15" s="367">
        <v>1216.66754208513</v>
      </c>
      <c r="S15" s="398" t="s">
        <v>1325</v>
      </c>
      <c r="T15" s="399" t="s">
        <v>1326</v>
      </c>
      <c r="U15" s="400" t="s">
        <v>1035</v>
      </c>
      <c r="V15" s="401" t="s">
        <v>1034</v>
      </c>
      <c r="W15" s="398" t="s">
        <v>1300</v>
      </c>
      <c r="X15" s="402" t="s">
        <v>728</v>
      </c>
      <c r="Y15" s="431" t="s">
        <v>870</v>
      </c>
      <c r="Z15" s="432" t="s">
        <v>871</v>
      </c>
      <c r="AA15" s="432" t="s">
        <v>1669</v>
      </c>
      <c r="AB15" s="432" t="s">
        <v>1711</v>
      </c>
      <c r="AC15" s="432" t="s">
        <v>1712</v>
      </c>
      <c r="AD15" s="433" t="s">
        <v>1713</v>
      </c>
    </row>
    <row r="16" customFormat="1" spans="1:30">
      <c r="A16" s="387">
        <v>6</v>
      </c>
      <c r="B16" s="367">
        <v>745.049470572981</v>
      </c>
      <c r="C16" s="367">
        <v>708.713557003649</v>
      </c>
      <c r="D16" s="367">
        <v>1088.69918459612</v>
      </c>
      <c r="E16" s="367">
        <v>909.858463593751</v>
      </c>
      <c r="F16" s="367">
        <v>922.415604119699</v>
      </c>
      <c r="G16" s="367">
        <v>1269.36355450782</v>
      </c>
      <c r="H16" s="367">
        <v>888.941659353843</v>
      </c>
      <c r="I16" s="367">
        <v>888.941659353843</v>
      </c>
      <c r="J16" s="367">
        <v>875.806242103887</v>
      </c>
      <c r="K16" s="367">
        <v>876.217230398801</v>
      </c>
      <c r="L16" s="367">
        <v>1082.6184615179</v>
      </c>
      <c r="M16" s="367">
        <v>1082.6184615179</v>
      </c>
      <c r="N16" s="367">
        <v>1533.39817308462</v>
      </c>
      <c r="O16" s="367">
        <v>1180.54289252041</v>
      </c>
      <c r="P16" s="367">
        <v>1595.94056505239</v>
      </c>
      <c r="Q16" s="367">
        <v>1336.97512918039</v>
      </c>
      <c r="R16" s="367">
        <v>1271.38015752986</v>
      </c>
      <c r="S16" s="398" t="s">
        <v>745</v>
      </c>
      <c r="T16" s="399" t="s">
        <v>744</v>
      </c>
      <c r="U16" s="400" t="s">
        <v>1327</v>
      </c>
      <c r="V16" s="401" t="s">
        <v>1328</v>
      </c>
      <c r="W16" s="398" t="s">
        <v>1308</v>
      </c>
      <c r="X16" s="402" t="s">
        <v>1309</v>
      </c>
      <c r="Y16" s="431" t="s">
        <v>1714</v>
      </c>
      <c r="Z16" s="432" t="s">
        <v>1715</v>
      </c>
      <c r="AA16" s="432" t="s">
        <v>1324</v>
      </c>
      <c r="AB16" s="432" t="s">
        <v>1716</v>
      </c>
      <c r="AC16" s="432" t="s">
        <v>512</v>
      </c>
      <c r="AD16" s="433" t="s">
        <v>1717</v>
      </c>
    </row>
    <row r="17" customFormat="1" spans="1:30">
      <c r="A17" s="387">
        <v>6.5</v>
      </c>
      <c r="B17" s="367">
        <v>770.255311400417</v>
      </c>
      <c r="C17" s="367">
        <v>736.93137502341</v>
      </c>
      <c r="D17" s="367">
        <v>1125.73797769564</v>
      </c>
      <c r="E17" s="367">
        <v>946.885244282226</v>
      </c>
      <c r="F17" s="367">
        <v>947.457999024484</v>
      </c>
      <c r="G17" s="367">
        <v>1317.67123789789</v>
      </c>
      <c r="H17" s="367">
        <v>937.115072201483</v>
      </c>
      <c r="I17" s="367">
        <v>937.115072201483</v>
      </c>
      <c r="J17" s="367">
        <v>915.977203410179</v>
      </c>
      <c r="K17" s="367">
        <v>916.182771079693</v>
      </c>
      <c r="L17" s="367">
        <v>1137.12621775558</v>
      </c>
      <c r="M17" s="367">
        <v>1137.12621775558</v>
      </c>
      <c r="N17" s="367">
        <v>1606.77858066698</v>
      </c>
      <c r="O17" s="367">
        <v>1231.11033720859</v>
      </c>
      <c r="P17" s="367">
        <v>1674.53283863207</v>
      </c>
      <c r="Q17" s="367">
        <v>1404.79985759036</v>
      </c>
      <c r="R17" s="367">
        <v>1325.71334912998</v>
      </c>
      <c r="S17" s="398" t="s">
        <v>1002</v>
      </c>
      <c r="T17" s="399" t="s">
        <v>1001</v>
      </c>
      <c r="U17" s="400" t="s">
        <v>1333</v>
      </c>
      <c r="V17" s="401" t="s">
        <v>931</v>
      </c>
      <c r="W17" s="398" t="s">
        <v>1602</v>
      </c>
      <c r="X17" s="402" t="s">
        <v>1603</v>
      </c>
      <c r="Y17" s="431" t="s">
        <v>547</v>
      </c>
      <c r="Z17" s="432" t="s">
        <v>548</v>
      </c>
      <c r="AA17" s="432" t="s">
        <v>368</v>
      </c>
      <c r="AB17" s="435" t="s">
        <v>1718</v>
      </c>
      <c r="AC17" s="432" t="s">
        <v>539</v>
      </c>
      <c r="AD17" s="433" t="s">
        <v>537</v>
      </c>
    </row>
    <row r="18" customFormat="1" spans="1:30">
      <c r="A18" s="387">
        <v>7</v>
      </c>
      <c r="B18" s="367">
        <v>795.902284565866</v>
      </c>
      <c r="C18" s="367">
        <v>765.149193043171</v>
      </c>
      <c r="D18" s="367">
        <v>1163.07106749512</v>
      </c>
      <c r="E18" s="367">
        <v>984.634592657645</v>
      </c>
      <c r="F18" s="367">
        <v>972.880064453822</v>
      </c>
      <c r="G18" s="367">
        <v>1367.62267132367</v>
      </c>
      <c r="H18" s="367">
        <v>985.564241769775</v>
      </c>
      <c r="I18" s="367">
        <v>985.564241769775</v>
      </c>
      <c r="J18" s="367">
        <v>955.683946452769</v>
      </c>
      <c r="K18" s="367">
        <v>955.980387383913</v>
      </c>
      <c r="L18" s="367">
        <v>1191.61099971275</v>
      </c>
      <c r="M18" s="367">
        <v>1191.61099971275</v>
      </c>
      <c r="N18" s="367">
        <v>1682.40940249542</v>
      </c>
      <c r="O18" s="367">
        <v>1281.8695785655</v>
      </c>
      <c r="P18" s="367">
        <v>1755.37552645783</v>
      </c>
      <c r="Q18" s="367">
        <v>1474.3699356855</v>
      </c>
      <c r="R18" s="367">
        <v>1380.23625265242</v>
      </c>
      <c r="S18" s="398" t="s">
        <v>1605</v>
      </c>
      <c r="T18" s="399" t="s">
        <v>1606</v>
      </c>
      <c r="U18" s="400" t="s">
        <v>1604</v>
      </c>
      <c r="V18" s="401" t="s">
        <v>833</v>
      </c>
      <c r="W18" s="398" t="s">
        <v>1315</v>
      </c>
      <c r="X18" s="402" t="s">
        <v>1316</v>
      </c>
      <c r="Y18" s="434" t="s">
        <v>1362</v>
      </c>
      <c r="Z18" s="432" t="s">
        <v>481</v>
      </c>
      <c r="AA18" s="432" t="s">
        <v>479</v>
      </c>
      <c r="AB18" s="435" t="s">
        <v>1719</v>
      </c>
      <c r="AC18" s="432" t="s">
        <v>464</v>
      </c>
      <c r="AD18" s="433" t="s">
        <v>1229</v>
      </c>
    </row>
    <row r="19" customFormat="1" spans="1:30">
      <c r="A19" s="387">
        <v>7.5</v>
      </c>
      <c r="B19" s="367">
        <v>820.666993055289</v>
      </c>
      <c r="C19" s="367">
        <v>793.604039014056</v>
      </c>
      <c r="D19" s="367">
        <v>1199.52126719467</v>
      </c>
      <c r="E19" s="367">
        <v>1021.30008950265</v>
      </c>
      <c r="F19" s="367">
        <v>997.542788834053</v>
      </c>
      <c r="G19" s="367">
        <v>1416.75222973159</v>
      </c>
      <c r="H19" s="367">
        <v>1032.23150124762</v>
      </c>
      <c r="I19" s="367">
        <v>1032.23150124762</v>
      </c>
      <c r="J19" s="367">
        <v>995.792119922949</v>
      </c>
      <c r="K19" s="367">
        <v>996.14458466102</v>
      </c>
      <c r="L19" s="367">
        <v>1246.40981698249</v>
      </c>
      <c r="M19" s="367">
        <v>1246.40981698249</v>
      </c>
      <c r="N19" s="367">
        <v>1756.91501720085</v>
      </c>
      <c r="O19" s="367">
        <v>1332.43702325369</v>
      </c>
      <c r="P19" s="367">
        <v>1835.09300716056</v>
      </c>
      <c r="Q19" s="367">
        <v>1541.61288086705</v>
      </c>
      <c r="R19" s="367">
        <v>1434.56944425254</v>
      </c>
      <c r="S19" s="398" t="s">
        <v>1346</v>
      </c>
      <c r="T19" s="399" t="s">
        <v>1347</v>
      </c>
      <c r="U19" s="400" t="s">
        <v>1340</v>
      </c>
      <c r="V19" s="401" t="s">
        <v>1341</v>
      </c>
      <c r="W19" s="398" t="s">
        <v>1320</v>
      </c>
      <c r="X19" s="402" t="s">
        <v>648</v>
      </c>
      <c r="Y19" s="431" t="s">
        <v>1463</v>
      </c>
      <c r="Z19" s="432" t="s">
        <v>530</v>
      </c>
      <c r="AA19" s="432" t="s">
        <v>1464</v>
      </c>
      <c r="AB19" s="432" t="s">
        <v>1595</v>
      </c>
      <c r="AC19" s="432" t="s">
        <v>749</v>
      </c>
      <c r="AD19" s="433" t="s">
        <v>1596</v>
      </c>
    </row>
    <row r="20" customFormat="1" spans="1:30">
      <c r="A20" s="387">
        <v>8</v>
      </c>
      <c r="B20" s="367">
        <v>847.637363234776</v>
      </c>
      <c r="C20" s="367">
        <v>821.347801131571</v>
      </c>
      <c r="D20" s="367">
        <v>1237.44295039412</v>
      </c>
      <c r="E20" s="367">
        <v>1058.6881540346</v>
      </c>
      <c r="F20" s="367">
        <v>1024.10386583705</v>
      </c>
      <c r="G20" s="367">
        <v>1465.88178813951</v>
      </c>
      <c r="H20" s="367">
        <v>1080.56220336021</v>
      </c>
      <c r="I20" s="367">
        <v>1080.56220336021</v>
      </c>
      <c r="J20" s="367">
        <v>1035.60738152069</v>
      </c>
      <c r="K20" s="367">
        <v>1036.42347634601</v>
      </c>
      <c r="L20" s="367">
        <v>1220.15337296397</v>
      </c>
      <c r="M20" s="367">
        <v>1220.15337296397</v>
      </c>
      <c r="N20" s="367">
        <v>1820.16856067578</v>
      </c>
      <c r="O20" s="367">
        <v>1382.62087460449</v>
      </c>
      <c r="P20" s="367">
        <v>1903.55841663281</v>
      </c>
      <c r="Q20" s="367">
        <v>1610.0193925054</v>
      </c>
      <c r="R20" s="367">
        <v>1488.52321200805</v>
      </c>
      <c r="S20" s="398" t="s">
        <v>1354</v>
      </c>
      <c r="T20" s="399" t="s">
        <v>1355</v>
      </c>
      <c r="U20" s="400" t="s">
        <v>1348</v>
      </c>
      <c r="V20" s="401" t="s">
        <v>1349</v>
      </c>
      <c r="W20" s="398" t="s">
        <v>1329</v>
      </c>
      <c r="X20" s="402" t="s">
        <v>1330</v>
      </c>
      <c r="Y20" s="434" t="s">
        <v>1720</v>
      </c>
      <c r="Z20" s="432" t="s">
        <v>1721</v>
      </c>
      <c r="AA20" s="432" t="s">
        <v>1406</v>
      </c>
      <c r="AB20" s="432" t="s">
        <v>1308</v>
      </c>
      <c r="AC20" s="432" t="s">
        <v>892</v>
      </c>
      <c r="AD20" s="433" t="s">
        <v>1309</v>
      </c>
    </row>
    <row r="21" customFormat="1" spans="1:30">
      <c r="A21" s="387">
        <v>8.5</v>
      </c>
      <c r="B21" s="367">
        <v>874.16660107625</v>
      </c>
      <c r="C21" s="367">
        <v>849.565619151332</v>
      </c>
      <c r="D21" s="367">
        <v>1273.59885339369</v>
      </c>
      <c r="E21" s="367">
        <v>1093.90851550572</v>
      </c>
      <c r="F21" s="367">
        <v>1050.2852723155</v>
      </c>
      <c r="G21" s="367">
        <v>1508.02540889565</v>
      </c>
      <c r="H21" s="367">
        <v>1128.12094782994</v>
      </c>
      <c r="I21" s="367">
        <v>1128.12094782994</v>
      </c>
      <c r="J21" s="367">
        <v>1084.00928407785</v>
      </c>
      <c r="K21" s="367">
        <v>1084.94139670807</v>
      </c>
      <c r="L21" s="367">
        <v>1269.78064192528</v>
      </c>
      <c r="M21" s="367">
        <v>1269.78064192528</v>
      </c>
      <c r="N21" s="367">
        <v>1892.42376113509</v>
      </c>
      <c r="O21" s="367">
        <v>1474.88324727121</v>
      </c>
      <c r="P21" s="367">
        <v>1981.02548308944</v>
      </c>
      <c r="Q21" s="367">
        <v>1717.21191598029</v>
      </c>
      <c r="R21" s="367">
        <v>1542.85640360818</v>
      </c>
      <c r="S21" s="398" t="s">
        <v>1363</v>
      </c>
      <c r="T21" s="399" t="s">
        <v>1609</v>
      </c>
      <c r="U21" s="400" t="s">
        <v>1356</v>
      </c>
      <c r="V21" s="401" t="s">
        <v>1357</v>
      </c>
      <c r="W21" s="398" t="s">
        <v>1607</v>
      </c>
      <c r="X21" s="402" t="s">
        <v>1608</v>
      </c>
      <c r="Y21" s="431" t="s">
        <v>1522</v>
      </c>
      <c r="Z21" s="432" t="s">
        <v>487</v>
      </c>
      <c r="AA21" s="432" t="s">
        <v>1523</v>
      </c>
      <c r="AB21" s="432"/>
      <c r="AC21" s="432"/>
      <c r="AD21" s="433"/>
    </row>
    <row r="22" customFormat="1" spans="1:30">
      <c r="A22" s="387">
        <v>9</v>
      </c>
      <c r="B22" s="367">
        <v>900.254706579712</v>
      </c>
      <c r="C22" s="367">
        <v>877.309381268847</v>
      </c>
      <c r="D22" s="367">
        <v>1310.93194319318</v>
      </c>
      <c r="E22" s="367">
        <v>1131.65786388113</v>
      </c>
      <c r="F22" s="367">
        <v>1076.08700826939</v>
      </c>
      <c r="G22" s="367">
        <v>1557.56590481251</v>
      </c>
      <c r="H22" s="367">
        <v>1179.44876003262</v>
      </c>
      <c r="I22" s="367">
        <v>1179.44876003262</v>
      </c>
      <c r="J22" s="367">
        <v>1132.15885893766</v>
      </c>
      <c r="K22" s="367">
        <v>1133.43726045322</v>
      </c>
      <c r="L22" s="367">
        <v>1319.07760640867</v>
      </c>
      <c r="M22" s="367">
        <v>1319.07760640867</v>
      </c>
      <c r="N22" s="367">
        <v>1965.80416871746</v>
      </c>
      <c r="O22" s="367">
        <v>1525.4506919594</v>
      </c>
      <c r="P22" s="367">
        <v>2059.61775666912</v>
      </c>
      <c r="Q22" s="367">
        <v>1786.20021084705</v>
      </c>
      <c r="R22" s="367">
        <v>1597.18959520831</v>
      </c>
      <c r="S22" s="398" t="s">
        <v>1371</v>
      </c>
      <c r="T22" s="399" t="s">
        <v>1372</v>
      </c>
      <c r="U22" s="400" t="s">
        <v>1365</v>
      </c>
      <c r="V22" s="401" t="s">
        <v>1366</v>
      </c>
      <c r="W22" s="398" t="s">
        <v>1610</v>
      </c>
      <c r="X22" s="402" t="s">
        <v>1611</v>
      </c>
      <c r="Y22" s="431" t="s">
        <v>1722</v>
      </c>
      <c r="Z22" s="432" t="s">
        <v>545</v>
      </c>
      <c r="AA22" s="432" t="s">
        <v>367</v>
      </c>
      <c r="AB22" s="436" t="s">
        <v>1570</v>
      </c>
      <c r="AC22" s="437" t="s">
        <v>1115</v>
      </c>
      <c r="AD22" s="438" t="s">
        <v>1113</v>
      </c>
    </row>
    <row r="23" customFormat="1" spans="1:30">
      <c r="A23" s="387">
        <v>9.5</v>
      </c>
      <c r="B23" s="367">
        <v>925.901679745161</v>
      </c>
      <c r="C23" s="367">
        <v>905.290171337486</v>
      </c>
      <c r="D23" s="367">
        <v>1347.97073629269</v>
      </c>
      <c r="E23" s="367">
        <v>1167.6007930392</v>
      </c>
      <c r="F23" s="367">
        <v>1101.50907369873</v>
      </c>
      <c r="G23" s="367">
        <v>1606.69546322042</v>
      </c>
      <c r="H23" s="367">
        <v>1231.0929754582</v>
      </c>
      <c r="I23" s="367">
        <v>1231.0929754582</v>
      </c>
      <c r="J23" s="367">
        <v>1180.64090053623</v>
      </c>
      <c r="K23" s="367">
        <v>1182.21324323302</v>
      </c>
      <c r="L23" s="367">
        <v>1368.53347066465</v>
      </c>
      <c r="M23" s="367">
        <v>1368.53347066465</v>
      </c>
      <c r="N23" s="367">
        <v>2039.74717986136</v>
      </c>
      <c r="O23" s="367">
        <v>1576.5935266537</v>
      </c>
      <c r="P23" s="367">
        <v>2138.77263381031</v>
      </c>
      <c r="Q23" s="367">
        <v>1852.86137280021</v>
      </c>
      <c r="R23" s="367">
        <v>1652.09192257533</v>
      </c>
      <c r="S23" s="398" t="s">
        <v>1616</v>
      </c>
      <c r="T23" s="399" t="s">
        <v>1617</v>
      </c>
      <c r="U23" s="400" t="s">
        <v>1373</v>
      </c>
      <c r="V23" s="401" t="s">
        <v>1374</v>
      </c>
      <c r="W23" s="398" t="s">
        <v>1614</v>
      </c>
      <c r="X23" s="402" t="s">
        <v>1615</v>
      </c>
      <c r="Y23" s="431" t="s">
        <v>1297</v>
      </c>
      <c r="Z23" s="432" t="s">
        <v>499</v>
      </c>
      <c r="AA23" s="432" t="s">
        <v>497</v>
      </c>
      <c r="AB23" s="436" t="s">
        <v>502</v>
      </c>
      <c r="AC23" s="437" t="s">
        <v>503</v>
      </c>
      <c r="AD23" s="438" t="s">
        <v>501</v>
      </c>
    </row>
    <row r="24" customFormat="1" spans="1:30">
      <c r="A24" s="387">
        <v>10</v>
      </c>
      <c r="B24" s="367">
        <v>952.872049924648</v>
      </c>
      <c r="C24" s="367">
        <v>933.270961406124</v>
      </c>
      <c r="D24" s="367">
        <v>1387.12186634177</v>
      </c>
      <c r="E24" s="367">
        <v>1205.35014141462</v>
      </c>
      <c r="F24" s="367">
        <v>1128.07015070173</v>
      </c>
      <c r="G24" s="367">
        <v>1655.82502162835</v>
      </c>
      <c r="H24" s="367">
        <v>1278.4739810886</v>
      </c>
      <c r="I24" s="367">
        <v>1278.4739810886</v>
      </c>
      <c r="J24" s="367">
        <v>1228.63975518055</v>
      </c>
      <c r="K24" s="367">
        <v>1230.62896793676</v>
      </c>
      <c r="L24" s="367">
        <v>1418.22881707684</v>
      </c>
      <c r="M24" s="367">
        <v>1418.22881707684</v>
      </c>
      <c r="N24" s="367">
        <v>2112.00238032066</v>
      </c>
      <c r="O24" s="367">
        <v>1626.9691746732</v>
      </c>
      <c r="P24" s="367">
        <v>2216.23970026695</v>
      </c>
      <c r="Q24" s="367">
        <v>1921.84966766696</v>
      </c>
      <c r="R24" s="367">
        <v>1706.23540225316</v>
      </c>
      <c r="S24" s="398" t="s">
        <v>1381</v>
      </c>
      <c r="T24" s="399" t="s">
        <v>1382</v>
      </c>
      <c r="U24" s="400" t="s">
        <v>1618</v>
      </c>
      <c r="V24" s="401" t="s">
        <v>776</v>
      </c>
      <c r="W24" s="398" t="s">
        <v>1334</v>
      </c>
      <c r="X24" s="402" t="s">
        <v>1335</v>
      </c>
      <c r="Y24" s="434" t="s">
        <v>1414</v>
      </c>
      <c r="Z24" s="432" t="s">
        <v>527</v>
      </c>
      <c r="AA24" s="432" t="s">
        <v>525</v>
      </c>
      <c r="AB24" s="436" t="s">
        <v>1438</v>
      </c>
      <c r="AC24" s="437" t="s">
        <v>1723</v>
      </c>
      <c r="AD24" s="438" t="s">
        <v>1724</v>
      </c>
    </row>
    <row r="25" customFormat="1" spans="1:30">
      <c r="A25" s="387">
        <v>10.5</v>
      </c>
      <c r="B25" s="367">
        <v>989.829195270133</v>
      </c>
      <c r="C25" s="367">
        <v>1005.86861842408</v>
      </c>
      <c r="D25" s="367">
        <v>1425.97869969088</v>
      </c>
      <c r="E25" s="367">
        <v>1283.88990857771</v>
      </c>
      <c r="F25" s="367">
        <v>1199.92368792794</v>
      </c>
      <c r="G25" s="367">
        <v>1701.25614245591</v>
      </c>
      <c r="H25" s="367">
        <v>1335.44200442378</v>
      </c>
      <c r="I25" s="367">
        <v>1335.44200442378</v>
      </c>
      <c r="J25" s="367">
        <v>1280.65804081048</v>
      </c>
      <c r="K25" s="367">
        <v>1282.79988535563</v>
      </c>
      <c r="L25" s="367">
        <v>1447.07797063869</v>
      </c>
      <c r="M25" s="367">
        <v>1447.07797063869</v>
      </c>
      <c r="N25" s="367">
        <v>2179.0220936734</v>
      </c>
      <c r="O25" s="367">
        <v>1683.74500015399</v>
      </c>
      <c r="P25" s="367">
        <v>2288.471279617</v>
      </c>
      <c r="Q25" s="367">
        <v>1993.36384728722</v>
      </c>
      <c r="R25" s="367">
        <v>1822.36812720414</v>
      </c>
      <c r="S25" s="398" t="s">
        <v>1390</v>
      </c>
      <c r="T25" s="399" t="s">
        <v>1391</v>
      </c>
      <c r="U25" s="400" t="s">
        <v>1383</v>
      </c>
      <c r="V25" s="401" t="s">
        <v>779</v>
      </c>
      <c r="W25" s="398" t="s">
        <v>1342</v>
      </c>
      <c r="X25" s="402" t="s">
        <v>1076</v>
      </c>
      <c r="Y25" s="431" t="s">
        <v>1479</v>
      </c>
      <c r="Z25" s="432" t="s">
        <v>533</v>
      </c>
      <c r="AA25" s="432" t="s">
        <v>1480</v>
      </c>
      <c r="AB25" s="436" t="s">
        <v>1274</v>
      </c>
      <c r="AC25" s="437" t="s">
        <v>917</v>
      </c>
      <c r="AD25" s="438" t="s">
        <v>1275</v>
      </c>
    </row>
    <row r="26" customFormat="1" spans="1:30">
      <c r="A26" s="387">
        <v>11</v>
      </c>
      <c r="B26" s="367">
        <v>1020.76975649173</v>
      </c>
      <c r="C26" s="367">
        <v>1030.76804512812</v>
      </c>
      <c r="D26" s="367">
        <v>1461.00967594021</v>
      </c>
      <c r="E26" s="367">
        <v>1316.21999930106</v>
      </c>
      <c r="F26" s="367">
        <v>1229.90179965193</v>
      </c>
      <c r="G26" s="367">
        <v>1736.41382556027</v>
      </c>
      <c r="H26" s="367">
        <v>1385.25042207173</v>
      </c>
      <c r="I26" s="367">
        <v>1385.25042207173</v>
      </c>
      <c r="J26" s="367">
        <v>1326.29610222586</v>
      </c>
      <c r="K26" s="367">
        <v>1328.51367448906</v>
      </c>
      <c r="L26" s="367">
        <v>1495.1866200674</v>
      </c>
      <c r="M26" s="367">
        <v>1495.1866200674</v>
      </c>
      <c r="N26" s="367">
        <v>2238.33741221767</v>
      </c>
      <c r="O26" s="367">
        <v>1734.12064817348</v>
      </c>
      <c r="P26" s="367">
        <v>2352.99846415859</v>
      </c>
      <c r="Q26" s="367">
        <v>2054.20717695646</v>
      </c>
      <c r="R26" s="367">
        <v>1876.51160688197</v>
      </c>
      <c r="S26" s="398" t="s">
        <v>1627</v>
      </c>
      <c r="T26" s="399" t="s">
        <v>1628</v>
      </c>
      <c r="U26" s="400" t="s">
        <v>1392</v>
      </c>
      <c r="V26" s="401" t="s">
        <v>1393</v>
      </c>
      <c r="W26" s="398" t="s">
        <v>1619</v>
      </c>
      <c r="X26" s="402" t="s">
        <v>1620</v>
      </c>
      <c r="Y26" s="431" t="s">
        <v>1487</v>
      </c>
      <c r="Z26" s="432" t="s">
        <v>536</v>
      </c>
      <c r="AA26" s="432" t="s">
        <v>1488</v>
      </c>
      <c r="AB26" s="436" t="s">
        <v>1725</v>
      </c>
      <c r="AC26" s="437" t="s">
        <v>1726</v>
      </c>
      <c r="AD26" s="439" t="s">
        <v>1727</v>
      </c>
    </row>
    <row r="27" customFormat="1" ht="14.25" spans="1:30">
      <c r="A27" s="387">
        <v>11.5</v>
      </c>
      <c r="B27" s="367">
        <v>1055.52124014716</v>
      </c>
      <c r="C27" s="367">
        <v>1055.66747183215</v>
      </c>
      <c r="D27" s="367">
        <v>1497.21783898947</v>
      </c>
      <c r="E27" s="367">
        <v>1349.63394155483</v>
      </c>
      <c r="F27" s="367">
        <v>1257.98155875314</v>
      </c>
      <c r="G27" s="367">
        <v>1781.02307136998</v>
      </c>
      <c r="H27" s="367">
        <v>1442.18869297462</v>
      </c>
      <c r="I27" s="367">
        <v>1442.18869297462</v>
      </c>
      <c r="J27" s="367">
        <v>1377.76311947738</v>
      </c>
      <c r="K27" s="367">
        <v>1379.68880917691</v>
      </c>
      <c r="L27" s="367">
        <v>1549.62316435203</v>
      </c>
      <c r="M27" s="367">
        <v>1549.62316435203</v>
      </c>
      <c r="N27" s="367">
        <v>2305.35712557041</v>
      </c>
      <c r="O27" s="367">
        <v>1791.08827032297</v>
      </c>
      <c r="P27" s="367">
        <v>2425.23004350863</v>
      </c>
      <c r="Q27" s="367">
        <v>2122.81244043476</v>
      </c>
      <c r="R27" s="367">
        <v>1937.24080645059</v>
      </c>
      <c r="S27" s="398" t="s">
        <v>1398</v>
      </c>
      <c r="T27" s="399" t="s">
        <v>1399</v>
      </c>
      <c r="U27" s="400" t="s">
        <v>1400</v>
      </c>
      <c r="V27" s="401" t="s">
        <v>1401</v>
      </c>
      <c r="W27" s="398" t="s">
        <v>1625</v>
      </c>
      <c r="X27" s="402" t="s">
        <v>1626</v>
      </c>
      <c r="Y27" s="440" t="s">
        <v>1728</v>
      </c>
      <c r="Z27" s="441" t="s">
        <v>490</v>
      </c>
      <c r="AA27" s="441" t="s">
        <v>488</v>
      </c>
      <c r="AB27" s="441" t="s">
        <v>1346</v>
      </c>
      <c r="AC27" s="441" t="s">
        <v>1018</v>
      </c>
      <c r="AD27" s="442" t="s">
        <v>1347</v>
      </c>
    </row>
    <row r="28" customFormat="1" spans="1:24">
      <c r="A28" s="387">
        <v>12</v>
      </c>
      <c r="B28" s="367">
        <v>1086.02066903075</v>
      </c>
      <c r="C28" s="367">
        <v>1081.04095443844</v>
      </c>
      <c r="D28" s="367">
        <v>1532.83740863877</v>
      </c>
      <c r="E28" s="367">
        <v>1381.96403227819</v>
      </c>
      <c r="F28" s="367">
        <v>1287.57999995257</v>
      </c>
      <c r="G28" s="367">
        <v>1824.81044216183</v>
      </c>
      <c r="H28" s="367">
        <v>1492.68320702202</v>
      </c>
      <c r="I28" s="367">
        <v>1492.68320702202</v>
      </c>
      <c r="J28" s="367">
        <v>1423.04798093414</v>
      </c>
      <c r="K28" s="367">
        <v>1425.05910326314</v>
      </c>
      <c r="L28" s="367">
        <v>1597.69285224</v>
      </c>
      <c r="M28" s="367">
        <v>1597.69285224</v>
      </c>
      <c r="N28" s="367">
        <v>2364.10984055315</v>
      </c>
      <c r="O28" s="367">
        <v>1841.27212167375</v>
      </c>
      <c r="P28" s="367">
        <v>2489.1946244887</v>
      </c>
      <c r="Q28" s="367">
        <v>2183.655770104</v>
      </c>
      <c r="R28" s="367">
        <v>1991.19457420611</v>
      </c>
      <c r="S28" s="398" t="s">
        <v>1632</v>
      </c>
      <c r="T28" s="399" t="s">
        <v>1633</v>
      </c>
      <c r="U28" s="400" t="s">
        <v>1409</v>
      </c>
      <c r="V28" s="401" t="s">
        <v>1410</v>
      </c>
      <c r="W28" s="398" t="s">
        <v>1629</v>
      </c>
      <c r="X28" s="402" t="s">
        <v>1630</v>
      </c>
    </row>
    <row r="29" customFormat="1" spans="1:24">
      <c r="A29" s="387">
        <v>12.5</v>
      </c>
      <c r="B29" s="367">
        <v>1122.09554970021</v>
      </c>
      <c r="C29" s="367">
        <v>1105.46632524023</v>
      </c>
      <c r="D29" s="367">
        <v>1609.85760956661</v>
      </c>
      <c r="E29" s="367">
        <v>1414.65540684501</v>
      </c>
      <c r="F29" s="367">
        <v>1316.79877062744</v>
      </c>
      <c r="G29" s="367">
        <v>1868.59781295369</v>
      </c>
      <c r="H29" s="367">
        <v>1548.64821174301</v>
      </c>
      <c r="I29" s="367">
        <v>1548.64821174301</v>
      </c>
      <c r="J29" s="367">
        <v>1473.98769799761</v>
      </c>
      <c r="K29" s="367">
        <v>1476.16071589465</v>
      </c>
      <c r="L29" s="367">
        <v>1695.10757579981</v>
      </c>
      <c r="M29" s="367">
        <v>1695.10757579981</v>
      </c>
      <c r="N29" s="367">
        <v>2430.56695034436</v>
      </c>
      <c r="O29" s="367">
        <v>1897.85615048584</v>
      </c>
      <c r="P29" s="367">
        <v>2560.86360027723</v>
      </c>
      <c r="Q29" s="367">
        <v>2251.0974671255</v>
      </c>
      <c r="R29" s="367">
        <v>2051.54434993012</v>
      </c>
      <c r="S29" s="398" t="s">
        <v>1407</v>
      </c>
      <c r="T29" s="399" t="s">
        <v>1408</v>
      </c>
      <c r="U29" s="400" t="s">
        <v>1417</v>
      </c>
      <c r="V29" s="401" t="s">
        <v>1418</v>
      </c>
      <c r="W29" s="398" t="s">
        <v>1631</v>
      </c>
      <c r="X29" s="402" t="s">
        <v>1085</v>
      </c>
    </row>
    <row r="30" customFormat="1" spans="1:24">
      <c r="A30" s="387">
        <v>13</v>
      </c>
      <c r="B30" s="367">
        <v>1152.15384624577</v>
      </c>
      <c r="C30" s="367">
        <v>1131.07683579765</v>
      </c>
      <c r="D30" s="367">
        <v>1648.71444291571</v>
      </c>
      <c r="E30" s="367">
        <v>1448.43063294225</v>
      </c>
      <c r="F30" s="367">
        <v>1346.01754130232</v>
      </c>
      <c r="G30" s="367">
        <v>1914.02893378125</v>
      </c>
      <c r="H30" s="367">
        <v>1599.59073631661</v>
      </c>
      <c r="I30" s="367">
        <v>1599.59073631661</v>
      </c>
      <c r="J30" s="367">
        <v>1528.91130103995</v>
      </c>
      <c r="K30" s="367">
        <v>1530.59642657116</v>
      </c>
      <c r="L30" s="367">
        <v>1710.45541909059</v>
      </c>
      <c r="M30" s="367">
        <v>1710.45541909059</v>
      </c>
      <c r="N30" s="367">
        <v>2491.00747601169</v>
      </c>
      <c r="O30" s="367">
        <v>1941.51891510079</v>
      </c>
      <c r="P30" s="367">
        <v>2626.51599194186</v>
      </c>
      <c r="Q30" s="367">
        <v>2313.68614647991</v>
      </c>
      <c r="R30" s="367">
        <v>2099.04791232735</v>
      </c>
      <c r="S30" s="398" t="s">
        <v>1415</v>
      </c>
      <c r="T30" s="399" t="s">
        <v>1416</v>
      </c>
      <c r="U30" s="400" t="s">
        <v>1634</v>
      </c>
      <c r="V30" s="401" t="s">
        <v>1635</v>
      </c>
      <c r="W30" s="398" t="s">
        <v>1636</v>
      </c>
      <c r="X30" s="402" t="s">
        <v>1637</v>
      </c>
    </row>
    <row r="31" customFormat="1" spans="1:24">
      <c r="A31" s="387">
        <v>13.5</v>
      </c>
      <c r="B31" s="367">
        <v>1187.78759457722</v>
      </c>
      <c r="C31" s="367">
        <v>1156.45031840393</v>
      </c>
      <c r="D31" s="367">
        <v>1688.15986966477</v>
      </c>
      <c r="E31" s="367">
        <v>1480.39943982213</v>
      </c>
      <c r="F31" s="367">
        <v>1374.85664145264</v>
      </c>
      <c r="G31" s="367">
        <v>1986.55512992578</v>
      </c>
      <c r="H31" s="367">
        <v>1656.34064955233</v>
      </c>
      <c r="I31" s="367">
        <v>1656.34064955233</v>
      </c>
      <c r="J31" s="367">
        <v>1573.45283467288</v>
      </c>
      <c r="K31" s="367">
        <v>1575.14648876263</v>
      </c>
      <c r="L31" s="367">
        <v>1763.57840666729</v>
      </c>
      <c r="M31" s="367">
        <v>1763.57840666729</v>
      </c>
      <c r="N31" s="367">
        <v>2555.77677511832</v>
      </c>
      <c r="O31" s="367">
        <v>2019.18667916069</v>
      </c>
      <c r="P31" s="367">
        <v>2696.4971570458</v>
      </c>
      <c r="Q31" s="367">
        <v>2379.96427704463</v>
      </c>
      <c r="R31" s="367">
        <v>2152.75777077079</v>
      </c>
      <c r="S31" s="398" t="s">
        <v>1422</v>
      </c>
      <c r="T31" s="399" t="s">
        <v>1423</v>
      </c>
      <c r="U31" s="400" t="s">
        <v>717</v>
      </c>
      <c r="V31" s="401" t="s">
        <v>716</v>
      </c>
      <c r="W31" s="398" t="s">
        <v>1350</v>
      </c>
      <c r="X31" s="402" t="s">
        <v>893</v>
      </c>
    </row>
    <row r="32" customFormat="1" spans="1:24">
      <c r="A32" s="387">
        <v>14</v>
      </c>
      <c r="B32" s="367">
        <v>1219.61042047485</v>
      </c>
      <c r="C32" s="367">
        <v>1180.87568920572</v>
      </c>
      <c r="D32" s="367">
        <v>1727.01670301386</v>
      </c>
      <c r="E32" s="367">
        <v>1513.45209823243</v>
      </c>
      <c r="F32" s="367">
        <v>1405.59409422572</v>
      </c>
      <c r="G32" s="367">
        <v>2030.75343822656</v>
      </c>
      <c r="H32" s="367">
        <v>1707.16866622081</v>
      </c>
      <c r="I32" s="367">
        <v>1707.16866622081</v>
      </c>
      <c r="J32" s="367">
        <v>1612.00528143102</v>
      </c>
      <c r="K32" s="367">
        <v>1613.75922360695</v>
      </c>
      <c r="L32" s="367">
        <v>1810.42428023815</v>
      </c>
      <c r="M32" s="367">
        <v>1810.42428023815</v>
      </c>
      <c r="N32" s="367">
        <v>2616.77990434717</v>
      </c>
      <c r="O32" s="367">
        <v>2062.27405376953</v>
      </c>
      <c r="P32" s="367">
        <v>2762.71215227198</v>
      </c>
      <c r="Q32" s="367">
        <v>2441.97117317065</v>
      </c>
      <c r="R32" s="367">
        <v>2199.69219740113</v>
      </c>
      <c r="S32" s="398" t="s">
        <v>1044</v>
      </c>
      <c r="T32" s="399" t="s">
        <v>1640</v>
      </c>
      <c r="U32" s="400" t="s">
        <v>1432</v>
      </c>
      <c r="V32" s="401" t="s">
        <v>1433</v>
      </c>
      <c r="W32" s="398" t="s">
        <v>1638</v>
      </c>
      <c r="X32" s="402" t="s">
        <v>1639</v>
      </c>
    </row>
    <row r="33" customFormat="1" spans="1:24">
      <c r="A33" s="387">
        <v>14.5</v>
      </c>
      <c r="B33" s="367">
        <v>1255.24416880631</v>
      </c>
      <c r="C33" s="367">
        <v>1206.24917181201</v>
      </c>
      <c r="D33" s="367">
        <v>1766.75642646292</v>
      </c>
      <c r="E33" s="367">
        <v>1547.22732432966</v>
      </c>
      <c r="F33" s="367">
        <v>1434.43319437605</v>
      </c>
      <c r="G33" s="367">
        <v>2075.36268403627</v>
      </c>
      <c r="H33" s="367">
        <v>1762.43587391156</v>
      </c>
      <c r="I33" s="367">
        <v>1762.43587391156</v>
      </c>
      <c r="J33" s="367">
        <v>1658.15680105358</v>
      </c>
      <c r="K33" s="367">
        <v>1659.66547364958</v>
      </c>
      <c r="L33" s="367">
        <v>1863.34819480697</v>
      </c>
      <c r="M33" s="367">
        <v>1863.34819480697</v>
      </c>
      <c r="N33" s="367">
        <v>2682.67441057685</v>
      </c>
      <c r="O33" s="367">
        <v>2112.33699584577</v>
      </c>
      <c r="P33" s="367">
        <v>2833.81852449897</v>
      </c>
      <c r="Q33" s="367">
        <v>2511.15821987734</v>
      </c>
      <c r="R33" s="367">
        <v>2253.59176776685</v>
      </c>
      <c r="S33" s="398" t="s">
        <v>1641</v>
      </c>
      <c r="T33" s="399" t="s">
        <v>946</v>
      </c>
      <c r="U33" s="400" t="s">
        <v>1442</v>
      </c>
      <c r="V33" s="401" t="s">
        <v>1443</v>
      </c>
      <c r="W33" s="398" t="s">
        <v>1367</v>
      </c>
      <c r="X33" s="402" t="s">
        <v>818</v>
      </c>
    </row>
    <row r="34" customFormat="1" spans="1:24">
      <c r="A34" s="387">
        <v>15</v>
      </c>
      <c r="B34" s="367">
        <v>1285.74359768989</v>
      </c>
      <c r="C34" s="367">
        <v>1230.91157056492</v>
      </c>
      <c r="D34" s="367">
        <v>1805.61325981202</v>
      </c>
      <c r="E34" s="367">
        <v>1579.19613120954</v>
      </c>
      <c r="F34" s="367">
        <v>1464.03163557549</v>
      </c>
      <c r="G34" s="367">
        <v>2119.97192984598</v>
      </c>
      <c r="H34" s="367">
        <v>1811.59490676546</v>
      </c>
      <c r="I34" s="367">
        <v>1811.59490676546</v>
      </c>
      <c r="J34" s="367">
        <v>1696.69719019446</v>
      </c>
      <c r="K34" s="367">
        <v>1698.0101470765</v>
      </c>
      <c r="L34" s="367">
        <v>1910.24686320905</v>
      </c>
      <c r="M34" s="367">
        <v>1910.24686320905</v>
      </c>
      <c r="N34" s="367">
        <v>2741.42712555961</v>
      </c>
      <c r="O34" s="367">
        <v>2155.61616712331</v>
      </c>
      <c r="P34" s="367">
        <v>2897.78310547905</v>
      </c>
      <c r="Q34" s="367">
        <v>2571.41976631819</v>
      </c>
      <c r="R34" s="367">
        <v>2300.71590631949</v>
      </c>
      <c r="S34" s="398" t="s">
        <v>1430</v>
      </c>
      <c r="T34" s="399" t="s">
        <v>1431</v>
      </c>
      <c r="U34" s="400" t="s">
        <v>1451</v>
      </c>
      <c r="V34" s="401" t="s">
        <v>1452</v>
      </c>
      <c r="W34" s="398" t="s">
        <v>1642</v>
      </c>
      <c r="X34" s="402" t="s">
        <v>1643</v>
      </c>
    </row>
    <row r="35" customFormat="1" spans="1:24">
      <c r="A35" s="387">
        <v>15.5</v>
      </c>
      <c r="B35" s="367">
        <v>1319.17168433127</v>
      </c>
      <c r="C35" s="367">
        <v>1253.20368980661</v>
      </c>
      <c r="D35" s="367">
        <v>1844.76438986109</v>
      </c>
      <c r="E35" s="367">
        <v>1699.29509221331</v>
      </c>
      <c r="F35" s="367">
        <v>1490.97238310303</v>
      </c>
      <c r="G35" s="367">
        <v>2164.99211316462</v>
      </c>
      <c r="H35" s="367">
        <v>1866.97979657467</v>
      </c>
      <c r="I35" s="367">
        <v>1866.97979657467</v>
      </c>
      <c r="J35" s="367">
        <v>1740.14015726164</v>
      </c>
      <c r="K35" s="367">
        <v>1741.9779145818</v>
      </c>
      <c r="L35" s="367">
        <v>1924.19978086868</v>
      </c>
      <c r="M35" s="367">
        <v>1924.19978086868</v>
      </c>
      <c r="N35" s="367">
        <v>2802.8208032971</v>
      </c>
      <c r="O35" s="367">
        <v>2205.48731253086</v>
      </c>
      <c r="P35" s="367">
        <v>2964.38864921385</v>
      </c>
      <c r="Q35" s="367">
        <v>2634.78898074094</v>
      </c>
      <c r="R35" s="367">
        <v>2389.17153807835</v>
      </c>
      <c r="S35" s="398" t="s">
        <v>1440</v>
      </c>
      <c r="T35" s="399" t="s">
        <v>1441</v>
      </c>
      <c r="U35" s="400" t="s">
        <v>1459</v>
      </c>
      <c r="V35" s="401" t="s">
        <v>1460</v>
      </c>
      <c r="W35" s="398" t="s">
        <v>1645</v>
      </c>
      <c r="X35" s="402" t="s">
        <v>1646</v>
      </c>
    </row>
    <row r="36" customFormat="1" spans="1:24">
      <c r="A36" s="387">
        <v>16</v>
      </c>
      <c r="B36" s="367">
        <v>1346.58318684878</v>
      </c>
      <c r="C36" s="367">
        <v>1276.68094880391</v>
      </c>
      <c r="D36" s="367">
        <v>1884.20981661016</v>
      </c>
      <c r="E36" s="367">
        <v>1729.67425018191</v>
      </c>
      <c r="F36" s="367">
        <v>1517.91313063058</v>
      </c>
      <c r="G36" s="367">
        <v>2212.88885904575</v>
      </c>
      <c r="H36" s="367">
        <v>1916.44404005776</v>
      </c>
      <c r="I36" s="367">
        <v>1916.44404005776</v>
      </c>
      <c r="J36" s="367">
        <v>1777.69123361247</v>
      </c>
      <c r="K36" s="367">
        <v>1780.40184478544</v>
      </c>
      <c r="L36" s="367">
        <v>1969.93688980007</v>
      </c>
      <c r="M36" s="367">
        <v>1969.93688980007</v>
      </c>
      <c r="N36" s="367">
        <v>2855.94748266463</v>
      </c>
      <c r="O36" s="367">
        <v>2249.53367048323</v>
      </c>
      <c r="P36" s="367">
        <v>3022.72719457868</v>
      </c>
      <c r="Q36" s="367">
        <v>2690.39626135463</v>
      </c>
      <c r="R36" s="367">
        <v>2437.0545243202</v>
      </c>
      <c r="S36" s="398" t="s">
        <v>1449</v>
      </c>
      <c r="T36" s="399" t="s">
        <v>1450</v>
      </c>
      <c r="U36" s="400" t="s">
        <v>1644</v>
      </c>
      <c r="V36" s="401" t="s">
        <v>934</v>
      </c>
      <c r="W36" s="398" t="s">
        <v>1375</v>
      </c>
      <c r="X36" s="402" t="s">
        <v>1376</v>
      </c>
    </row>
    <row r="37" customFormat="1" spans="1:24">
      <c r="A37" s="387">
        <v>16.5</v>
      </c>
      <c r="B37" s="367">
        <v>1381.33467050419</v>
      </c>
      <c r="C37" s="367">
        <v>1298.97306804559</v>
      </c>
      <c r="D37" s="367">
        <v>1923.36094665923</v>
      </c>
      <c r="E37" s="367">
        <v>1760.43877758357</v>
      </c>
      <c r="F37" s="367">
        <v>1545.99288973179</v>
      </c>
      <c r="G37" s="367">
        <v>2258.31997987332</v>
      </c>
      <c r="H37" s="367">
        <v>1973.50782385581</v>
      </c>
      <c r="I37" s="367">
        <v>1973.50782385581</v>
      </c>
      <c r="J37" s="367">
        <v>1822.17292029155</v>
      </c>
      <c r="K37" s="367">
        <v>1825.64595518872</v>
      </c>
      <c r="L37" s="367">
        <v>2021.69006179857</v>
      </c>
      <c r="M37" s="367">
        <v>2021.69006179857</v>
      </c>
      <c r="N37" s="367">
        <v>2916.21595327906</v>
      </c>
      <c r="O37" s="367">
        <v>2299.21301922207</v>
      </c>
      <c r="P37" s="367">
        <v>3088.20753119045</v>
      </c>
      <c r="Q37" s="367">
        <v>2752.6019093206</v>
      </c>
      <c r="R37" s="367">
        <v>2490.57467084132</v>
      </c>
      <c r="S37" s="404" t="s">
        <v>849</v>
      </c>
      <c r="T37" s="405" t="s">
        <v>1649</v>
      </c>
      <c r="U37" s="400" t="s">
        <v>1467</v>
      </c>
      <c r="V37" s="401" t="s">
        <v>1468</v>
      </c>
      <c r="W37" s="398" t="s">
        <v>1384</v>
      </c>
      <c r="X37" s="402" t="s">
        <v>1385</v>
      </c>
    </row>
    <row r="38" customFormat="1" spans="1:24">
      <c r="A38" s="387">
        <v>17</v>
      </c>
      <c r="B38" s="367">
        <v>1408.30504068368</v>
      </c>
      <c r="C38" s="367">
        <v>1321.97627114065</v>
      </c>
      <c r="D38" s="367">
        <v>1962.51207670831</v>
      </c>
      <c r="E38" s="367">
        <v>1790.43256611915</v>
      </c>
      <c r="F38" s="367">
        <v>1572.5539667348</v>
      </c>
      <c r="G38" s="367">
        <v>2303.75110070089</v>
      </c>
      <c r="H38" s="367">
        <v>2022.69243939211</v>
      </c>
      <c r="I38" s="367">
        <v>2022.69243939211</v>
      </c>
      <c r="J38" s="367">
        <v>1859.40432274144</v>
      </c>
      <c r="K38" s="367">
        <v>1863.3089321093</v>
      </c>
      <c r="L38" s="367">
        <v>2067.48698737412</v>
      </c>
      <c r="M38" s="367">
        <v>2067.48698737412</v>
      </c>
      <c r="N38" s="367">
        <v>2969.90523620811</v>
      </c>
      <c r="O38" s="367">
        <v>2343.06758050572</v>
      </c>
      <c r="P38" s="367">
        <v>3147.1086801168</v>
      </c>
      <c r="Q38" s="367">
        <v>2808.20918993429</v>
      </c>
      <c r="R38" s="367">
        <v>2538.26794516087</v>
      </c>
      <c r="S38" s="398" t="s">
        <v>1655</v>
      </c>
      <c r="T38" s="399" t="s">
        <v>1656</v>
      </c>
      <c r="U38" s="400" t="s">
        <v>1650</v>
      </c>
      <c r="V38" s="401" t="s">
        <v>1651</v>
      </c>
      <c r="W38" s="398" t="s">
        <v>1095</v>
      </c>
      <c r="X38" s="402" t="s">
        <v>1652</v>
      </c>
    </row>
    <row r="39" customFormat="1" spans="1:24">
      <c r="A39" s="387">
        <v>17.5</v>
      </c>
      <c r="B39" s="367">
        <v>1442.61539200109</v>
      </c>
      <c r="C39" s="367">
        <v>1344.50541833345</v>
      </c>
      <c r="D39" s="367">
        <v>2001.95750345737</v>
      </c>
      <c r="E39" s="367">
        <v>1821.19709352079</v>
      </c>
      <c r="F39" s="367">
        <v>1600.25405531145</v>
      </c>
      <c r="G39" s="367">
        <v>2350.00409654631</v>
      </c>
      <c r="H39" s="367">
        <v>2077.89032105449</v>
      </c>
      <c r="I39" s="367">
        <v>2077.89032105449</v>
      </c>
      <c r="J39" s="367">
        <v>1902.99609845063</v>
      </c>
      <c r="K39" s="367">
        <v>1907.74929939272</v>
      </c>
      <c r="L39" s="367">
        <v>2118.93371098</v>
      </c>
      <c r="M39" s="367">
        <v>2118.93371098</v>
      </c>
      <c r="N39" s="367">
        <v>3028.48589613799</v>
      </c>
      <c r="O39" s="367">
        <v>2393.32231925067</v>
      </c>
      <c r="P39" s="367">
        <v>3210.901206044</v>
      </c>
      <c r="Q39" s="367">
        <v>2870.41483790026</v>
      </c>
      <c r="R39" s="367">
        <v>2592.3572274489</v>
      </c>
      <c r="S39" s="398" t="s">
        <v>1659</v>
      </c>
      <c r="T39" s="399" t="s">
        <v>918</v>
      </c>
      <c r="U39" s="400" t="s">
        <v>1475</v>
      </c>
      <c r="V39" s="401" t="s">
        <v>1476</v>
      </c>
      <c r="W39" s="406" t="s">
        <v>1657</v>
      </c>
      <c r="X39" s="407" t="s">
        <v>1052</v>
      </c>
    </row>
    <row r="40" customFormat="1" spans="1:24">
      <c r="A40" s="387">
        <v>18</v>
      </c>
      <c r="B40" s="367">
        <v>1463.4099094484</v>
      </c>
      <c r="C40" s="367">
        <v>1367.03456552626</v>
      </c>
      <c r="D40" s="367">
        <v>2021.0964579077</v>
      </c>
      <c r="E40" s="367">
        <v>1851.96162092243</v>
      </c>
      <c r="F40" s="367">
        <v>1621.4997449707</v>
      </c>
      <c r="G40" s="367">
        <v>2390.09302975781</v>
      </c>
      <c r="H40" s="367">
        <v>2128.08832891108</v>
      </c>
      <c r="I40" s="367">
        <v>2128.08832891108</v>
      </c>
      <c r="J40" s="367">
        <v>1940.66892732675</v>
      </c>
      <c r="K40" s="367">
        <v>1944.67058580898</v>
      </c>
      <c r="L40" s="367">
        <v>2119.36487549861</v>
      </c>
      <c r="M40" s="367">
        <v>2119.36487549861</v>
      </c>
      <c r="N40" s="367">
        <v>3052.35719030629</v>
      </c>
      <c r="O40" s="367">
        <v>2436.60149052822</v>
      </c>
      <c r="P40" s="367">
        <v>3239.98436620961</v>
      </c>
      <c r="Q40" s="367">
        <v>2927.18568497074</v>
      </c>
      <c r="R40" s="367">
        <v>2639.48136600154</v>
      </c>
      <c r="S40" s="398" t="s">
        <v>1458</v>
      </c>
      <c r="T40" s="399" t="s">
        <v>966</v>
      </c>
      <c r="U40" s="400" t="s">
        <v>1483</v>
      </c>
      <c r="V40" s="401" t="s">
        <v>1484</v>
      </c>
      <c r="W40" s="398" t="s">
        <v>800</v>
      </c>
      <c r="X40" s="402" t="s">
        <v>1394</v>
      </c>
    </row>
    <row r="41" customFormat="1" spans="1:24">
      <c r="A41" s="387">
        <v>18.5</v>
      </c>
      <c r="B41" s="367">
        <v>1491.10327569561</v>
      </c>
      <c r="C41" s="367">
        <v>1388.61560091458</v>
      </c>
      <c r="D41" s="367">
        <v>2040.824005758</v>
      </c>
      <c r="E41" s="367">
        <v>1883.11151775711</v>
      </c>
      <c r="F41" s="367">
        <v>1643.50477567906</v>
      </c>
      <c r="G41" s="367">
        <v>2429.36008795144</v>
      </c>
      <c r="H41" s="367">
        <v>2183.9669075195</v>
      </c>
      <c r="I41" s="367">
        <v>2183.9669075195</v>
      </c>
      <c r="J41" s="367">
        <v>1983.72840334808</v>
      </c>
      <c r="K41" s="367">
        <v>1987.45803022187</v>
      </c>
      <c r="L41" s="367">
        <v>2169.96563412639</v>
      </c>
      <c r="M41" s="367">
        <v>2169.96563412639</v>
      </c>
      <c r="N41" s="367">
        <v>3078.86944722933</v>
      </c>
      <c r="O41" s="367">
        <v>2486.28083926705</v>
      </c>
      <c r="P41" s="367">
        <v>3271.70848912998</v>
      </c>
      <c r="Q41" s="367">
        <v>2989.9731161651</v>
      </c>
      <c r="R41" s="367">
        <v>2693.00151252268</v>
      </c>
      <c r="S41" s="398" t="s">
        <v>1465</v>
      </c>
      <c r="T41" s="399" t="s">
        <v>1466</v>
      </c>
      <c r="U41" s="400" t="s">
        <v>1490</v>
      </c>
      <c r="V41" s="401" t="s">
        <v>1491</v>
      </c>
      <c r="W41" s="398" t="s">
        <v>1402</v>
      </c>
      <c r="X41" s="402" t="s">
        <v>1403</v>
      </c>
    </row>
    <row r="42" customFormat="1" spans="1:24">
      <c r="A42" s="387">
        <v>19</v>
      </c>
      <c r="B42" s="367">
        <v>1509.25099911485</v>
      </c>
      <c r="C42" s="367">
        <v>1404.98202137819</v>
      </c>
      <c r="D42" s="367">
        <v>2061.72874040821</v>
      </c>
      <c r="E42" s="367">
        <v>1914.26141459179</v>
      </c>
      <c r="F42" s="367">
        <v>1662.47244219099</v>
      </c>
      <c r="G42" s="367">
        <v>2469.03808365402</v>
      </c>
      <c r="H42" s="367">
        <v>2234.04090674055</v>
      </c>
      <c r="I42" s="367">
        <v>2234.04090674055</v>
      </c>
      <c r="J42" s="367">
        <v>2027.77338884681</v>
      </c>
      <c r="K42" s="367">
        <v>2031.17613665812</v>
      </c>
      <c r="L42" s="367">
        <v>2214.27247743691</v>
      </c>
      <c r="M42" s="367">
        <v>2214.27247743691</v>
      </c>
      <c r="N42" s="367">
        <v>3102.17813783612</v>
      </c>
      <c r="O42" s="367">
        <v>2529.75180721331</v>
      </c>
      <c r="P42" s="367">
        <v>3300.22904573406</v>
      </c>
      <c r="Q42" s="367">
        <v>3046.74396323558</v>
      </c>
      <c r="R42" s="367">
        <v>2740.31536299761</v>
      </c>
      <c r="S42" s="398" t="s">
        <v>1473</v>
      </c>
      <c r="T42" s="399" t="s">
        <v>1474</v>
      </c>
      <c r="U42" s="400" t="s">
        <v>1498</v>
      </c>
      <c r="V42" s="401" t="s">
        <v>1499</v>
      </c>
      <c r="W42" s="398" t="s">
        <v>1411</v>
      </c>
      <c r="X42" s="402" t="s">
        <v>1412</v>
      </c>
    </row>
    <row r="43" customFormat="1" spans="1:24">
      <c r="A43" s="387">
        <v>19.5</v>
      </c>
      <c r="B43" s="367">
        <v>1534.73870367201</v>
      </c>
      <c r="C43" s="367">
        <v>1420.16330208619</v>
      </c>
      <c r="D43" s="367">
        <v>2084.39925525831</v>
      </c>
      <c r="E43" s="367">
        <v>1928.4550563729</v>
      </c>
      <c r="F43" s="367">
        <v>1682.57912027657</v>
      </c>
      <c r="G43" s="367">
        <v>2507.89420433872</v>
      </c>
      <c r="H43" s="367">
        <v>2289.76154357644</v>
      </c>
      <c r="I43" s="367">
        <v>2289.76154357644</v>
      </c>
      <c r="J43" s="367">
        <v>2077.96979792073</v>
      </c>
      <c r="K43" s="367">
        <v>2080.97758524541</v>
      </c>
      <c r="L43" s="367">
        <v>2264.53693529843</v>
      </c>
      <c r="M43" s="367">
        <v>2264.53693529843</v>
      </c>
      <c r="N43" s="367">
        <v>3130.37820544373</v>
      </c>
      <c r="O43" s="367">
        <v>2582.69169932007</v>
      </c>
      <c r="P43" s="367">
        <v>3333.640979339</v>
      </c>
      <c r="Q43" s="367">
        <v>3085.67828206581</v>
      </c>
      <c r="R43" s="367">
        <v>2797.06061219787</v>
      </c>
      <c r="S43" s="398" t="s">
        <v>1663</v>
      </c>
      <c r="T43" s="399" t="s">
        <v>1664</v>
      </c>
      <c r="U43" s="400" t="s">
        <v>1506</v>
      </c>
      <c r="V43" s="401" t="s">
        <v>1049</v>
      </c>
      <c r="W43" s="398" t="s">
        <v>1419</v>
      </c>
      <c r="X43" s="402" t="s">
        <v>741</v>
      </c>
    </row>
    <row r="44" customFormat="1" spans="1:24">
      <c r="A44" s="387">
        <v>20</v>
      </c>
      <c r="B44" s="367">
        <v>1550.23963306316</v>
      </c>
      <c r="C44" s="367">
        <v>1433.44835918519</v>
      </c>
      <c r="D44" s="367">
        <v>2105.30398990853</v>
      </c>
      <c r="E44" s="367">
        <v>1945.73165361831</v>
      </c>
      <c r="F44" s="367">
        <v>1699.26876364119</v>
      </c>
      <c r="G44" s="367">
        <v>2536.0659497913</v>
      </c>
      <c r="H44" s="367">
        <v>2338.80677443473</v>
      </c>
      <c r="I44" s="367">
        <v>2338.80677443473</v>
      </c>
      <c r="J44" s="367">
        <v>2121.90420624671</v>
      </c>
      <c r="K44" s="367">
        <v>2123.96223564765</v>
      </c>
      <c r="L44" s="367">
        <v>2308.99393510309</v>
      </c>
      <c r="M44" s="367">
        <v>2308.99393510309</v>
      </c>
      <c r="N44" s="367">
        <v>3151.43648180442</v>
      </c>
      <c r="O44" s="367">
        <v>2636.32789070748</v>
      </c>
      <c r="P44" s="367">
        <v>3359.91112169698</v>
      </c>
      <c r="Q44" s="367">
        <v>3122.6684993709</v>
      </c>
      <c r="R44" s="367">
        <v>2854.42919455484</v>
      </c>
      <c r="S44" s="398" t="s">
        <v>1666</v>
      </c>
      <c r="T44" s="399" t="s">
        <v>1667</v>
      </c>
      <c r="U44" s="400" t="s">
        <v>1510</v>
      </c>
      <c r="V44" s="401" t="s">
        <v>1511</v>
      </c>
      <c r="W44" s="398" t="s">
        <v>1424</v>
      </c>
      <c r="X44" s="402" t="s">
        <v>1425</v>
      </c>
    </row>
    <row r="45" customFormat="1" ht="64" customHeight="1" spans="1:24">
      <c r="A45" s="388" t="s">
        <v>1729</v>
      </c>
      <c r="B45" s="367">
        <v>52.9639411272321</v>
      </c>
      <c r="C45" s="367">
        <v>54.4011710030692</v>
      </c>
      <c r="D45" s="367">
        <v>107.359340122768</v>
      </c>
      <c r="E45" s="367">
        <v>94.6609235491071</v>
      </c>
      <c r="F45" s="367">
        <v>81.9625069754464</v>
      </c>
      <c r="G45" s="367">
        <v>107.359340122768</v>
      </c>
      <c r="H45" s="367">
        <v>98.1241280691964</v>
      </c>
      <c r="I45" s="367">
        <v>99.2785295758929</v>
      </c>
      <c r="J45" s="367">
        <v>68.4821428571429</v>
      </c>
      <c r="K45" s="367">
        <v>68.4821428571429</v>
      </c>
      <c r="L45" s="367">
        <v>83.2321428571429</v>
      </c>
      <c r="M45" s="367">
        <v>83.2321428571429</v>
      </c>
      <c r="N45" s="367">
        <v>96.9697265625</v>
      </c>
      <c r="O45" s="367">
        <v>108.513741629464</v>
      </c>
      <c r="P45" s="367">
        <v>144.300188337054</v>
      </c>
      <c r="Q45" s="367">
        <v>126.984165736607</v>
      </c>
      <c r="R45" s="367">
        <v>125.829764229911</v>
      </c>
      <c r="S45" s="398" t="s">
        <v>1481</v>
      </c>
      <c r="T45" s="399" t="s">
        <v>1482</v>
      </c>
      <c r="U45" s="400" t="s">
        <v>1668</v>
      </c>
      <c r="V45" s="401" t="s">
        <v>1669</v>
      </c>
      <c r="W45" s="398" t="s">
        <v>1670</v>
      </c>
      <c r="X45" s="402" t="s">
        <v>734</v>
      </c>
    </row>
    <row r="46" customFormat="1" ht="20" customHeight="1" spans="1:24">
      <c r="A46" s="387" t="s">
        <v>1730</v>
      </c>
      <c r="B46" s="367">
        <v>50.7936662946429</v>
      </c>
      <c r="C46" s="367">
        <v>50.7936662946429</v>
      </c>
      <c r="D46" s="367">
        <v>103.896135602679</v>
      </c>
      <c r="E46" s="367">
        <v>92.3521205357143</v>
      </c>
      <c r="F46" s="367">
        <v>80.80810546875</v>
      </c>
      <c r="G46" s="367">
        <v>126.984165736607</v>
      </c>
      <c r="H46" s="367">
        <v>96.9697265625</v>
      </c>
      <c r="I46" s="367">
        <v>98.1241280691964</v>
      </c>
      <c r="J46" s="367">
        <v>68.4821428571429</v>
      </c>
      <c r="K46" s="367">
        <v>68.4821428571429</v>
      </c>
      <c r="L46" s="367">
        <v>83.2321428571429</v>
      </c>
      <c r="M46" s="367">
        <v>83.2321428571429</v>
      </c>
      <c r="N46" s="367">
        <v>96.9697265625</v>
      </c>
      <c r="O46" s="367">
        <v>106.204938616071</v>
      </c>
      <c r="P46" s="367">
        <v>143.145786830357</v>
      </c>
      <c r="Q46" s="367">
        <v>123.520961216518</v>
      </c>
      <c r="R46" s="367">
        <v>123.520961216518</v>
      </c>
      <c r="S46" s="398" t="s">
        <v>1676</v>
      </c>
      <c r="T46" s="399" t="s">
        <v>1677</v>
      </c>
      <c r="U46" s="400" t="s">
        <v>867</v>
      </c>
      <c r="V46" s="401" t="s">
        <v>1671</v>
      </c>
      <c r="W46" s="398" t="s">
        <v>1672</v>
      </c>
      <c r="X46" s="402" t="s">
        <v>1673</v>
      </c>
    </row>
    <row r="47" customFormat="1" ht="20" customHeight="1" spans="1:24">
      <c r="A47" s="387" t="s">
        <v>1731</v>
      </c>
      <c r="B47" s="367">
        <v>50.7936662946429</v>
      </c>
      <c r="C47" s="367">
        <v>46.1760602678571</v>
      </c>
      <c r="D47" s="367">
        <v>99.2785295758929</v>
      </c>
      <c r="E47" s="367">
        <v>90.0433175223214</v>
      </c>
      <c r="F47" s="367">
        <v>80.80810546875</v>
      </c>
      <c r="G47" s="367">
        <v>123.520961216518</v>
      </c>
      <c r="H47" s="367">
        <v>95.8153250558036</v>
      </c>
      <c r="I47" s="367">
        <v>98.1241280691964</v>
      </c>
      <c r="J47" s="367">
        <v>68.4821428571429</v>
      </c>
      <c r="K47" s="367">
        <v>68.4821428571429</v>
      </c>
      <c r="L47" s="367">
        <v>83.2321428571429</v>
      </c>
      <c r="M47" s="367">
        <v>83.2321428571429</v>
      </c>
      <c r="N47" s="367">
        <v>94.6609235491071</v>
      </c>
      <c r="O47" s="367">
        <v>99.2785295758929</v>
      </c>
      <c r="P47" s="367">
        <v>139.682582310268</v>
      </c>
      <c r="Q47" s="367">
        <v>120.057756696429</v>
      </c>
      <c r="R47" s="367">
        <v>115.440150669643</v>
      </c>
      <c r="S47" s="398" t="s">
        <v>954</v>
      </c>
      <c r="T47" s="399" t="s">
        <v>1489</v>
      </c>
      <c r="U47" s="400" t="s">
        <v>1518</v>
      </c>
      <c r="V47" s="401" t="s">
        <v>1519</v>
      </c>
      <c r="W47" s="408" t="s">
        <v>1678</v>
      </c>
      <c r="X47" s="402" t="s">
        <v>1628</v>
      </c>
    </row>
    <row r="48" customFormat="1" ht="20" customHeight="1" spans="1:24">
      <c r="A48" s="387" t="s">
        <v>1732</v>
      </c>
      <c r="B48" s="367">
        <v>49.6392647879464</v>
      </c>
      <c r="C48" s="367">
        <v>46.1760602678571</v>
      </c>
      <c r="D48" s="367">
        <v>99.2785295758929</v>
      </c>
      <c r="E48" s="367">
        <v>90.0433175223214</v>
      </c>
      <c r="F48" s="367">
        <v>79.6537039620536</v>
      </c>
      <c r="G48" s="367">
        <v>122.366559709821</v>
      </c>
      <c r="H48" s="367">
        <v>95.8153250558036</v>
      </c>
      <c r="I48" s="367">
        <v>96.9697265625</v>
      </c>
      <c r="J48" s="367">
        <v>68.4821428571429</v>
      </c>
      <c r="K48" s="367">
        <v>68.4821428571429</v>
      </c>
      <c r="L48" s="367">
        <v>83.2321428571429</v>
      </c>
      <c r="M48" s="367">
        <v>83.2321428571429</v>
      </c>
      <c r="N48" s="367">
        <v>93.5065220424107</v>
      </c>
      <c r="O48" s="367">
        <v>98.1241280691964</v>
      </c>
      <c r="P48" s="367">
        <v>138.528180803571</v>
      </c>
      <c r="Q48" s="367">
        <v>118.903355189732</v>
      </c>
      <c r="R48" s="367">
        <v>114.285749162946</v>
      </c>
      <c r="S48" s="398" t="s">
        <v>1496</v>
      </c>
      <c r="T48" s="399" t="s">
        <v>1497</v>
      </c>
      <c r="U48" s="409" t="s">
        <v>1525</v>
      </c>
      <c r="V48" s="410" t="s">
        <v>711</v>
      </c>
      <c r="W48" s="408" t="s">
        <v>1434</v>
      </c>
      <c r="X48" s="402" t="s">
        <v>1435</v>
      </c>
    </row>
    <row r="49" customFormat="1" ht="20" customHeight="1" spans="1:24">
      <c r="A49" s="387" t="s">
        <v>1733</v>
      </c>
      <c r="B49" s="367">
        <v>48.48486328125</v>
      </c>
      <c r="C49" s="367">
        <v>46.1760602678571</v>
      </c>
      <c r="D49" s="367">
        <v>98.1241280691964</v>
      </c>
      <c r="E49" s="367">
        <v>88.888916015625</v>
      </c>
      <c r="F49" s="367">
        <v>79.6537039620536</v>
      </c>
      <c r="G49" s="367">
        <v>121.212158203125</v>
      </c>
      <c r="H49" s="367">
        <v>94.6609235491071</v>
      </c>
      <c r="I49" s="367">
        <v>96.9697265625</v>
      </c>
      <c r="J49" s="367">
        <v>68.4821428571429</v>
      </c>
      <c r="K49" s="367">
        <v>68.4821428571429</v>
      </c>
      <c r="L49" s="367">
        <v>83.2321428571429</v>
      </c>
      <c r="M49" s="367">
        <v>83.2321428571429</v>
      </c>
      <c r="N49" s="367">
        <v>92.3521205357143</v>
      </c>
      <c r="O49" s="367">
        <v>96.9697265625</v>
      </c>
      <c r="P49" s="367">
        <v>136.219377790179</v>
      </c>
      <c r="Q49" s="367">
        <v>117.748953683036</v>
      </c>
      <c r="R49" s="367">
        <v>113.13134765625</v>
      </c>
      <c r="S49" s="398" t="s">
        <v>1504</v>
      </c>
      <c r="T49" s="399" t="s">
        <v>1505</v>
      </c>
      <c r="U49" s="400" t="s">
        <v>1059</v>
      </c>
      <c r="V49" s="401" t="s">
        <v>1530</v>
      </c>
      <c r="W49" s="408" t="s">
        <v>1444</v>
      </c>
      <c r="X49" s="402" t="s">
        <v>1445</v>
      </c>
    </row>
    <row r="50" customFormat="1" ht="20" customHeight="1" spans="1:24">
      <c r="A50" s="387" t="s">
        <v>1734</v>
      </c>
      <c r="B50" s="367">
        <v>48.48486328125</v>
      </c>
      <c r="C50" s="367">
        <v>46.7387236430316</v>
      </c>
      <c r="D50" s="367">
        <v>98.1241280691964</v>
      </c>
      <c r="E50" s="367">
        <v>88.888916015625</v>
      </c>
      <c r="F50" s="367">
        <v>79.6537039620536</v>
      </c>
      <c r="G50" s="367">
        <v>121.212158203125</v>
      </c>
      <c r="H50" s="367">
        <v>94.6609235491071</v>
      </c>
      <c r="I50" s="367">
        <v>95.8153250558036</v>
      </c>
      <c r="J50" s="367">
        <v>68.4821428571429</v>
      </c>
      <c r="K50" s="367">
        <v>68.4821428571429</v>
      </c>
      <c r="L50" s="367">
        <v>83.2321428571429</v>
      </c>
      <c r="M50" s="367">
        <v>83.2321428571429</v>
      </c>
      <c r="N50" s="367">
        <v>91.1977190290179</v>
      </c>
      <c r="O50" s="367">
        <v>95.8153250558036</v>
      </c>
      <c r="P50" s="367">
        <v>135.064976283482</v>
      </c>
      <c r="Q50" s="367">
        <v>116.594552176339</v>
      </c>
      <c r="R50" s="367">
        <v>113.13134765625</v>
      </c>
      <c r="S50" s="398" t="s">
        <v>784</v>
      </c>
      <c r="T50" s="399" t="s">
        <v>783</v>
      </c>
      <c r="U50" s="400" t="s">
        <v>1536</v>
      </c>
      <c r="V50" s="401" t="s">
        <v>875</v>
      </c>
      <c r="W50" s="411" t="s">
        <v>1453</v>
      </c>
      <c r="X50" s="412" t="s">
        <v>1453</v>
      </c>
    </row>
    <row r="51" customFormat="1" ht="14.25" spans="3:24">
      <c r="C51" s="339"/>
      <c r="D51" s="389"/>
      <c r="E51" s="389"/>
      <c r="F51" s="389"/>
      <c r="G51" s="389"/>
      <c r="H51" s="339"/>
      <c r="I51" s="389"/>
      <c r="L51" s="393"/>
      <c r="M51" s="393"/>
      <c r="N51" s="339"/>
      <c r="S51" s="398" t="s">
        <v>1516</v>
      </c>
      <c r="T51" s="399" t="s">
        <v>1517</v>
      </c>
      <c r="U51" s="400" t="s">
        <v>1541</v>
      </c>
      <c r="V51" s="401" t="s">
        <v>1542</v>
      </c>
      <c r="W51" s="411" t="s">
        <v>1453</v>
      </c>
      <c r="X51" s="412" t="s">
        <v>1453</v>
      </c>
    </row>
    <row r="52" customFormat="1" ht="14.25" spans="19:24">
      <c r="S52" s="398" t="s">
        <v>1686</v>
      </c>
      <c r="T52" s="399" t="s">
        <v>1687</v>
      </c>
      <c r="U52" s="400" t="s">
        <v>1547</v>
      </c>
      <c r="V52" s="401" t="s">
        <v>1548</v>
      </c>
      <c r="W52" s="411" t="s">
        <v>1453</v>
      </c>
      <c r="X52" s="412" t="s">
        <v>1453</v>
      </c>
    </row>
    <row r="53" customFormat="1" ht="15" spans="19:24">
      <c r="S53" s="398" t="s">
        <v>1524</v>
      </c>
      <c r="T53" s="399" t="s">
        <v>790</v>
      </c>
      <c r="U53" s="400" t="s">
        <v>1552</v>
      </c>
      <c r="V53" s="401" t="s">
        <v>1553</v>
      </c>
      <c r="W53" s="413" t="s">
        <v>1453</v>
      </c>
      <c r="X53" s="414" t="s">
        <v>1453</v>
      </c>
    </row>
    <row r="54" customFormat="1" ht="15" spans="19:24">
      <c r="S54" s="398" t="s">
        <v>1529</v>
      </c>
      <c r="T54" s="399" t="s">
        <v>627</v>
      </c>
      <c r="U54" s="403" t="s">
        <v>1556</v>
      </c>
      <c r="V54" s="401" t="s">
        <v>1557</v>
      </c>
      <c r="W54" s="413" t="s">
        <v>1453</v>
      </c>
      <c r="X54" s="414" t="s">
        <v>1453</v>
      </c>
    </row>
    <row r="55" customFormat="1" ht="15" spans="19:24">
      <c r="S55" s="415" t="s">
        <v>1534</v>
      </c>
      <c r="T55" s="416" t="s">
        <v>1535</v>
      </c>
      <c r="U55" s="403" t="s">
        <v>1560</v>
      </c>
      <c r="V55" s="401" t="s">
        <v>884</v>
      </c>
      <c r="W55" s="413" t="s">
        <v>1453</v>
      </c>
      <c r="X55" s="414" t="s">
        <v>1453</v>
      </c>
    </row>
    <row r="56" customFormat="1" ht="15" spans="21:24">
      <c r="U56" s="417" t="s">
        <v>1563</v>
      </c>
      <c r="V56" s="418" t="s">
        <v>1564</v>
      </c>
      <c r="W56" s="413" t="s">
        <v>1453</v>
      </c>
      <c r="X56" s="414" t="s">
        <v>1453</v>
      </c>
    </row>
  </sheetData>
  <mergeCells count="7">
    <mergeCell ref="A1:R1"/>
    <mergeCell ref="A2:R2"/>
    <mergeCell ref="A4:R4"/>
    <mergeCell ref="S5:T5"/>
    <mergeCell ref="U5:V5"/>
    <mergeCell ref="W5:X5"/>
    <mergeCell ref="Y5:AD6"/>
  </mergeCells>
  <hyperlinks>
    <hyperlink ref="S1" location="目录!A1" display="目录!A1"/>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zoomScale="85" zoomScaleNormal="85" topLeftCell="B1" workbookViewId="0">
      <selection activeCell="M1" sqref="M1"/>
    </sheetView>
  </sheetViews>
  <sheetFormatPr defaultColWidth="8.89166666666667" defaultRowHeight="13.5"/>
  <cols>
    <col min="1" max="1" width="11.6333333333333" style="355" customWidth="1"/>
    <col min="2" max="12" width="15.6333333333333" style="355" customWidth="1"/>
    <col min="13" max="16370" width="8.89166666666667" style="355"/>
  </cols>
  <sheetData>
    <row r="1" s="355" customFormat="1" ht="54" customHeight="1" spans="1:14">
      <c r="A1" s="356" t="s">
        <v>1735</v>
      </c>
      <c r="B1" s="356"/>
      <c r="C1" s="356"/>
      <c r="D1" s="356"/>
      <c r="E1" s="356"/>
      <c r="F1" s="356"/>
      <c r="G1" s="356"/>
      <c r="H1" s="356"/>
      <c r="I1" s="356"/>
      <c r="J1" s="356"/>
      <c r="K1" s="356"/>
      <c r="L1" s="356"/>
      <c r="M1" s="26" t="s">
        <v>64</v>
      </c>
      <c r="N1" s="26" t="s">
        <v>1736</v>
      </c>
    </row>
    <row r="2" s="355" customFormat="1" ht="66" customHeight="1" spans="1:12">
      <c r="A2" s="357" t="s">
        <v>1737</v>
      </c>
      <c r="B2" s="357"/>
      <c r="C2" s="357"/>
      <c r="D2" s="357"/>
      <c r="E2" s="357"/>
      <c r="F2" s="357"/>
      <c r="G2" s="357"/>
      <c r="H2" s="357"/>
      <c r="I2" s="357"/>
      <c r="J2" s="357"/>
      <c r="K2" s="357"/>
      <c r="L2" s="357"/>
    </row>
    <row r="3" s="355" customFormat="1" ht="71" customHeight="1" spans="1:12">
      <c r="A3" s="358" t="s">
        <v>1738</v>
      </c>
      <c r="B3" s="359" t="s">
        <v>1739</v>
      </c>
      <c r="C3" s="359" t="s">
        <v>1740</v>
      </c>
      <c r="D3" s="360" t="s">
        <v>1741</v>
      </c>
      <c r="E3" s="361" t="s">
        <v>1742</v>
      </c>
      <c r="F3" s="360" t="s">
        <v>1743</v>
      </c>
      <c r="G3" s="362" t="s">
        <v>1744</v>
      </c>
      <c r="H3" s="360" t="s">
        <v>1211</v>
      </c>
      <c r="I3" s="362" t="s">
        <v>1212</v>
      </c>
      <c r="J3" s="362" t="s">
        <v>1745</v>
      </c>
      <c r="K3" s="370" t="s">
        <v>1746</v>
      </c>
      <c r="L3" s="371" t="s">
        <v>466</v>
      </c>
    </row>
    <row r="4" s="355" customFormat="1" ht="19" customHeight="1" spans="1:12">
      <c r="A4" s="363"/>
      <c r="B4" s="364">
        <v>1</v>
      </c>
      <c r="C4" s="364">
        <v>2</v>
      </c>
      <c r="D4" s="364">
        <v>3</v>
      </c>
      <c r="E4" s="364">
        <v>4</v>
      </c>
      <c r="F4" s="365">
        <v>5</v>
      </c>
      <c r="G4" s="365">
        <v>6</v>
      </c>
      <c r="H4" s="365">
        <v>7</v>
      </c>
      <c r="I4" s="364">
        <v>8</v>
      </c>
      <c r="J4" s="364">
        <v>9</v>
      </c>
      <c r="K4" s="372">
        <v>10</v>
      </c>
      <c r="L4" s="372">
        <v>11</v>
      </c>
    </row>
    <row r="5" s="355" customFormat="1" ht="20" customHeight="1" spans="1:12">
      <c r="A5" s="366">
        <v>1</v>
      </c>
      <c r="B5" s="367">
        <v>427.856919624284</v>
      </c>
      <c r="C5" s="367">
        <v>447.32990436414</v>
      </c>
      <c r="D5" s="367">
        <v>714.497695367746</v>
      </c>
      <c r="E5" s="367">
        <v>614.49875112242</v>
      </c>
      <c r="F5" s="367">
        <v>641.103724888394</v>
      </c>
      <c r="G5" s="367">
        <v>675.999912806921</v>
      </c>
      <c r="H5" s="367">
        <v>677.203229631697</v>
      </c>
      <c r="I5" s="367">
        <v>748.038480050223</v>
      </c>
      <c r="J5" s="367">
        <v>617.269096573727</v>
      </c>
      <c r="K5" s="367">
        <v>791.08757265067</v>
      </c>
      <c r="L5" s="367">
        <v>568.968411285435</v>
      </c>
    </row>
    <row r="6" s="355" customFormat="1" ht="20" customHeight="1" spans="1:12">
      <c r="A6" s="368">
        <v>1.5</v>
      </c>
      <c r="B6" s="367">
        <v>452.326002350294</v>
      </c>
      <c r="C6" s="367">
        <v>487.772083055316</v>
      </c>
      <c r="D6" s="367">
        <v>773.206089195779</v>
      </c>
      <c r="E6" s="367">
        <v>674.08040430419</v>
      </c>
      <c r="F6" s="367">
        <v>647.120309012277</v>
      </c>
      <c r="G6" s="367">
        <v>683.21981375558</v>
      </c>
      <c r="H6" s="367">
        <v>683.21981375558</v>
      </c>
      <c r="I6" s="367">
        <v>841.81697126116</v>
      </c>
      <c r="J6" s="367">
        <v>679.634935891441</v>
      </c>
      <c r="K6" s="367">
        <v>796.502874572169</v>
      </c>
      <c r="L6" s="367">
        <v>618.218375492327</v>
      </c>
    </row>
    <row r="7" s="355" customFormat="1" ht="20" customHeight="1" spans="1:12">
      <c r="A7" s="368">
        <v>2</v>
      </c>
      <c r="B7" s="367">
        <v>480.454872721907</v>
      </c>
      <c r="C7" s="367">
        <v>527.977233795368</v>
      </c>
      <c r="D7" s="367">
        <v>849.406378317156</v>
      </c>
      <c r="E7" s="367">
        <v>735.498468893848</v>
      </c>
      <c r="F7" s="367">
        <v>656.570510487625</v>
      </c>
      <c r="G7" s="367">
        <v>687.417576349953</v>
      </c>
      <c r="H7" s="367">
        <v>687.720082013537</v>
      </c>
      <c r="I7" s="367">
        <v>934.124434126779</v>
      </c>
      <c r="J7" s="367">
        <v>741.455045458635</v>
      </c>
      <c r="K7" s="367">
        <v>887.382588534631</v>
      </c>
      <c r="L7" s="367">
        <v>659.158811299387</v>
      </c>
    </row>
    <row r="8" s="355" customFormat="1" ht="20" customHeight="1" spans="1:12">
      <c r="A8" s="368">
        <v>2.5</v>
      </c>
      <c r="B8" s="367">
        <v>509.429724157326</v>
      </c>
      <c r="C8" s="367">
        <v>568.893468388791</v>
      </c>
      <c r="D8" s="367">
        <v>908.672629223497</v>
      </c>
      <c r="E8" s="367">
        <v>798.12903588743</v>
      </c>
      <c r="F8" s="367">
        <v>672.063559840693</v>
      </c>
      <c r="G8" s="367">
        <v>698.497942069426</v>
      </c>
      <c r="H8" s="367">
        <v>699.175646465106</v>
      </c>
      <c r="I8" s="367">
        <v>1013.64844325629</v>
      </c>
      <c r="J8" s="367">
        <v>802.911335192152</v>
      </c>
      <c r="K8" s="367">
        <v>945.330341404561</v>
      </c>
      <c r="L8" s="367">
        <v>707.830721356724</v>
      </c>
    </row>
    <row r="9" s="355" customFormat="1" ht="20" customHeight="1" spans="1:12">
      <c r="A9" s="369">
        <v>3</v>
      </c>
      <c r="B9" s="367">
        <v>556.877318496303</v>
      </c>
      <c r="C9" s="367">
        <v>610.283758884459</v>
      </c>
      <c r="D9" s="367">
        <v>985.988632501491</v>
      </c>
      <c r="E9" s="367">
        <v>850.706427609637</v>
      </c>
      <c r="F9" s="367">
        <v>706.021716301628</v>
      </c>
      <c r="G9" s="367">
        <v>726.578663562979</v>
      </c>
      <c r="H9" s="367">
        <v>728.094698411108</v>
      </c>
      <c r="I9" s="367">
        <v>1112.30113712869</v>
      </c>
      <c r="J9" s="367">
        <v>882.59928721416</v>
      </c>
      <c r="K9" s="367">
        <v>982.872953709227</v>
      </c>
      <c r="L9" s="367">
        <v>765.631069859096</v>
      </c>
    </row>
    <row r="10" s="355" customFormat="1" ht="20" customHeight="1" spans="1:12">
      <c r="A10" s="368">
        <v>3.5</v>
      </c>
      <c r="B10" s="367">
        <v>585.852169931723</v>
      </c>
      <c r="C10" s="367">
        <v>650.488909624512</v>
      </c>
      <c r="D10" s="367">
        <v>1044.13916925122</v>
      </c>
      <c r="E10" s="367">
        <v>903.283819331843</v>
      </c>
      <c r="F10" s="367">
        <v>721.677292168055</v>
      </c>
      <c r="G10" s="367">
        <v>736.455615088889</v>
      </c>
      <c r="H10" s="367">
        <v>737.900845000156</v>
      </c>
      <c r="I10" s="367">
        <v>1192.90407862944</v>
      </c>
      <c r="J10" s="367">
        <v>943.873667030837</v>
      </c>
      <c r="K10" s="367">
        <v>1008.8680049083</v>
      </c>
      <c r="L10" s="367">
        <v>814.543835812083</v>
      </c>
    </row>
    <row r="11" s="355" customFormat="1" ht="20" customHeight="1" spans="1:12">
      <c r="A11" s="368">
        <v>4</v>
      </c>
      <c r="B11" s="367">
        <v>668.976278482099</v>
      </c>
      <c r="C11" s="367">
        <v>691.405144217934</v>
      </c>
      <c r="D11" s="367">
        <v>1122.92263207162</v>
      </c>
      <c r="E11" s="367">
        <v>970.646677261132</v>
      </c>
      <c r="F11" s="367">
        <v>757.070405333717</v>
      </c>
      <c r="G11" s="367">
        <v>765.906961944534</v>
      </c>
      <c r="H11" s="367">
        <v>766.944220552929</v>
      </c>
      <c r="I11" s="367">
        <v>1326.57734487388</v>
      </c>
      <c r="J11" s="367">
        <v>1059.84303371299</v>
      </c>
      <c r="K11" s="367">
        <v>977.272852363675</v>
      </c>
      <c r="L11" s="367">
        <v>864.130998272879</v>
      </c>
    </row>
    <row r="12" s="355" customFormat="1" ht="20" customHeight="1" spans="1:12">
      <c r="A12" s="368">
        <v>4.5</v>
      </c>
      <c r="B12" s="367">
        <v>697.528139385616</v>
      </c>
      <c r="C12" s="367">
        <v>731.84732290911</v>
      </c>
      <c r="D12" s="367">
        <v>1182.74674005626</v>
      </c>
      <c r="E12" s="367">
        <v>1024.27176523527</v>
      </c>
      <c r="F12" s="367">
        <v>772.761661958347</v>
      </c>
      <c r="G12" s="367">
        <v>775.800367189105</v>
      </c>
      <c r="H12" s="367">
        <v>776.615770328663</v>
      </c>
      <c r="I12" s="367">
        <v>1405.56188781778</v>
      </c>
      <c r="J12" s="367">
        <v>1120.93550361283</v>
      </c>
      <c r="K12" s="367">
        <v>990.987019524385</v>
      </c>
      <c r="L12" s="367">
        <v>913.718160733679</v>
      </c>
    </row>
    <row r="13" s="355" customFormat="1" ht="20" customHeight="1" spans="1:12">
      <c r="A13" s="368">
        <v>5</v>
      </c>
      <c r="B13" s="367">
        <v>776.619306929757</v>
      </c>
      <c r="C13" s="367">
        <v>773.000585453655</v>
      </c>
      <c r="D13" s="367">
        <v>1293.11015468155</v>
      </c>
      <c r="E13" s="367">
        <v>1078.20292177739</v>
      </c>
      <c r="F13" s="367">
        <v>874.830068410314</v>
      </c>
      <c r="G13" s="367">
        <v>856.557326620561</v>
      </c>
      <c r="H13" s="367">
        <v>857.186877528878</v>
      </c>
      <c r="I13" s="367">
        <v>1534.00680503106</v>
      </c>
      <c r="J13" s="367">
        <v>1232.74919007012</v>
      </c>
      <c r="K13" s="367">
        <v>1052.78778456448</v>
      </c>
      <c r="L13" s="367">
        <v>963.642521448382</v>
      </c>
    </row>
    <row r="14" s="355" customFormat="1" ht="20" customHeight="1" spans="1:12">
      <c r="A14" s="368">
        <v>5.5</v>
      </c>
      <c r="B14" s="367">
        <v>801.458969723368</v>
      </c>
      <c r="C14" s="367">
        <v>843.02932347696</v>
      </c>
      <c r="D14" s="367">
        <v>1357.83513263345</v>
      </c>
      <c r="E14" s="367">
        <v>1164.47787632565</v>
      </c>
      <c r="F14" s="367">
        <v>918.560993007398</v>
      </c>
      <c r="G14" s="367">
        <v>912.326762091207</v>
      </c>
      <c r="H14" s="367">
        <v>912.513723906309</v>
      </c>
      <c r="I14" s="367">
        <v>1614.15273642829</v>
      </c>
      <c r="J14" s="367">
        <v>1326.37711175091</v>
      </c>
      <c r="K14" s="367">
        <v>1171.09492357224</v>
      </c>
      <c r="L14" s="367">
        <v>1069.42234627023</v>
      </c>
    </row>
    <row r="15" s="355" customFormat="1" ht="20" customHeight="1" spans="1:12">
      <c r="A15" s="368">
        <v>6</v>
      </c>
      <c r="B15" s="367">
        <v>843.50240382482</v>
      </c>
      <c r="C15" s="367">
        <v>884.182586021506</v>
      </c>
      <c r="D15" s="367">
        <v>1441.16772003534</v>
      </c>
      <c r="E15" s="367">
        <v>1212.64081754814</v>
      </c>
      <c r="F15" s="367">
        <v>983.243032861302</v>
      </c>
      <c r="G15" s="367">
        <v>968.88173237069</v>
      </c>
      <c r="H15" s="367">
        <v>969.275818549581</v>
      </c>
      <c r="I15" s="367">
        <v>1709.65108926908</v>
      </c>
      <c r="J15" s="367">
        <v>1398.43840413385</v>
      </c>
      <c r="K15" s="367">
        <v>1231.80626843754</v>
      </c>
      <c r="L15" s="367">
        <v>1120.84001353794</v>
      </c>
    </row>
    <row r="16" s="355" customFormat="1" ht="20" customHeight="1" spans="1:12">
      <c r="A16" s="368">
        <v>6.5</v>
      </c>
      <c r="B16" s="367">
        <v>879.952244334294</v>
      </c>
      <c r="C16" s="367">
        <v>925.098820614928</v>
      </c>
      <c r="D16" s="367">
        <v>1518.48372331333</v>
      </c>
      <c r="E16" s="367">
        <v>1260.50946207063</v>
      </c>
      <c r="F16" s="367">
        <v>1041.86306526189</v>
      </c>
      <c r="G16" s="367">
        <v>1019.68124468132</v>
      </c>
      <c r="H16" s="367">
        <v>1019.87835826918</v>
      </c>
      <c r="I16" s="367">
        <v>1798.59339180038</v>
      </c>
      <c r="J16" s="367">
        <v>1464.11929255921</v>
      </c>
      <c r="K16" s="367">
        <v>1292.25038767747</v>
      </c>
      <c r="L16" s="367">
        <v>1172.25768080567</v>
      </c>
    </row>
    <row r="17" s="355" customFormat="1" ht="20" customHeight="1" spans="1:12">
      <c r="A17" s="368">
        <v>7</v>
      </c>
      <c r="B17" s="367">
        <v>922.841659499557</v>
      </c>
      <c r="C17" s="367">
        <v>966.015055208349</v>
      </c>
      <c r="D17" s="367">
        <v>1603.48988195013</v>
      </c>
      <c r="E17" s="367">
        <v>1308.67240329312</v>
      </c>
      <c r="F17" s="367">
        <v>1106.76409786266</v>
      </c>
      <c r="G17" s="367">
        <v>1076.05221407942</v>
      </c>
      <c r="H17" s="367">
        <v>1076.33646371687</v>
      </c>
      <c r="I17" s="367">
        <v>1895.71014319802</v>
      </c>
      <c r="J17" s="367">
        <v>1535.99867502528</v>
      </c>
      <c r="K17" s="367">
        <v>1352.67153263684</v>
      </c>
      <c r="L17" s="367">
        <v>1224.39791576033</v>
      </c>
    </row>
    <row r="18" s="355" customFormat="1" ht="20" customHeight="1" spans="1:12">
      <c r="A18" s="368">
        <v>7.5</v>
      </c>
      <c r="B18" s="367">
        <v>946.835341229357</v>
      </c>
      <c r="C18" s="367">
        <v>1007.16831775289</v>
      </c>
      <c r="D18" s="367">
        <v>1668.21485990205</v>
      </c>
      <c r="E18" s="367">
        <v>1355.95245441566</v>
      </c>
      <c r="F18" s="367">
        <v>1151.90675001803</v>
      </c>
      <c r="G18" s="367">
        <v>1114.75835248991</v>
      </c>
      <c r="H18" s="367">
        <v>1115.09632192489</v>
      </c>
      <c r="I18" s="367">
        <v>1973.69820985277</v>
      </c>
      <c r="J18" s="367">
        <v>1589.64639520287</v>
      </c>
      <c r="K18" s="367">
        <v>1413.40671290884</v>
      </c>
      <c r="L18" s="367">
        <v>1275.45429918457</v>
      </c>
    </row>
    <row r="19" s="355" customFormat="1" ht="20" customHeight="1" spans="1:12">
      <c r="A19" s="368">
        <v>8</v>
      </c>
      <c r="B19" s="367">
        <v>990.99372799033</v>
      </c>
      <c r="C19" s="367">
        <v>1047.61049644407</v>
      </c>
      <c r="D19" s="367">
        <v>1734.05555201059</v>
      </c>
      <c r="E19" s="367">
        <v>1404.7039890381</v>
      </c>
      <c r="F19" s="367">
        <v>1216.69418720133</v>
      </c>
      <c r="G19" s="367">
        <v>1171.23337755886</v>
      </c>
      <c r="H19" s="367">
        <v>1172.01591004288</v>
      </c>
      <c r="I19" s="367">
        <v>2058.94670516686</v>
      </c>
      <c r="J19" s="367">
        <v>1660.98004791843</v>
      </c>
      <c r="K19" s="367">
        <v>1393.08663189255</v>
      </c>
      <c r="L19" s="367">
        <v>1327.23325029576</v>
      </c>
    </row>
    <row r="20" s="355" customFormat="1" ht="20" customHeight="1" spans="1:12">
      <c r="A20" s="368">
        <v>8.5</v>
      </c>
      <c r="B20" s="367">
        <v>1028.71254009552</v>
      </c>
      <c r="C20" s="367">
        <v>1088.5267310375</v>
      </c>
      <c r="D20" s="367">
        <v>1849.12032847855</v>
      </c>
      <c r="E20" s="367">
        <v>1451.68974346066</v>
      </c>
      <c r="F20" s="367">
        <v>1274.72482979365</v>
      </c>
      <c r="G20" s="367">
        <v>1229.92532920744</v>
      </c>
      <c r="H20" s="367">
        <v>1230.81910820136</v>
      </c>
      <c r="I20" s="367">
        <v>2146.81007532692</v>
      </c>
      <c r="J20" s="367">
        <v>1726.66093634379</v>
      </c>
      <c r="K20" s="367">
        <v>1473.10632672991</v>
      </c>
      <c r="L20" s="367">
        <v>1376.84449834612</v>
      </c>
    </row>
    <row r="21" s="355" customFormat="1" ht="20" customHeight="1" spans="1:12">
      <c r="A21" s="368">
        <v>9</v>
      </c>
      <c r="B21" s="367">
        <v>1072.02494579268</v>
      </c>
      <c r="C21" s="367">
        <v>1128.96890972867</v>
      </c>
      <c r="D21" s="367">
        <v>1915.5188776654</v>
      </c>
      <c r="E21" s="367">
        <v>1499.85268468314</v>
      </c>
      <c r="F21" s="367">
        <v>1342.38611929277</v>
      </c>
      <c r="G21" s="367">
        <v>1294.39191439564</v>
      </c>
      <c r="H21" s="367">
        <v>1295.61774095711</v>
      </c>
      <c r="I21" s="367">
        <v>2241.76896198208</v>
      </c>
      <c r="J21" s="367">
        <v>1798.35840889303</v>
      </c>
      <c r="K21" s="367">
        <v>1531.95732421875</v>
      </c>
      <c r="L21" s="367">
        <v>1428.98473330078</v>
      </c>
    </row>
    <row r="22" s="355" customFormat="1" ht="20" customHeight="1" spans="1:12">
      <c r="A22" s="368">
        <v>9.5</v>
      </c>
      <c r="B22" s="367">
        <v>1096.86460858629</v>
      </c>
      <c r="C22" s="367">
        <v>1169.64811637097</v>
      </c>
      <c r="D22" s="367">
        <v>1979.685998539</v>
      </c>
      <c r="E22" s="367">
        <v>1547.72132920564</v>
      </c>
      <c r="F22" s="367">
        <v>1392.30104738936</v>
      </c>
      <c r="G22" s="367">
        <v>1341.12754107643</v>
      </c>
      <c r="H22" s="367">
        <v>1342.63522032896</v>
      </c>
      <c r="I22" s="367">
        <v>2319.21756245123</v>
      </c>
      <c r="J22" s="367">
        <v>1852.55185882115</v>
      </c>
      <c r="K22" s="367">
        <v>1595.62158900669</v>
      </c>
      <c r="L22" s="367">
        <v>1479.31854903808</v>
      </c>
    </row>
    <row r="23" s="355" customFormat="1" ht="20" customHeight="1" spans="1:12">
      <c r="A23" s="368">
        <v>10</v>
      </c>
      <c r="B23" s="367">
        <v>1141.02299534727</v>
      </c>
      <c r="C23" s="367">
        <v>1210.32732301327</v>
      </c>
      <c r="D23" s="367">
        <v>2046.08454772585</v>
      </c>
      <c r="E23" s="367">
        <v>1597.70231067769</v>
      </c>
      <c r="F23" s="367">
        <v>1456.1778448722</v>
      </c>
      <c r="G23" s="367">
        <v>1405.44960449957</v>
      </c>
      <c r="H23" s="367">
        <v>1407.35700980477</v>
      </c>
      <c r="I23" s="367">
        <v>2413.09751673518</v>
      </c>
      <c r="J23" s="367">
        <v>1924.06742145356</v>
      </c>
      <c r="K23" s="367">
        <v>1668.91238839286</v>
      </c>
      <c r="L23" s="367">
        <v>1531.45878399275</v>
      </c>
    </row>
    <row r="24" s="355" customFormat="1"/>
    <row r="25" s="355" customFormat="1"/>
    <row r="26" s="355" customFormat="1"/>
    <row r="27" s="355" customFormat="1"/>
    <row r="28" s="355" customFormat="1"/>
    <row r="29" s="355" customFormat="1"/>
    <row r="30" s="355" customFormat="1"/>
    <row r="31" s="355" customFormat="1"/>
    <row r="32" s="355" customFormat="1"/>
    <row r="33" s="355" customFormat="1"/>
    <row r="34" s="355" customFormat="1"/>
    <row r="35" s="355" customFormat="1"/>
    <row r="36" s="355" customFormat="1"/>
    <row r="37" s="355" customFormat="1"/>
    <row r="38" s="355" customFormat="1"/>
    <row r="39" s="355" customFormat="1"/>
    <row r="40" s="355" customFormat="1"/>
    <row r="41" s="355" customFormat="1"/>
    <row r="42" s="355" customFormat="1"/>
    <row r="43" s="355" customFormat="1"/>
    <row r="44" s="355" customFormat="1"/>
    <row r="45" s="355" customFormat="1"/>
    <row r="46" s="355" customFormat="1"/>
    <row r="47" s="355" customFormat="1"/>
    <row r="48" s="355" customFormat="1"/>
    <row r="49" s="355" customFormat="1"/>
  </sheetData>
  <mergeCells count="3">
    <mergeCell ref="A1:L1"/>
    <mergeCell ref="A2:L2"/>
    <mergeCell ref="A3:A4"/>
  </mergeCells>
  <hyperlinks>
    <hyperlink ref="M1" location="目录!A1" display="目录"/>
    <hyperlink ref="N1" location="HKUPS分区!A1" display="分区表"/>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85"/>
  <sheetViews>
    <sheetView topLeftCell="B1" workbookViewId="0">
      <selection activeCell="X1" sqref="X1"/>
    </sheetView>
  </sheetViews>
  <sheetFormatPr defaultColWidth="9" defaultRowHeight="13.5"/>
  <cols>
    <col min="2" max="2" width="7.05833333333333" style="168" customWidth="1"/>
    <col min="3" max="3" width="8.675" style="168" customWidth="1"/>
    <col min="4" max="12" width="6.44166666666667" style="168" customWidth="1"/>
    <col min="13" max="13" width="5.88333333333333" style="168" customWidth="1"/>
    <col min="14" max="23" width="6.44166666666667" style="168" customWidth="1"/>
    <col min="24" max="24" width="8.08333333333333" customWidth="1"/>
    <col min="16378" max="16384" width="9" style="340"/>
  </cols>
  <sheetData>
    <row r="1" customFormat="1" ht="46.5" spans="1:25">
      <c r="A1" s="274" t="s">
        <v>1747</v>
      </c>
      <c r="B1" s="274"/>
      <c r="C1" s="274"/>
      <c r="D1" s="274"/>
      <c r="E1" s="274"/>
      <c r="F1" s="274"/>
      <c r="G1" s="274"/>
      <c r="H1" s="274"/>
      <c r="I1" s="274"/>
      <c r="J1" s="274"/>
      <c r="K1" s="274"/>
      <c r="L1" s="274"/>
      <c r="M1" s="274"/>
      <c r="N1" s="274"/>
      <c r="O1" s="274"/>
      <c r="P1" s="274"/>
      <c r="Q1" s="274"/>
      <c r="R1" s="274"/>
      <c r="S1" s="274"/>
      <c r="T1" s="274"/>
      <c r="U1" s="274"/>
      <c r="V1" s="274"/>
      <c r="W1" s="274"/>
      <c r="X1" s="26" t="s">
        <v>359</v>
      </c>
      <c r="Y1" s="26" t="s">
        <v>1748</v>
      </c>
    </row>
    <row r="2" s="338" customFormat="1" ht="35" customHeight="1" spans="1:16383">
      <c r="A2" s="275" t="s">
        <v>1749</v>
      </c>
      <c r="B2" s="275"/>
      <c r="C2" s="275"/>
      <c r="D2" s="275"/>
      <c r="E2" s="275"/>
      <c r="F2" s="275"/>
      <c r="G2" s="275"/>
      <c r="H2" s="275"/>
      <c r="I2" s="275"/>
      <c r="J2" s="275"/>
      <c r="K2" s="275"/>
      <c r="L2" s="275"/>
      <c r="M2" s="275"/>
      <c r="N2" s="275"/>
      <c r="O2" s="275"/>
      <c r="P2" s="275"/>
      <c r="Q2" s="275"/>
      <c r="R2" s="275"/>
      <c r="S2" s="275"/>
      <c r="T2" s="275"/>
      <c r="U2" s="275"/>
      <c r="V2" s="275"/>
      <c r="W2" s="275"/>
      <c r="X2" s="351"/>
      <c r="Y2" s="351"/>
      <c r="Z2" s="351"/>
      <c r="AA2" s="351"/>
      <c r="AB2" s="351"/>
      <c r="XEX2" s="353"/>
      <c r="XEY2" s="353"/>
      <c r="XEZ2" s="353"/>
      <c r="XFA2" s="353"/>
      <c r="XFB2" s="353"/>
      <c r="XFC2" s="353"/>
    </row>
    <row r="3" s="338" customFormat="1" ht="35" customHeight="1" spans="1:16383">
      <c r="A3" s="276" t="s">
        <v>1750</v>
      </c>
      <c r="B3" s="275"/>
      <c r="C3" s="275"/>
      <c r="D3" s="275"/>
      <c r="E3" s="275"/>
      <c r="F3" s="275"/>
      <c r="G3" s="275"/>
      <c r="H3" s="275"/>
      <c r="I3" s="275"/>
      <c r="J3" s="275"/>
      <c r="K3" s="275"/>
      <c r="L3" s="275"/>
      <c r="M3" s="275"/>
      <c r="N3" s="275"/>
      <c r="O3" s="275"/>
      <c r="P3" s="275"/>
      <c r="Q3" s="275"/>
      <c r="R3" s="275"/>
      <c r="S3" s="275"/>
      <c r="T3" s="275"/>
      <c r="U3" s="275"/>
      <c r="V3" s="275"/>
      <c r="W3" s="275"/>
      <c r="X3" s="351"/>
      <c r="Y3" s="351"/>
      <c r="Z3" s="351"/>
      <c r="AA3" s="351"/>
      <c r="AB3" s="351"/>
      <c r="XEX3" s="353"/>
      <c r="XEY3" s="353"/>
      <c r="XEZ3" s="353"/>
      <c r="XFA3" s="353"/>
      <c r="XFB3" s="353"/>
      <c r="XFC3" s="353"/>
    </row>
    <row r="4" customFormat="1" ht="45" spans="1:23">
      <c r="A4" s="341" t="s">
        <v>307</v>
      </c>
      <c r="B4" s="342" t="s">
        <v>1751</v>
      </c>
      <c r="C4" s="342" t="s">
        <v>1752</v>
      </c>
      <c r="D4" s="342" t="s">
        <v>1753</v>
      </c>
      <c r="E4" s="342" t="s">
        <v>1754</v>
      </c>
      <c r="F4" s="342" t="s">
        <v>1755</v>
      </c>
      <c r="G4" s="342" t="s">
        <v>1756</v>
      </c>
      <c r="H4" s="343" t="s">
        <v>1757</v>
      </c>
      <c r="I4" s="343" t="s">
        <v>1758</v>
      </c>
      <c r="J4" s="837" t="s">
        <v>1759</v>
      </c>
      <c r="K4" s="343" t="s">
        <v>1760</v>
      </c>
      <c r="L4" s="342" t="s">
        <v>1761</v>
      </c>
      <c r="M4" s="342" t="s">
        <v>1762</v>
      </c>
      <c r="N4" s="342" t="s">
        <v>1763</v>
      </c>
      <c r="O4" s="342" t="s">
        <v>1764</v>
      </c>
      <c r="P4" s="342" t="s">
        <v>1765</v>
      </c>
      <c r="Q4" s="342" t="s">
        <v>1766</v>
      </c>
      <c r="R4" s="837" t="s">
        <v>1767</v>
      </c>
      <c r="S4" s="343" t="s">
        <v>1768</v>
      </c>
      <c r="T4" s="343" t="s">
        <v>1769</v>
      </c>
      <c r="U4" s="343" t="s">
        <v>1770</v>
      </c>
      <c r="V4" s="343" t="s">
        <v>1771</v>
      </c>
      <c r="W4" s="342" t="s">
        <v>1772</v>
      </c>
    </row>
    <row r="5" customFormat="1" ht="15" spans="1:23">
      <c r="A5" s="344" t="s">
        <v>1773</v>
      </c>
      <c r="B5" s="345">
        <v>1</v>
      </c>
      <c r="C5" s="345">
        <v>2</v>
      </c>
      <c r="D5" s="345">
        <v>3</v>
      </c>
      <c r="E5" s="345">
        <v>4</v>
      </c>
      <c r="F5" s="345">
        <v>5</v>
      </c>
      <c r="G5" s="345">
        <v>6</v>
      </c>
      <c r="H5" s="345">
        <v>7</v>
      </c>
      <c r="I5" s="345">
        <v>8</v>
      </c>
      <c r="J5" s="345">
        <v>9</v>
      </c>
      <c r="K5" s="345">
        <v>10</v>
      </c>
      <c r="L5" s="345">
        <v>11</v>
      </c>
      <c r="M5" s="345">
        <v>12</v>
      </c>
      <c r="N5" s="345">
        <v>13</v>
      </c>
      <c r="O5" s="345">
        <v>14</v>
      </c>
      <c r="P5" s="345">
        <v>15</v>
      </c>
      <c r="Q5" s="345">
        <v>16</v>
      </c>
      <c r="R5" s="345">
        <v>17</v>
      </c>
      <c r="S5" s="345">
        <v>18</v>
      </c>
      <c r="T5" s="345">
        <v>19</v>
      </c>
      <c r="U5" s="345">
        <v>20</v>
      </c>
      <c r="V5" s="345">
        <v>21</v>
      </c>
      <c r="W5" s="345">
        <v>22</v>
      </c>
    </row>
    <row r="6" customFormat="1" ht="15" spans="1:23">
      <c r="A6" s="239">
        <v>1</v>
      </c>
      <c r="B6" s="346">
        <v>255</v>
      </c>
      <c r="C6" s="346">
        <v>348.5</v>
      </c>
      <c r="D6" s="346">
        <v>305</v>
      </c>
      <c r="E6" s="346">
        <v>484</v>
      </c>
      <c r="F6" s="346">
        <v>432</v>
      </c>
      <c r="G6" s="346">
        <v>433</v>
      </c>
      <c r="H6" s="346">
        <v>704</v>
      </c>
      <c r="I6" s="346">
        <v>251</v>
      </c>
      <c r="J6" s="346">
        <v>299</v>
      </c>
      <c r="K6" s="346">
        <v>307.5</v>
      </c>
      <c r="L6" s="346">
        <v>342</v>
      </c>
      <c r="M6" s="346">
        <v>220</v>
      </c>
      <c r="N6" s="346">
        <v>212</v>
      </c>
      <c r="O6" s="346">
        <v>212</v>
      </c>
      <c r="P6" s="346">
        <v>208</v>
      </c>
      <c r="Q6" s="346">
        <v>258</v>
      </c>
      <c r="R6" s="346">
        <v>344.5</v>
      </c>
      <c r="S6" s="346">
        <v>212</v>
      </c>
      <c r="T6" s="346">
        <v>212</v>
      </c>
      <c r="U6" s="346">
        <v>219</v>
      </c>
      <c r="V6" s="346">
        <v>302.5</v>
      </c>
      <c r="W6" s="346">
        <v>307.5</v>
      </c>
    </row>
    <row r="7" customFormat="1" ht="15" spans="1:23">
      <c r="A7" s="239">
        <v>1.5</v>
      </c>
      <c r="B7" s="346">
        <v>294</v>
      </c>
      <c r="C7" s="346">
        <v>401</v>
      </c>
      <c r="D7" s="346">
        <v>347</v>
      </c>
      <c r="E7" s="346">
        <v>540</v>
      </c>
      <c r="F7" s="346">
        <v>484</v>
      </c>
      <c r="G7" s="346">
        <v>519</v>
      </c>
      <c r="H7" s="346">
        <v>824</v>
      </c>
      <c r="I7" s="346">
        <v>288</v>
      </c>
      <c r="J7" s="346">
        <v>334</v>
      </c>
      <c r="K7" s="346">
        <v>360</v>
      </c>
      <c r="L7" s="346">
        <v>382</v>
      </c>
      <c r="M7" s="346">
        <v>256</v>
      </c>
      <c r="N7" s="346">
        <v>241</v>
      </c>
      <c r="O7" s="346">
        <v>241</v>
      </c>
      <c r="P7" s="346">
        <v>237</v>
      </c>
      <c r="Q7" s="346">
        <v>296</v>
      </c>
      <c r="R7" s="346">
        <v>395</v>
      </c>
      <c r="S7" s="346">
        <v>240</v>
      </c>
      <c r="T7" s="346">
        <v>241</v>
      </c>
      <c r="U7" s="346">
        <v>253</v>
      </c>
      <c r="V7" s="346">
        <v>354</v>
      </c>
      <c r="W7" s="346">
        <v>360</v>
      </c>
    </row>
    <row r="8" customFormat="1" ht="15" spans="1:23">
      <c r="A8" s="239">
        <v>2</v>
      </c>
      <c r="B8" s="346">
        <v>322</v>
      </c>
      <c r="C8" s="346">
        <v>440</v>
      </c>
      <c r="D8" s="346">
        <v>378</v>
      </c>
      <c r="E8" s="346">
        <v>585</v>
      </c>
      <c r="F8" s="346">
        <v>533</v>
      </c>
      <c r="G8" s="346">
        <v>598</v>
      </c>
      <c r="H8" s="346">
        <v>934</v>
      </c>
      <c r="I8" s="346">
        <v>315</v>
      </c>
      <c r="J8" s="346">
        <v>364</v>
      </c>
      <c r="K8" s="346">
        <v>397</v>
      </c>
      <c r="L8" s="346">
        <v>406</v>
      </c>
      <c r="M8" s="346">
        <v>277</v>
      </c>
      <c r="N8" s="346">
        <v>263</v>
      </c>
      <c r="O8" s="346">
        <v>263</v>
      </c>
      <c r="P8" s="346">
        <v>260</v>
      </c>
      <c r="Q8" s="346">
        <v>322</v>
      </c>
      <c r="R8" s="346">
        <v>431</v>
      </c>
      <c r="S8" s="346">
        <v>263</v>
      </c>
      <c r="T8" s="346">
        <v>263</v>
      </c>
      <c r="U8" s="346">
        <v>270</v>
      </c>
      <c r="V8" s="346">
        <v>391</v>
      </c>
      <c r="W8" s="346">
        <v>397</v>
      </c>
    </row>
    <row r="9" customFormat="1" ht="15" spans="1:23">
      <c r="A9" s="239">
        <v>2.5</v>
      </c>
      <c r="B9" s="346">
        <v>358</v>
      </c>
      <c r="C9" s="346">
        <v>491.5</v>
      </c>
      <c r="D9" s="346">
        <v>424</v>
      </c>
      <c r="E9" s="346">
        <v>639</v>
      </c>
      <c r="F9" s="346">
        <v>589</v>
      </c>
      <c r="G9" s="346">
        <v>685</v>
      </c>
      <c r="H9" s="346">
        <v>1054</v>
      </c>
      <c r="I9" s="346">
        <v>347</v>
      </c>
      <c r="J9" s="346">
        <v>401</v>
      </c>
      <c r="K9" s="346">
        <v>453.5</v>
      </c>
      <c r="L9" s="346">
        <v>447</v>
      </c>
      <c r="M9" s="346">
        <v>316</v>
      </c>
      <c r="N9" s="346">
        <v>293</v>
      </c>
      <c r="O9" s="346">
        <v>293</v>
      </c>
      <c r="P9" s="346">
        <v>287</v>
      </c>
      <c r="Q9" s="346">
        <v>357</v>
      </c>
      <c r="R9" s="346">
        <v>487.5</v>
      </c>
      <c r="S9" s="346">
        <v>290</v>
      </c>
      <c r="T9" s="346">
        <v>293</v>
      </c>
      <c r="U9" s="346">
        <v>305</v>
      </c>
      <c r="V9" s="346">
        <v>444.5</v>
      </c>
      <c r="W9" s="346">
        <v>453.5</v>
      </c>
    </row>
    <row r="10" customFormat="1" ht="15" spans="1:23">
      <c r="A10" s="239">
        <v>3</v>
      </c>
      <c r="B10" s="346">
        <v>380</v>
      </c>
      <c r="C10" s="346">
        <v>537.5</v>
      </c>
      <c r="D10" s="346">
        <v>451</v>
      </c>
      <c r="E10" s="346">
        <v>684</v>
      </c>
      <c r="F10" s="346">
        <v>653</v>
      </c>
      <c r="G10" s="346">
        <v>760</v>
      </c>
      <c r="H10" s="346">
        <v>1130</v>
      </c>
      <c r="I10" s="346">
        <v>374</v>
      </c>
      <c r="J10" s="346">
        <v>428</v>
      </c>
      <c r="K10" s="346">
        <v>483.5</v>
      </c>
      <c r="L10" s="346">
        <v>473</v>
      </c>
      <c r="M10" s="346">
        <v>340</v>
      </c>
      <c r="N10" s="346">
        <v>350</v>
      </c>
      <c r="O10" s="346">
        <v>350</v>
      </c>
      <c r="P10" s="346">
        <v>307</v>
      </c>
      <c r="Q10" s="346">
        <v>387</v>
      </c>
      <c r="R10" s="346">
        <v>529.5</v>
      </c>
      <c r="S10" s="346">
        <v>313</v>
      </c>
      <c r="T10" s="346">
        <v>350</v>
      </c>
      <c r="U10" s="346">
        <v>327</v>
      </c>
      <c r="V10" s="346">
        <v>476.5</v>
      </c>
      <c r="W10" s="346">
        <v>483.5</v>
      </c>
    </row>
    <row r="11" customFormat="1" ht="15" spans="1:23">
      <c r="A11" s="239">
        <v>3.5</v>
      </c>
      <c r="B11" s="346">
        <v>427</v>
      </c>
      <c r="C11" s="346">
        <v>599</v>
      </c>
      <c r="D11" s="346">
        <v>503</v>
      </c>
      <c r="E11" s="346">
        <v>761</v>
      </c>
      <c r="F11" s="346">
        <v>723</v>
      </c>
      <c r="G11" s="346">
        <v>843</v>
      </c>
      <c r="H11" s="346">
        <v>1313</v>
      </c>
      <c r="I11" s="346">
        <v>419</v>
      </c>
      <c r="J11" s="346">
        <v>474</v>
      </c>
      <c r="K11" s="346">
        <v>538</v>
      </c>
      <c r="L11" s="346">
        <v>526</v>
      </c>
      <c r="M11" s="346">
        <v>378</v>
      </c>
      <c r="N11" s="346">
        <v>387</v>
      </c>
      <c r="O11" s="346">
        <v>387</v>
      </c>
      <c r="P11" s="346">
        <v>343</v>
      </c>
      <c r="Q11" s="346">
        <v>429</v>
      </c>
      <c r="R11" s="346">
        <v>592</v>
      </c>
      <c r="S11" s="346">
        <v>349</v>
      </c>
      <c r="T11" s="346">
        <v>387</v>
      </c>
      <c r="U11" s="346">
        <v>364</v>
      </c>
      <c r="V11" s="346">
        <v>530</v>
      </c>
      <c r="W11" s="346">
        <v>538</v>
      </c>
    </row>
    <row r="12" customFormat="1" ht="15" spans="1:23">
      <c r="A12" s="239">
        <v>4</v>
      </c>
      <c r="B12" s="346">
        <v>464</v>
      </c>
      <c r="C12" s="346">
        <v>651</v>
      </c>
      <c r="D12" s="346">
        <v>546</v>
      </c>
      <c r="E12" s="346">
        <v>829</v>
      </c>
      <c r="F12" s="346">
        <v>787</v>
      </c>
      <c r="G12" s="346">
        <v>918</v>
      </c>
      <c r="H12" s="346">
        <v>1486</v>
      </c>
      <c r="I12" s="346">
        <v>454</v>
      </c>
      <c r="J12" s="346">
        <v>513</v>
      </c>
      <c r="K12" s="346">
        <v>574</v>
      </c>
      <c r="L12" s="346">
        <v>566</v>
      </c>
      <c r="M12" s="346">
        <v>401</v>
      </c>
      <c r="N12" s="346">
        <v>422</v>
      </c>
      <c r="O12" s="346">
        <v>422</v>
      </c>
      <c r="P12" s="346">
        <v>372</v>
      </c>
      <c r="Q12" s="346">
        <v>463</v>
      </c>
      <c r="R12" s="346">
        <v>642</v>
      </c>
      <c r="S12" s="346">
        <v>377</v>
      </c>
      <c r="T12" s="346">
        <v>422</v>
      </c>
      <c r="U12" s="346">
        <v>391</v>
      </c>
      <c r="V12" s="346">
        <v>564</v>
      </c>
      <c r="W12" s="346">
        <v>574</v>
      </c>
    </row>
    <row r="13" customFormat="1" ht="15" spans="1:23">
      <c r="A13" s="239">
        <v>4.5</v>
      </c>
      <c r="B13" s="346">
        <v>508</v>
      </c>
      <c r="C13" s="346">
        <v>712.5</v>
      </c>
      <c r="D13" s="346">
        <v>596</v>
      </c>
      <c r="E13" s="346">
        <v>906</v>
      </c>
      <c r="F13" s="346">
        <v>859</v>
      </c>
      <c r="G13" s="346">
        <v>1004</v>
      </c>
      <c r="H13" s="346">
        <v>1666</v>
      </c>
      <c r="I13" s="346">
        <v>496</v>
      </c>
      <c r="J13" s="346">
        <v>563</v>
      </c>
      <c r="K13" s="346">
        <v>627.5</v>
      </c>
      <c r="L13" s="346">
        <v>618</v>
      </c>
      <c r="M13" s="346">
        <v>441</v>
      </c>
      <c r="N13" s="346">
        <v>462</v>
      </c>
      <c r="O13" s="346">
        <v>462</v>
      </c>
      <c r="P13" s="346">
        <v>404</v>
      </c>
      <c r="Q13" s="346">
        <v>505</v>
      </c>
      <c r="R13" s="346">
        <v>702.5</v>
      </c>
      <c r="S13" s="346">
        <v>410</v>
      </c>
      <c r="T13" s="346">
        <v>462</v>
      </c>
      <c r="U13" s="346">
        <v>431</v>
      </c>
      <c r="V13" s="346">
        <v>614.5</v>
      </c>
      <c r="W13" s="346">
        <v>627.5</v>
      </c>
    </row>
    <row r="14" customFormat="1" ht="15" spans="1:23">
      <c r="A14" s="239">
        <v>5</v>
      </c>
      <c r="B14" s="346">
        <v>548</v>
      </c>
      <c r="C14" s="346">
        <v>762.5</v>
      </c>
      <c r="D14" s="346">
        <v>640</v>
      </c>
      <c r="E14" s="346">
        <v>974</v>
      </c>
      <c r="F14" s="346">
        <v>921</v>
      </c>
      <c r="G14" s="346">
        <v>1075</v>
      </c>
      <c r="H14" s="346">
        <v>1840</v>
      </c>
      <c r="I14" s="346">
        <v>532</v>
      </c>
      <c r="J14" s="346">
        <v>602</v>
      </c>
      <c r="K14" s="346">
        <v>661.5</v>
      </c>
      <c r="L14" s="346">
        <v>664</v>
      </c>
      <c r="M14" s="346">
        <v>472</v>
      </c>
      <c r="N14" s="346">
        <v>497</v>
      </c>
      <c r="O14" s="346">
        <v>497</v>
      </c>
      <c r="P14" s="346">
        <v>435</v>
      </c>
      <c r="Q14" s="346">
        <v>541</v>
      </c>
      <c r="R14" s="346">
        <v>754.5</v>
      </c>
      <c r="S14" s="346">
        <v>438</v>
      </c>
      <c r="T14" s="346">
        <v>497</v>
      </c>
      <c r="U14" s="346">
        <v>461</v>
      </c>
      <c r="V14" s="346">
        <v>649.5</v>
      </c>
      <c r="W14" s="346">
        <v>661.5</v>
      </c>
    </row>
    <row r="15" customFormat="1" ht="15" spans="1:23">
      <c r="A15" s="239">
        <v>5.5</v>
      </c>
      <c r="B15" s="346">
        <v>564</v>
      </c>
      <c r="C15" s="346">
        <v>832</v>
      </c>
      <c r="D15" s="346">
        <v>675</v>
      </c>
      <c r="E15" s="346">
        <v>1004</v>
      </c>
      <c r="F15" s="346">
        <v>986</v>
      </c>
      <c r="G15" s="346">
        <v>1125</v>
      </c>
      <c r="H15" s="346">
        <v>1748</v>
      </c>
      <c r="I15" s="346">
        <v>550</v>
      </c>
      <c r="J15" s="346">
        <v>625</v>
      </c>
      <c r="K15" s="346">
        <v>710</v>
      </c>
      <c r="L15" s="346">
        <v>685</v>
      </c>
      <c r="M15" s="346">
        <v>511</v>
      </c>
      <c r="N15" s="346">
        <v>526</v>
      </c>
      <c r="O15" s="346">
        <v>526</v>
      </c>
      <c r="P15" s="346">
        <v>452</v>
      </c>
      <c r="Q15" s="346">
        <v>585</v>
      </c>
      <c r="R15" s="346">
        <v>822</v>
      </c>
      <c r="S15" s="346">
        <v>460</v>
      </c>
      <c r="T15" s="346">
        <v>526</v>
      </c>
      <c r="U15" s="346">
        <v>479</v>
      </c>
      <c r="V15" s="346">
        <v>696</v>
      </c>
      <c r="W15" s="346">
        <v>710</v>
      </c>
    </row>
    <row r="16" customFormat="1" ht="15" spans="1:23">
      <c r="A16" s="239">
        <v>6</v>
      </c>
      <c r="B16" s="346">
        <v>583</v>
      </c>
      <c r="C16" s="346">
        <v>872</v>
      </c>
      <c r="D16" s="346">
        <v>707</v>
      </c>
      <c r="E16" s="346">
        <v>1047</v>
      </c>
      <c r="F16" s="346">
        <v>1028</v>
      </c>
      <c r="G16" s="346">
        <v>1164</v>
      </c>
      <c r="H16" s="346">
        <v>1822</v>
      </c>
      <c r="I16" s="346">
        <v>571</v>
      </c>
      <c r="J16" s="346">
        <v>652</v>
      </c>
      <c r="K16" s="346">
        <v>742</v>
      </c>
      <c r="L16" s="346">
        <v>711</v>
      </c>
      <c r="M16" s="346">
        <v>537</v>
      </c>
      <c r="N16" s="346">
        <v>548</v>
      </c>
      <c r="O16" s="346">
        <v>548</v>
      </c>
      <c r="P16" s="346">
        <v>468</v>
      </c>
      <c r="Q16" s="346">
        <v>611</v>
      </c>
      <c r="R16" s="346">
        <v>861</v>
      </c>
      <c r="S16" s="346">
        <v>476</v>
      </c>
      <c r="T16" s="346">
        <v>548</v>
      </c>
      <c r="U16" s="346">
        <v>496</v>
      </c>
      <c r="V16" s="346">
        <v>727</v>
      </c>
      <c r="W16" s="346">
        <v>742</v>
      </c>
    </row>
    <row r="17" customFormat="1" ht="15" spans="1:23">
      <c r="A17" s="239">
        <v>6.5</v>
      </c>
      <c r="B17" s="346">
        <v>615</v>
      </c>
      <c r="C17" s="346">
        <v>924.5</v>
      </c>
      <c r="D17" s="346">
        <v>743</v>
      </c>
      <c r="E17" s="346">
        <v>1102</v>
      </c>
      <c r="F17" s="346">
        <v>1080</v>
      </c>
      <c r="G17" s="346">
        <v>1208</v>
      </c>
      <c r="H17" s="346">
        <v>1903</v>
      </c>
      <c r="I17" s="346">
        <v>601</v>
      </c>
      <c r="J17" s="346">
        <v>688</v>
      </c>
      <c r="K17" s="346">
        <v>790.5</v>
      </c>
      <c r="L17" s="346">
        <v>747</v>
      </c>
      <c r="M17" s="346">
        <v>572</v>
      </c>
      <c r="N17" s="346">
        <v>576</v>
      </c>
      <c r="O17" s="346">
        <v>576</v>
      </c>
      <c r="P17" s="346">
        <v>494</v>
      </c>
      <c r="Q17" s="346">
        <v>647</v>
      </c>
      <c r="R17" s="346">
        <v>913.5</v>
      </c>
      <c r="S17" s="346">
        <v>503</v>
      </c>
      <c r="T17" s="346">
        <v>576</v>
      </c>
      <c r="U17" s="346">
        <v>523</v>
      </c>
      <c r="V17" s="346">
        <v>774.5</v>
      </c>
      <c r="W17" s="346">
        <v>790.5</v>
      </c>
    </row>
    <row r="18" customFormat="1" ht="15" spans="1:23">
      <c r="A18" s="239">
        <v>7</v>
      </c>
      <c r="B18" s="346">
        <v>638</v>
      </c>
      <c r="C18" s="346">
        <v>964.5</v>
      </c>
      <c r="D18" s="346">
        <v>779</v>
      </c>
      <c r="E18" s="346">
        <v>1146</v>
      </c>
      <c r="F18" s="346">
        <v>1123</v>
      </c>
      <c r="G18" s="346">
        <v>1250</v>
      </c>
      <c r="H18" s="346">
        <v>1980</v>
      </c>
      <c r="I18" s="346">
        <v>623</v>
      </c>
      <c r="J18" s="346">
        <v>715</v>
      </c>
      <c r="K18" s="346">
        <v>822.5</v>
      </c>
      <c r="L18" s="346">
        <v>775</v>
      </c>
      <c r="M18" s="346">
        <v>594</v>
      </c>
      <c r="N18" s="346">
        <v>595</v>
      </c>
      <c r="O18" s="346">
        <v>595</v>
      </c>
      <c r="P18" s="346">
        <v>513</v>
      </c>
      <c r="Q18" s="346">
        <v>674</v>
      </c>
      <c r="R18" s="346">
        <v>952.5</v>
      </c>
      <c r="S18" s="346">
        <v>521</v>
      </c>
      <c r="T18" s="346">
        <v>595</v>
      </c>
      <c r="U18" s="346">
        <v>541</v>
      </c>
      <c r="V18" s="346">
        <v>804.5</v>
      </c>
      <c r="W18" s="346">
        <v>822.5</v>
      </c>
    </row>
    <row r="19" customFormat="1" ht="15" spans="1:23">
      <c r="A19" s="239">
        <v>7.5</v>
      </c>
      <c r="B19" s="346">
        <v>669</v>
      </c>
      <c r="C19" s="346">
        <v>1016</v>
      </c>
      <c r="D19" s="346">
        <v>815</v>
      </c>
      <c r="E19" s="346">
        <v>1200</v>
      </c>
      <c r="F19" s="346">
        <v>1177</v>
      </c>
      <c r="G19" s="346">
        <v>1298</v>
      </c>
      <c r="H19" s="346">
        <v>2059</v>
      </c>
      <c r="I19" s="346">
        <v>652</v>
      </c>
      <c r="J19" s="346">
        <v>751</v>
      </c>
      <c r="K19" s="346">
        <v>869</v>
      </c>
      <c r="L19" s="346">
        <v>812</v>
      </c>
      <c r="M19" s="346">
        <v>629</v>
      </c>
      <c r="N19" s="346">
        <v>629</v>
      </c>
      <c r="O19" s="346">
        <v>629</v>
      </c>
      <c r="P19" s="346">
        <v>537</v>
      </c>
      <c r="Q19" s="346">
        <v>710</v>
      </c>
      <c r="R19" s="346">
        <v>1006</v>
      </c>
      <c r="S19" s="346">
        <v>542</v>
      </c>
      <c r="T19" s="346">
        <v>629</v>
      </c>
      <c r="U19" s="346">
        <v>567</v>
      </c>
      <c r="V19" s="346">
        <v>855</v>
      </c>
      <c r="W19" s="346">
        <v>869</v>
      </c>
    </row>
    <row r="20" customFormat="1" ht="15" spans="1:23">
      <c r="A20" s="239">
        <v>8</v>
      </c>
      <c r="B20" s="346">
        <v>690</v>
      </c>
      <c r="C20" s="346">
        <v>1060</v>
      </c>
      <c r="D20" s="346">
        <v>847</v>
      </c>
      <c r="E20" s="346">
        <v>1244</v>
      </c>
      <c r="F20" s="346">
        <v>1218</v>
      </c>
      <c r="G20" s="346">
        <v>1336</v>
      </c>
      <c r="H20" s="346">
        <v>2135</v>
      </c>
      <c r="I20" s="346">
        <v>673</v>
      </c>
      <c r="J20" s="346">
        <v>773</v>
      </c>
      <c r="K20" s="346">
        <v>898</v>
      </c>
      <c r="L20" s="346">
        <v>834</v>
      </c>
      <c r="M20" s="346">
        <v>653</v>
      </c>
      <c r="N20" s="346">
        <v>646</v>
      </c>
      <c r="O20" s="346">
        <v>646</v>
      </c>
      <c r="P20" s="346">
        <v>553</v>
      </c>
      <c r="Q20" s="346">
        <v>737</v>
      </c>
      <c r="R20" s="346">
        <v>1045</v>
      </c>
      <c r="S20" s="346">
        <v>563</v>
      </c>
      <c r="T20" s="346">
        <v>646</v>
      </c>
      <c r="U20" s="346">
        <v>588</v>
      </c>
      <c r="V20" s="346">
        <v>881</v>
      </c>
      <c r="W20" s="346">
        <v>898</v>
      </c>
    </row>
    <row r="21" customFormat="1" ht="15" spans="1:23">
      <c r="A21" s="239">
        <v>8.5</v>
      </c>
      <c r="B21" s="346">
        <v>717</v>
      </c>
      <c r="C21" s="346">
        <v>1111.5</v>
      </c>
      <c r="D21" s="346">
        <v>885</v>
      </c>
      <c r="E21" s="346">
        <v>1295</v>
      </c>
      <c r="F21" s="346">
        <v>1264</v>
      </c>
      <c r="G21" s="346">
        <v>1383</v>
      </c>
      <c r="H21" s="346">
        <v>2215</v>
      </c>
      <c r="I21" s="346">
        <v>702</v>
      </c>
      <c r="J21" s="346">
        <v>810</v>
      </c>
      <c r="K21" s="346">
        <v>946.5</v>
      </c>
      <c r="L21" s="346">
        <v>871</v>
      </c>
      <c r="M21" s="346">
        <v>684</v>
      </c>
      <c r="N21" s="346">
        <v>674</v>
      </c>
      <c r="O21" s="346">
        <v>674</v>
      </c>
      <c r="P21" s="346">
        <v>580</v>
      </c>
      <c r="Q21" s="346">
        <v>771</v>
      </c>
      <c r="R21" s="346">
        <v>1098.5</v>
      </c>
      <c r="S21" s="346">
        <v>588</v>
      </c>
      <c r="T21" s="346">
        <v>674</v>
      </c>
      <c r="U21" s="346">
        <v>611</v>
      </c>
      <c r="V21" s="346">
        <v>928.5</v>
      </c>
      <c r="W21" s="346">
        <v>946.5</v>
      </c>
    </row>
    <row r="22" customFormat="1" ht="15" spans="1:23">
      <c r="A22" s="239">
        <v>9</v>
      </c>
      <c r="B22" s="346">
        <v>740</v>
      </c>
      <c r="C22" s="346">
        <v>1151.5</v>
      </c>
      <c r="D22" s="346">
        <v>914</v>
      </c>
      <c r="E22" s="346">
        <v>1339</v>
      </c>
      <c r="F22" s="346">
        <v>1310</v>
      </c>
      <c r="G22" s="346">
        <v>1419</v>
      </c>
      <c r="H22" s="346">
        <v>2289</v>
      </c>
      <c r="I22" s="346">
        <v>723</v>
      </c>
      <c r="J22" s="346">
        <v>836</v>
      </c>
      <c r="K22" s="346">
        <v>976.5</v>
      </c>
      <c r="L22" s="346">
        <v>897</v>
      </c>
      <c r="M22" s="346">
        <v>710</v>
      </c>
      <c r="N22" s="346">
        <v>695</v>
      </c>
      <c r="O22" s="346">
        <v>695</v>
      </c>
      <c r="P22" s="346">
        <v>599</v>
      </c>
      <c r="Q22" s="346">
        <v>800</v>
      </c>
      <c r="R22" s="346">
        <v>1136.5</v>
      </c>
      <c r="S22" s="346">
        <v>605</v>
      </c>
      <c r="T22" s="346">
        <v>695</v>
      </c>
      <c r="U22" s="346">
        <v>629</v>
      </c>
      <c r="V22" s="346">
        <v>958.5</v>
      </c>
      <c r="W22" s="346">
        <v>976.5</v>
      </c>
    </row>
    <row r="23" customFormat="1" ht="15" spans="1:23">
      <c r="A23" s="239">
        <v>9.5</v>
      </c>
      <c r="B23" s="346">
        <v>770</v>
      </c>
      <c r="C23" s="346">
        <v>1203</v>
      </c>
      <c r="D23" s="346">
        <v>952</v>
      </c>
      <c r="E23" s="346">
        <v>1390</v>
      </c>
      <c r="F23" s="346">
        <v>1360</v>
      </c>
      <c r="G23" s="346">
        <v>1465</v>
      </c>
      <c r="H23" s="346">
        <v>2372</v>
      </c>
      <c r="I23" s="346">
        <v>753</v>
      </c>
      <c r="J23" s="346">
        <v>870</v>
      </c>
      <c r="K23" s="346">
        <v>1024</v>
      </c>
      <c r="L23" s="346">
        <v>935</v>
      </c>
      <c r="M23" s="346">
        <v>742</v>
      </c>
      <c r="N23" s="346">
        <v>722</v>
      </c>
      <c r="O23" s="346">
        <v>722</v>
      </c>
      <c r="P23" s="346">
        <v>620</v>
      </c>
      <c r="Q23" s="346">
        <v>833</v>
      </c>
      <c r="R23" s="346">
        <v>1190</v>
      </c>
      <c r="S23" s="346">
        <v>629</v>
      </c>
      <c r="T23" s="346">
        <v>722</v>
      </c>
      <c r="U23" s="346">
        <v>656</v>
      </c>
      <c r="V23" s="346">
        <v>1006</v>
      </c>
      <c r="W23" s="346">
        <v>1024</v>
      </c>
    </row>
    <row r="24" customFormat="1" ht="15" spans="1:23">
      <c r="A24" s="239">
        <v>10</v>
      </c>
      <c r="B24" s="346">
        <v>790</v>
      </c>
      <c r="C24" s="346">
        <v>1245</v>
      </c>
      <c r="D24" s="346">
        <v>983</v>
      </c>
      <c r="E24" s="346">
        <v>1435</v>
      </c>
      <c r="F24" s="346">
        <v>1403</v>
      </c>
      <c r="G24" s="346">
        <v>1503</v>
      </c>
      <c r="H24" s="346">
        <v>2441</v>
      </c>
      <c r="I24" s="346">
        <v>772</v>
      </c>
      <c r="J24" s="346">
        <v>898</v>
      </c>
      <c r="K24" s="346">
        <v>1055</v>
      </c>
      <c r="L24" s="346">
        <v>958</v>
      </c>
      <c r="M24" s="346">
        <v>765</v>
      </c>
      <c r="N24" s="346">
        <v>739</v>
      </c>
      <c r="O24" s="346">
        <v>739</v>
      </c>
      <c r="P24" s="346">
        <v>638</v>
      </c>
      <c r="Q24" s="346">
        <v>859</v>
      </c>
      <c r="R24" s="346">
        <v>1228</v>
      </c>
      <c r="S24" s="346">
        <v>644</v>
      </c>
      <c r="T24" s="346">
        <v>739</v>
      </c>
      <c r="U24" s="346">
        <v>672</v>
      </c>
      <c r="V24" s="346">
        <v>1035</v>
      </c>
      <c r="W24" s="346">
        <v>1055</v>
      </c>
    </row>
    <row r="25" customFormat="1" ht="15" spans="1:23">
      <c r="A25" s="239">
        <v>10.5</v>
      </c>
      <c r="B25" s="346">
        <v>816</v>
      </c>
      <c r="C25" s="346">
        <v>1304.5</v>
      </c>
      <c r="D25" s="346">
        <v>1030</v>
      </c>
      <c r="E25" s="346">
        <v>1486</v>
      </c>
      <c r="F25" s="346">
        <v>1408</v>
      </c>
      <c r="G25" s="346">
        <v>1548</v>
      </c>
      <c r="H25" s="346">
        <v>2452</v>
      </c>
      <c r="I25" s="346">
        <v>796</v>
      </c>
      <c r="J25" s="346">
        <v>928</v>
      </c>
      <c r="K25" s="346">
        <v>1095.5</v>
      </c>
      <c r="L25" s="346">
        <v>989</v>
      </c>
      <c r="M25" s="346">
        <v>793</v>
      </c>
      <c r="N25" s="346">
        <v>848</v>
      </c>
      <c r="O25" s="346">
        <v>848</v>
      </c>
      <c r="P25" s="346">
        <v>657</v>
      </c>
      <c r="Q25" s="346">
        <v>897</v>
      </c>
      <c r="R25" s="346">
        <v>1287.5</v>
      </c>
      <c r="S25" s="346">
        <v>667</v>
      </c>
      <c r="T25" s="346">
        <v>848</v>
      </c>
      <c r="U25" s="346">
        <v>696</v>
      </c>
      <c r="V25" s="346">
        <v>1073.5</v>
      </c>
      <c r="W25" s="346">
        <v>1095.5</v>
      </c>
    </row>
    <row r="26" customFormat="1" ht="15" spans="1:23">
      <c r="A26" s="239">
        <v>11</v>
      </c>
      <c r="B26" s="346">
        <v>834</v>
      </c>
      <c r="C26" s="346">
        <v>1340.5</v>
      </c>
      <c r="D26" s="346">
        <v>1058</v>
      </c>
      <c r="E26" s="346">
        <v>1522</v>
      </c>
      <c r="F26" s="346">
        <v>1442</v>
      </c>
      <c r="G26" s="346">
        <v>1589</v>
      </c>
      <c r="H26" s="346">
        <v>2513</v>
      </c>
      <c r="I26" s="346">
        <v>819</v>
      </c>
      <c r="J26" s="346">
        <v>950</v>
      </c>
      <c r="K26" s="346">
        <v>1121.5</v>
      </c>
      <c r="L26" s="346">
        <v>1015</v>
      </c>
      <c r="M26" s="346">
        <v>816</v>
      </c>
      <c r="N26" s="346">
        <v>870</v>
      </c>
      <c r="O26" s="346">
        <v>870</v>
      </c>
      <c r="P26" s="346">
        <v>673</v>
      </c>
      <c r="Q26" s="346">
        <v>922</v>
      </c>
      <c r="R26" s="346">
        <v>1324.5</v>
      </c>
      <c r="S26" s="346">
        <v>683</v>
      </c>
      <c r="T26" s="346">
        <v>870</v>
      </c>
      <c r="U26" s="346">
        <v>712</v>
      </c>
      <c r="V26" s="346">
        <v>1099.5</v>
      </c>
      <c r="W26" s="346">
        <v>1121.5</v>
      </c>
    </row>
    <row r="27" customFormat="1" ht="15" spans="1:23">
      <c r="A27" s="239">
        <v>11.5</v>
      </c>
      <c r="B27" s="346">
        <v>867</v>
      </c>
      <c r="C27" s="346">
        <v>1385</v>
      </c>
      <c r="D27" s="346">
        <v>1092</v>
      </c>
      <c r="E27" s="346">
        <v>1568</v>
      </c>
      <c r="F27" s="346">
        <v>1481</v>
      </c>
      <c r="G27" s="346">
        <v>1634</v>
      </c>
      <c r="H27" s="346">
        <v>2586</v>
      </c>
      <c r="I27" s="346">
        <v>845</v>
      </c>
      <c r="J27" s="346">
        <v>981</v>
      </c>
      <c r="K27" s="346">
        <v>1166</v>
      </c>
      <c r="L27" s="346">
        <v>1043</v>
      </c>
      <c r="M27" s="346">
        <v>842</v>
      </c>
      <c r="N27" s="346">
        <v>902</v>
      </c>
      <c r="O27" s="346">
        <v>902</v>
      </c>
      <c r="P27" s="346">
        <v>696</v>
      </c>
      <c r="Q27" s="346">
        <v>954</v>
      </c>
      <c r="R27" s="346">
        <v>1370</v>
      </c>
      <c r="S27" s="346">
        <v>709</v>
      </c>
      <c r="T27" s="346">
        <v>902</v>
      </c>
      <c r="U27" s="346">
        <v>738</v>
      </c>
      <c r="V27" s="346">
        <v>1142</v>
      </c>
      <c r="W27" s="346">
        <v>1166</v>
      </c>
    </row>
    <row r="28" customFormat="1" ht="15" spans="1:23">
      <c r="A28" s="239">
        <v>12</v>
      </c>
      <c r="B28" s="346">
        <v>887</v>
      </c>
      <c r="C28" s="346">
        <v>1421</v>
      </c>
      <c r="D28" s="346">
        <v>1117</v>
      </c>
      <c r="E28" s="346">
        <v>1604</v>
      </c>
      <c r="F28" s="346">
        <v>1514</v>
      </c>
      <c r="G28" s="346">
        <v>1673</v>
      </c>
      <c r="H28" s="346">
        <v>2647</v>
      </c>
      <c r="I28" s="346">
        <v>865</v>
      </c>
      <c r="J28" s="346">
        <v>1003</v>
      </c>
      <c r="K28" s="346">
        <v>1190</v>
      </c>
      <c r="L28" s="346">
        <v>1064</v>
      </c>
      <c r="M28" s="346">
        <v>863</v>
      </c>
      <c r="N28" s="346">
        <v>923</v>
      </c>
      <c r="O28" s="346">
        <v>923</v>
      </c>
      <c r="P28" s="346">
        <v>715</v>
      </c>
      <c r="Q28" s="346">
        <v>973</v>
      </c>
      <c r="R28" s="346">
        <v>1402</v>
      </c>
      <c r="S28" s="346">
        <v>726</v>
      </c>
      <c r="T28" s="346">
        <v>923</v>
      </c>
      <c r="U28" s="346">
        <v>754</v>
      </c>
      <c r="V28" s="346">
        <v>1168</v>
      </c>
      <c r="W28" s="346">
        <v>1190</v>
      </c>
    </row>
    <row r="29" customFormat="1" ht="15" spans="1:23">
      <c r="A29" s="239">
        <v>12.5</v>
      </c>
      <c r="B29" s="346">
        <v>915</v>
      </c>
      <c r="C29" s="346">
        <v>1466.5</v>
      </c>
      <c r="D29" s="346">
        <v>1153</v>
      </c>
      <c r="E29" s="346">
        <v>1650</v>
      </c>
      <c r="F29" s="346">
        <v>1552</v>
      </c>
      <c r="G29" s="346">
        <v>1721</v>
      </c>
      <c r="H29" s="346">
        <v>2719</v>
      </c>
      <c r="I29" s="346">
        <v>896</v>
      </c>
      <c r="J29" s="346">
        <v>1032</v>
      </c>
      <c r="K29" s="346">
        <v>1230.5</v>
      </c>
      <c r="L29" s="346">
        <v>1093</v>
      </c>
      <c r="M29" s="346">
        <v>892</v>
      </c>
      <c r="N29" s="346">
        <v>953</v>
      </c>
      <c r="O29" s="346">
        <v>953</v>
      </c>
      <c r="P29" s="346">
        <v>741</v>
      </c>
      <c r="Q29" s="346">
        <v>1002</v>
      </c>
      <c r="R29" s="346">
        <v>1444.5</v>
      </c>
      <c r="S29" s="346">
        <v>748</v>
      </c>
      <c r="T29" s="346">
        <v>953</v>
      </c>
      <c r="U29" s="346">
        <v>780</v>
      </c>
      <c r="V29" s="346">
        <v>1208.5</v>
      </c>
      <c r="W29" s="346">
        <v>1230.5</v>
      </c>
    </row>
    <row r="30" customFormat="1" ht="15" spans="1:23">
      <c r="A30" s="239">
        <v>13</v>
      </c>
      <c r="B30" s="346">
        <v>937</v>
      </c>
      <c r="C30" s="346">
        <v>1498.5</v>
      </c>
      <c r="D30" s="346">
        <v>1177</v>
      </c>
      <c r="E30" s="346">
        <v>1688</v>
      </c>
      <c r="F30" s="346">
        <v>1588</v>
      </c>
      <c r="G30" s="346">
        <v>1758</v>
      </c>
      <c r="H30" s="346">
        <v>2783</v>
      </c>
      <c r="I30" s="346">
        <v>913</v>
      </c>
      <c r="J30" s="346">
        <v>1056</v>
      </c>
      <c r="K30" s="346">
        <v>1255.5</v>
      </c>
      <c r="L30" s="346">
        <v>1116</v>
      </c>
      <c r="M30" s="346">
        <v>911</v>
      </c>
      <c r="N30" s="346">
        <v>975</v>
      </c>
      <c r="O30" s="346">
        <v>975</v>
      </c>
      <c r="P30" s="346">
        <v>755</v>
      </c>
      <c r="Q30" s="346">
        <v>1026</v>
      </c>
      <c r="R30" s="346">
        <v>1483.5</v>
      </c>
      <c r="S30" s="346">
        <v>765</v>
      </c>
      <c r="T30" s="346">
        <v>975</v>
      </c>
      <c r="U30" s="346">
        <v>795</v>
      </c>
      <c r="V30" s="346">
        <v>1231.5</v>
      </c>
      <c r="W30" s="346">
        <v>1255.5</v>
      </c>
    </row>
    <row r="31" customFormat="1" ht="15" spans="1:23">
      <c r="A31" s="239">
        <v>13.5</v>
      </c>
      <c r="B31" s="346">
        <v>965</v>
      </c>
      <c r="C31" s="346">
        <v>1547</v>
      </c>
      <c r="D31" s="346">
        <v>1213</v>
      </c>
      <c r="E31" s="346">
        <v>1731</v>
      </c>
      <c r="F31" s="346">
        <v>1627</v>
      </c>
      <c r="G31" s="346">
        <v>1809</v>
      </c>
      <c r="H31" s="346">
        <v>2854</v>
      </c>
      <c r="I31" s="346">
        <v>942</v>
      </c>
      <c r="J31" s="346">
        <v>1084</v>
      </c>
      <c r="K31" s="346">
        <v>1301</v>
      </c>
      <c r="L31" s="346">
        <v>1146</v>
      </c>
      <c r="M31" s="346">
        <v>940</v>
      </c>
      <c r="N31" s="346">
        <v>1009</v>
      </c>
      <c r="O31" s="346">
        <v>1009</v>
      </c>
      <c r="P31" s="346">
        <v>779</v>
      </c>
      <c r="Q31" s="346">
        <v>1058</v>
      </c>
      <c r="R31" s="346">
        <v>1528</v>
      </c>
      <c r="S31" s="346">
        <v>790</v>
      </c>
      <c r="T31" s="346">
        <v>1009</v>
      </c>
      <c r="U31" s="346">
        <v>823</v>
      </c>
      <c r="V31" s="346">
        <v>1273</v>
      </c>
      <c r="W31" s="346">
        <v>1301</v>
      </c>
    </row>
    <row r="32" customFormat="1" ht="15" spans="1:23">
      <c r="A32" s="239">
        <v>14</v>
      </c>
      <c r="B32" s="346">
        <v>987</v>
      </c>
      <c r="C32" s="346">
        <v>1582</v>
      </c>
      <c r="D32" s="346">
        <v>1237</v>
      </c>
      <c r="E32" s="346">
        <v>1768</v>
      </c>
      <c r="F32" s="346">
        <v>1659</v>
      </c>
      <c r="G32" s="346">
        <v>1847</v>
      </c>
      <c r="H32" s="346">
        <v>2915</v>
      </c>
      <c r="I32" s="346">
        <v>961</v>
      </c>
      <c r="J32" s="346">
        <v>1107</v>
      </c>
      <c r="K32" s="346">
        <v>1325</v>
      </c>
      <c r="L32" s="346">
        <v>1168</v>
      </c>
      <c r="M32" s="346">
        <v>959</v>
      </c>
      <c r="N32" s="346">
        <v>1026</v>
      </c>
      <c r="O32" s="346">
        <v>1026</v>
      </c>
      <c r="P32" s="346">
        <v>795</v>
      </c>
      <c r="Q32" s="346">
        <v>1080</v>
      </c>
      <c r="R32" s="346">
        <v>1560</v>
      </c>
      <c r="S32" s="346">
        <v>804</v>
      </c>
      <c r="T32" s="346">
        <v>1026</v>
      </c>
      <c r="U32" s="346">
        <v>840</v>
      </c>
      <c r="V32" s="346">
        <v>1298</v>
      </c>
      <c r="W32" s="346">
        <v>1325</v>
      </c>
    </row>
    <row r="33" customFormat="1" ht="15" spans="1:23">
      <c r="A33" s="239">
        <v>14.5</v>
      </c>
      <c r="B33" s="346">
        <v>1016</v>
      </c>
      <c r="C33" s="346">
        <v>1628.5</v>
      </c>
      <c r="D33" s="346">
        <v>1274</v>
      </c>
      <c r="E33" s="346">
        <v>1815</v>
      </c>
      <c r="F33" s="346">
        <v>1697</v>
      </c>
      <c r="G33" s="346">
        <v>1892</v>
      </c>
      <c r="H33" s="346">
        <v>2986</v>
      </c>
      <c r="I33" s="346">
        <v>990</v>
      </c>
      <c r="J33" s="346">
        <v>1137</v>
      </c>
      <c r="K33" s="346">
        <v>1367.5</v>
      </c>
      <c r="L33" s="346">
        <v>1196</v>
      </c>
      <c r="M33" s="346">
        <v>988</v>
      </c>
      <c r="N33" s="346">
        <v>1060</v>
      </c>
      <c r="O33" s="346">
        <v>1060</v>
      </c>
      <c r="P33" s="346">
        <v>818</v>
      </c>
      <c r="Q33" s="346">
        <v>1108</v>
      </c>
      <c r="R33" s="346">
        <v>1607.5</v>
      </c>
      <c r="S33" s="346">
        <v>828</v>
      </c>
      <c r="T33" s="346">
        <v>1060</v>
      </c>
      <c r="U33" s="346">
        <v>866</v>
      </c>
      <c r="V33" s="346">
        <v>1340.5</v>
      </c>
      <c r="W33" s="346">
        <v>1367.5</v>
      </c>
    </row>
    <row r="34" customFormat="1" ht="15" spans="1:23">
      <c r="A34" s="239">
        <v>15</v>
      </c>
      <c r="B34" s="346">
        <v>1037</v>
      </c>
      <c r="C34" s="346">
        <v>1664.5</v>
      </c>
      <c r="D34" s="346">
        <v>1298</v>
      </c>
      <c r="E34" s="346">
        <v>1850</v>
      </c>
      <c r="F34" s="346">
        <v>1734</v>
      </c>
      <c r="G34" s="346">
        <v>1931</v>
      </c>
      <c r="H34" s="346">
        <v>3052</v>
      </c>
      <c r="I34" s="346">
        <v>1014</v>
      </c>
      <c r="J34" s="346">
        <v>1161</v>
      </c>
      <c r="K34" s="346">
        <v>1391.5</v>
      </c>
      <c r="L34" s="346">
        <v>1219</v>
      </c>
      <c r="M34" s="346">
        <v>1006</v>
      </c>
      <c r="N34" s="346">
        <v>1080</v>
      </c>
      <c r="O34" s="346">
        <v>1080</v>
      </c>
      <c r="P34" s="346">
        <v>835</v>
      </c>
      <c r="Q34" s="346">
        <v>1132</v>
      </c>
      <c r="R34" s="346">
        <v>1641.5</v>
      </c>
      <c r="S34" s="346">
        <v>847</v>
      </c>
      <c r="T34" s="346">
        <v>1080</v>
      </c>
      <c r="U34" s="346">
        <v>881</v>
      </c>
      <c r="V34" s="346">
        <v>1365.5</v>
      </c>
      <c r="W34" s="346">
        <v>1391.5</v>
      </c>
    </row>
    <row r="35" customFormat="1" ht="15" spans="1:23">
      <c r="A35" s="239">
        <v>15.5</v>
      </c>
      <c r="B35" s="346">
        <v>1068</v>
      </c>
      <c r="C35" s="346">
        <v>1711</v>
      </c>
      <c r="D35" s="346">
        <v>1331</v>
      </c>
      <c r="E35" s="346">
        <v>1895</v>
      </c>
      <c r="F35" s="346">
        <v>1774</v>
      </c>
      <c r="G35" s="346">
        <v>1979</v>
      </c>
      <c r="H35" s="346">
        <v>3124</v>
      </c>
      <c r="I35" s="346">
        <v>1041</v>
      </c>
      <c r="J35" s="346">
        <v>1191</v>
      </c>
      <c r="K35" s="346">
        <v>1433</v>
      </c>
      <c r="L35" s="346">
        <v>1249</v>
      </c>
      <c r="M35" s="346">
        <v>1038</v>
      </c>
      <c r="N35" s="346">
        <v>1111</v>
      </c>
      <c r="O35" s="346">
        <v>1111</v>
      </c>
      <c r="P35" s="346">
        <v>861</v>
      </c>
      <c r="Q35" s="346">
        <v>1163</v>
      </c>
      <c r="R35" s="346">
        <v>1685</v>
      </c>
      <c r="S35" s="346">
        <v>874</v>
      </c>
      <c r="T35" s="346">
        <v>1111</v>
      </c>
      <c r="U35" s="346">
        <v>908</v>
      </c>
      <c r="V35" s="346">
        <v>1404</v>
      </c>
      <c r="W35" s="346">
        <v>1433</v>
      </c>
    </row>
    <row r="36" customFormat="1" ht="15" spans="1:23">
      <c r="A36" s="239">
        <v>16</v>
      </c>
      <c r="B36" s="346">
        <v>1086</v>
      </c>
      <c r="C36" s="346">
        <v>1745</v>
      </c>
      <c r="D36" s="346">
        <v>1360</v>
      </c>
      <c r="E36" s="346">
        <v>1931</v>
      </c>
      <c r="F36" s="346">
        <v>1805</v>
      </c>
      <c r="G36" s="346">
        <v>2016</v>
      </c>
      <c r="H36" s="346">
        <v>3187</v>
      </c>
      <c r="I36" s="346">
        <v>1062</v>
      </c>
      <c r="J36" s="346">
        <v>1211</v>
      </c>
      <c r="K36" s="346">
        <v>1459</v>
      </c>
      <c r="L36" s="346">
        <v>1271</v>
      </c>
      <c r="M36" s="346">
        <v>1057</v>
      </c>
      <c r="N36" s="346">
        <v>1131</v>
      </c>
      <c r="O36" s="346">
        <v>1131</v>
      </c>
      <c r="P36" s="346">
        <v>877</v>
      </c>
      <c r="Q36" s="346">
        <v>1185</v>
      </c>
      <c r="R36" s="346">
        <v>1720</v>
      </c>
      <c r="S36" s="346">
        <v>888</v>
      </c>
      <c r="T36" s="346">
        <v>1131</v>
      </c>
      <c r="U36" s="346">
        <v>926</v>
      </c>
      <c r="V36" s="346">
        <v>1428</v>
      </c>
      <c r="W36" s="346">
        <v>1459</v>
      </c>
    </row>
    <row r="37" customFormat="1" ht="15" spans="1:23">
      <c r="A37" s="239">
        <v>16.5</v>
      </c>
      <c r="B37" s="346">
        <v>1115</v>
      </c>
      <c r="C37" s="346">
        <v>1786.5</v>
      </c>
      <c r="D37" s="346">
        <v>1392</v>
      </c>
      <c r="E37" s="346">
        <v>1978</v>
      </c>
      <c r="F37" s="346">
        <v>1842</v>
      </c>
      <c r="G37" s="346">
        <v>2063</v>
      </c>
      <c r="H37" s="346">
        <v>3256</v>
      </c>
      <c r="I37" s="346">
        <v>1090</v>
      </c>
      <c r="J37" s="346">
        <v>1242</v>
      </c>
      <c r="K37" s="346">
        <v>1503.5</v>
      </c>
      <c r="L37" s="346">
        <v>1300</v>
      </c>
      <c r="M37" s="346">
        <v>1085</v>
      </c>
      <c r="N37" s="346">
        <v>1163</v>
      </c>
      <c r="O37" s="346">
        <v>1163</v>
      </c>
      <c r="P37" s="346">
        <v>901</v>
      </c>
      <c r="Q37" s="346">
        <v>1215</v>
      </c>
      <c r="R37" s="346">
        <v>1767.5</v>
      </c>
      <c r="S37" s="346">
        <v>910</v>
      </c>
      <c r="T37" s="346">
        <v>1163</v>
      </c>
      <c r="U37" s="346">
        <v>950</v>
      </c>
      <c r="V37" s="346">
        <v>1471.5</v>
      </c>
      <c r="W37" s="346">
        <v>1503.5</v>
      </c>
    </row>
    <row r="38" customFormat="1" ht="15" spans="1:23">
      <c r="A38" s="239">
        <v>17</v>
      </c>
      <c r="B38" s="346">
        <v>1139</v>
      </c>
      <c r="C38" s="346">
        <v>1824.5</v>
      </c>
      <c r="D38" s="346">
        <v>1421</v>
      </c>
      <c r="E38" s="346">
        <v>2017</v>
      </c>
      <c r="F38" s="346">
        <v>1880</v>
      </c>
      <c r="G38" s="346">
        <v>2101</v>
      </c>
      <c r="H38" s="346">
        <v>3317</v>
      </c>
      <c r="I38" s="346">
        <v>1109</v>
      </c>
      <c r="J38" s="346">
        <v>1266</v>
      </c>
      <c r="K38" s="346">
        <v>1527.5</v>
      </c>
      <c r="L38" s="346">
        <v>1321</v>
      </c>
      <c r="M38" s="346">
        <v>1107</v>
      </c>
      <c r="N38" s="346">
        <v>1185</v>
      </c>
      <c r="O38" s="346">
        <v>1185</v>
      </c>
      <c r="P38" s="346">
        <v>914</v>
      </c>
      <c r="Q38" s="346">
        <v>1236</v>
      </c>
      <c r="R38" s="346">
        <v>1799.5</v>
      </c>
      <c r="S38" s="346">
        <v>927</v>
      </c>
      <c r="T38" s="346">
        <v>1185</v>
      </c>
      <c r="U38" s="346">
        <v>967</v>
      </c>
      <c r="V38" s="346">
        <v>1494.5</v>
      </c>
      <c r="W38" s="346">
        <v>1527.5</v>
      </c>
    </row>
    <row r="39" customFormat="1" ht="15" spans="1:23">
      <c r="A39" s="239">
        <v>17.5</v>
      </c>
      <c r="B39" s="346">
        <v>1166</v>
      </c>
      <c r="C39" s="346">
        <v>1870</v>
      </c>
      <c r="D39" s="346">
        <v>1455</v>
      </c>
      <c r="E39" s="346">
        <v>2060</v>
      </c>
      <c r="F39" s="346">
        <v>1918</v>
      </c>
      <c r="G39" s="346">
        <v>2148</v>
      </c>
      <c r="H39" s="346">
        <v>3391</v>
      </c>
      <c r="I39" s="346">
        <v>1141</v>
      </c>
      <c r="J39" s="346">
        <v>1294</v>
      </c>
      <c r="K39" s="346">
        <v>1569</v>
      </c>
      <c r="L39" s="346">
        <v>1352</v>
      </c>
      <c r="M39" s="346">
        <v>1136</v>
      </c>
      <c r="N39" s="346">
        <v>1217</v>
      </c>
      <c r="O39" s="346">
        <v>1217</v>
      </c>
      <c r="P39" s="346">
        <v>939</v>
      </c>
      <c r="Q39" s="346">
        <v>1270</v>
      </c>
      <c r="R39" s="346">
        <v>1845</v>
      </c>
      <c r="S39" s="346">
        <v>954</v>
      </c>
      <c r="T39" s="346">
        <v>1217</v>
      </c>
      <c r="U39" s="346">
        <v>993</v>
      </c>
      <c r="V39" s="346">
        <v>1538</v>
      </c>
      <c r="W39" s="346">
        <v>1569</v>
      </c>
    </row>
    <row r="40" customFormat="1" ht="15" spans="1:23">
      <c r="A40" s="239">
        <v>18</v>
      </c>
      <c r="B40" s="346">
        <v>1189</v>
      </c>
      <c r="C40" s="346">
        <v>1905</v>
      </c>
      <c r="D40" s="346">
        <v>1480</v>
      </c>
      <c r="E40" s="346">
        <v>2101</v>
      </c>
      <c r="F40" s="346">
        <v>1953</v>
      </c>
      <c r="G40" s="346">
        <v>2185</v>
      </c>
      <c r="H40" s="346">
        <v>3456</v>
      </c>
      <c r="I40" s="346">
        <v>1160</v>
      </c>
      <c r="J40" s="346">
        <v>1319</v>
      </c>
      <c r="K40" s="346">
        <v>1599</v>
      </c>
      <c r="L40" s="346">
        <v>1373</v>
      </c>
      <c r="M40" s="346">
        <v>1155</v>
      </c>
      <c r="N40" s="346">
        <v>1237</v>
      </c>
      <c r="O40" s="346">
        <v>1237</v>
      </c>
      <c r="P40" s="346">
        <v>957</v>
      </c>
      <c r="Q40" s="346">
        <v>1292</v>
      </c>
      <c r="R40" s="346">
        <v>1881</v>
      </c>
      <c r="S40" s="346">
        <v>970</v>
      </c>
      <c r="T40" s="346">
        <v>1237</v>
      </c>
      <c r="U40" s="346">
        <v>1009</v>
      </c>
      <c r="V40" s="346">
        <v>1566</v>
      </c>
      <c r="W40" s="346">
        <v>1599</v>
      </c>
    </row>
    <row r="41" customFormat="1" ht="15" spans="1:23">
      <c r="A41" s="239">
        <v>18.5</v>
      </c>
      <c r="B41" s="346">
        <v>1221</v>
      </c>
      <c r="C41" s="346">
        <v>1952.5</v>
      </c>
      <c r="D41" s="346">
        <v>1516</v>
      </c>
      <c r="E41" s="346">
        <v>2144</v>
      </c>
      <c r="F41" s="346">
        <v>1990</v>
      </c>
      <c r="G41" s="346">
        <v>2232</v>
      </c>
      <c r="H41" s="346">
        <v>3525</v>
      </c>
      <c r="I41" s="346">
        <v>1189</v>
      </c>
      <c r="J41" s="346">
        <v>1348</v>
      </c>
      <c r="K41" s="346">
        <v>1643.5</v>
      </c>
      <c r="L41" s="346">
        <v>1402</v>
      </c>
      <c r="M41" s="346">
        <v>1184</v>
      </c>
      <c r="N41" s="346">
        <v>1268</v>
      </c>
      <c r="O41" s="346">
        <v>1268</v>
      </c>
      <c r="P41" s="346">
        <v>984</v>
      </c>
      <c r="Q41" s="346">
        <v>1321</v>
      </c>
      <c r="R41" s="346">
        <v>1926.5</v>
      </c>
      <c r="S41" s="346">
        <v>996</v>
      </c>
      <c r="T41" s="346">
        <v>1268</v>
      </c>
      <c r="U41" s="346">
        <v>1036</v>
      </c>
      <c r="V41" s="346">
        <v>1605.5</v>
      </c>
      <c r="W41" s="346">
        <v>1643.5</v>
      </c>
    </row>
    <row r="42" customFormat="1" ht="15" spans="1:23">
      <c r="A42" s="239">
        <v>19</v>
      </c>
      <c r="B42" s="346">
        <v>1239</v>
      </c>
      <c r="C42" s="346">
        <v>1986.5</v>
      </c>
      <c r="D42" s="346">
        <v>1542</v>
      </c>
      <c r="E42" s="346">
        <v>2184</v>
      </c>
      <c r="F42" s="346">
        <v>2027</v>
      </c>
      <c r="G42" s="346">
        <v>2276</v>
      </c>
      <c r="H42" s="346">
        <v>3590</v>
      </c>
      <c r="I42" s="346">
        <v>1211</v>
      </c>
      <c r="J42" s="346">
        <v>1371</v>
      </c>
      <c r="K42" s="346">
        <v>1667.5</v>
      </c>
      <c r="L42" s="346">
        <v>1429</v>
      </c>
      <c r="M42" s="346">
        <v>1210</v>
      </c>
      <c r="N42" s="346">
        <v>1290</v>
      </c>
      <c r="O42" s="346">
        <v>1290</v>
      </c>
      <c r="P42" s="346">
        <v>1000</v>
      </c>
      <c r="Q42" s="346">
        <v>1345</v>
      </c>
      <c r="R42" s="346">
        <v>1962.5</v>
      </c>
      <c r="S42" s="346">
        <v>1014</v>
      </c>
      <c r="T42" s="346">
        <v>1290</v>
      </c>
      <c r="U42" s="346">
        <v>1057</v>
      </c>
      <c r="V42" s="346">
        <v>1631.5</v>
      </c>
      <c r="W42" s="346">
        <v>1667.5</v>
      </c>
    </row>
    <row r="43" customFormat="1" ht="15" spans="1:23">
      <c r="A43" s="239">
        <v>19.5</v>
      </c>
      <c r="B43" s="346">
        <v>1270</v>
      </c>
      <c r="C43" s="346">
        <v>2036</v>
      </c>
      <c r="D43" s="346">
        <v>1580</v>
      </c>
      <c r="E43" s="346">
        <v>2231</v>
      </c>
      <c r="F43" s="346">
        <v>2072</v>
      </c>
      <c r="G43" s="346">
        <v>2323</v>
      </c>
      <c r="H43" s="346">
        <v>3665</v>
      </c>
      <c r="I43" s="346">
        <v>1243</v>
      </c>
      <c r="J43" s="346">
        <v>1403</v>
      </c>
      <c r="K43" s="346">
        <v>1711</v>
      </c>
      <c r="L43" s="346">
        <v>1458</v>
      </c>
      <c r="M43" s="346">
        <v>1236</v>
      </c>
      <c r="N43" s="346">
        <v>1326</v>
      </c>
      <c r="O43" s="346">
        <v>1326</v>
      </c>
      <c r="P43" s="346">
        <v>1025</v>
      </c>
      <c r="Q43" s="346">
        <v>1376</v>
      </c>
      <c r="R43" s="346">
        <v>2008</v>
      </c>
      <c r="S43" s="346">
        <v>1038</v>
      </c>
      <c r="T43" s="346">
        <v>1326</v>
      </c>
      <c r="U43" s="346">
        <v>1081</v>
      </c>
      <c r="V43" s="346">
        <v>1677</v>
      </c>
      <c r="W43" s="346">
        <v>1711</v>
      </c>
    </row>
    <row r="44" customFormat="1" ht="15" spans="1:23">
      <c r="A44" s="239">
        <v>20</v>
      </c>
      <c r="B44" s="346">
        <v>1292</v>
      </c>
      <c r="C44" s="346">
        <v>2071</v>
      </c>
      <c r="D44" s="346">
        <v>1605</v>
      </c>
      <c r="E44" s="346">
        <v>2265</v>
      </c>
      <c r="F44" s="346">
        <v>2102</v>
      </c>
      <c r="G44" s="346">
        <v>2362</v>
      </c>
      <c r="H44" s="346">
        <v>3726</v>
      </c>
      <c r="I44" s="346">
        <v>1262</v>
      </c>
      <c r="J44" s="346">
        <v>1427</v>
      </c>
      <c r="K44" s="346">
        <v>1738</v>
      </c>
      <c r="L44" s="346">
        <v>1480</v>
      </c>
      <c r="M44" s="346">
        <v>1254</v>
      </c>
      <c r="N44" s="346">
        <v>1346</v>
      </c>
      <c r="O44" s="346">
        <v>1346</v>
      </c>
      <c r="P44" s="346">
        <v>1039</v>
      </c>
      <c r="Q44" s="346">
        <v>1401</v>
      </c>
      <c r="R44" s="346">
        <v>2046</v>
      </c>
      <c r="S44" s="346">
        <v>1054</v>
      </c>
      <c r="T44" s="346">
        <v>1346</v>
      </c>
      <c r="U44" s="346">
        <v>1098</v>
      </c>
      <c r="V44" s="346">
        <v>1701</v>
      </c>
      <c r="W44" s="346">
        <v>1738</v>
      </c>
    </row>
    <row r="45" customFormat="1" ht="15" spans="1:23">
      <c r="A45" s="239">
        <v>20.5</v>
      </c>
      <c r="B45" s="346">
        <v>1324</v>
      </c>
      <c r="C45" s="346">
        <v>2115.5</v>
      </c>
      <c r="D45" s="346">
        <v>1639</v>
      </c>
      <c r="E45" s="346">
        <v>2313</v>
      </c>
      <c r="F45" s="346">
        <v>2143</v>
      </c>
      <c r="G45" s="346">
        <v>2410</v>
      </c>
      <c r="H45" s="346">
        <v>3798</v>
      </c>
      <c r="I45" s="346">
        <v>1290</v>
      </c>
      <c r="J45" s="346">
        <v>1458</v>
      </c>
      <c r="K45" s="346">
        <v>1783.5</v>
      </c>
      <c r="L45" s="346">
        <v>1512</v>
      </c>
      <c r="M45" s="346">
        <v>1286</v>
      </c>
      <c r="N45" s="346">
        <v>1378</v>
      </c>
      <c r="O45" s="346">
        <v>1378</v>
      </c>
      <c r="P45" s="346">
        <v>1066</v>
      </c>
      <c r="Q45" s="346">
        <v>1431</v>
      </c>
      <c r="R45" s="346">
        <v>2089.5</v>
      </c>
      <c r="S45" s="346">
        <v>1083</v>
      </c>
      <c r="T45" s="346">
        <v>1378</v>
      </c>
      <c r="U45" s="346">
        <v>1126</v>
      </c>
      <c r="V45" s="346">
        <v>1744.5</v>
      </c>
      <c r="W45" s="346">
        <v>1783.5</v>
      </c>
    </row>
    <row r="46" customFormat="1" ht="45" spans="1:23">
      <c r="A46" s="344" t="s">
        <v>1773</v>
      </c>
      <c r="B46" s="342" t="s">
        <v>1751</v>
      </c>
      <c r="C46" s="342" t="s">
        <v>1752</v>
      </c>
      <c r="D46" s="342" t="s">
        <v>1753</v>
      </c>
      <c r="E46" s="342" t="s">
        <v>1754</v>
      </c>
      <c r="F46" s="342" t="s">
        <v>1755</v>
      </c>
      <c r="G46" s="342" t="s">
        <v>1756</v>
      </c>
      <c r="H46" s="343" t="s">
        <v>1757</v>
      </c>
      <c r="I46" s="343" t="s">
        <v>1758</v>
      </c>
      <c r="J46" s="837" t="s">
        <v>1759</v>
      </c>
      <c r="K46" s="343" t="s">
        <v>1760</v>
      </c>
      <c r="L46" s="342" t="s">
        <v>1761</v>
      </c>
      <c r="M46" s="342" t="s">
        <v>1762</v>
      </c>
      <c r="N46" s="342" t="s">
        <v>1763</v>
      </c>
      <c r="O46" s="342" t="s">
        <v>1764</v>
      </c>
      <c r="P46" s="342" t="s">
        <v>1765</v>
      </c>
      <c r="Q46" s="342" t="s">
        <v>1766</v>
      </c>
      <c r="R46" s="837" t="s">
        <v>1767</v>
      </c>
      <c r="S46" s="343" t="s">
        <v>1768</v>
      </c>
      <c r="T46" s="343" t="s">
        <v>1769</v>
      </c>
      <c r="U46" s="343" t="s">
        <v>1770</v>
      </c>
      <c r="V46" s="343" t="s">
        <v>1771</v>
      </c>
      <c r="W46" s="342" t="s">
        <v>1772</v>
      </c>
    </row>
    <row r="47" customFormat="1" ht="15" spans="1:23">
      <c r="A47" s="347" t="s">
        <v>1774</v>
      </c>
      <c r="B47" s="348">
        <v>48</v>
      </c>
      <c r="C47" s="348">
        <v>91.7</v>
      </c>
      <c r="D47" s="348">
        <v>68.3</v>
      </c>
      <c r="E47" s="348">
        <v>100.9</v>
      </c>
      <c r="F47" s="348">
        <v>90.1</v>
      </c>
      <c r="G47" s="348">
        <v>108.3</v>
      </c>
      <c r="H47" s="348">
        <v>179</v>
      </c>
      <c r="I47" s="348">
        <v>50.9</v>
      </c>
      <c r="J47" s="348">
        <v>59.5</v>
      </c>
      <c r="K47" s="348">
        <v>68.9</v>
      </c>
      <c r="L47" s="348">
        <v>57.2</v>
      </c>
      <c r="M47" s="348">
        <v>45.3</v>
      </c>
      <c r="N47" s="348">
        <v>47.2</v>
      </c>
      <c r="O47" s="348">
        <v>47.2</v>
      </c>
      <c r="P47" s="348">
        <v>40</v>
      </c>
      <c r="Q47" s="348">
        <v>50.8</v>
      </c>
      <c r="R47" s="348">
        <v>86.1</v>
      </c>
      <c r="S47" s="348">
        <v>40</v>
      </c>
      <c r="T47" s="348">
        <v>47.2</v>
      </c>
      <c r="U47" s="348">
        <v>41.4</v>
      </c>
      <c r="V47" s="348">
        <v>68</v>
      </c>
      <c r="W47" s="348">
        <v>69.2</v>
      </c>
    </row>
    <row r="48" customFormat="1" ht="15" spans="1:23">
      <c r="A48" s="347" t="s">
        <v>1775</v>
      </c>
      <c r="B48" s="348">
        <v>46.8</v>
      </c>
      <c r="C48" s="348">
        <v>80</v>
      </c>
      <c r="D48" s="348">
        <v>65.6</v>
      </c>
      <c r="E48" s="348">
        <v>88.7</v>
      </c>
      <c r="F48" s="348">
        <v>88.7</v>
      </c>
      <c r="G48" s="348">
        <v>106</v>
      </c>
      <c r="H48" s="348">
        <v>152.4</v>
      </c>
      <c r="I48" s="348">
        <v>47.2</v>
      </c>
      <c r="J48" s="348">
        <v>54.7</v>
      </c>
      <c r="K48" s="348">
        <v>68.3</v>
      </c>
      <c r="L48" s="348">
        <v>53.8</v>
      </c>
      <c r="M48" s="348">
        <v>44.8</v>
      </c>
      <c r="N48" s="348">
        <v>42</v>
      </c>
      <c r="O48" s="348">
        <v>42</v>
      </c>
      <c r="P48" s="348">
        <v>38.8</v>
      </c>
      <c r="Q48" s="348">
        <v>48.5</v>
      </c>
      <c r="R48" s="348">
        <v>77.5</v>
      </c>
      <c r="S48" s="348">
        <v>38.8</v>
      </c>
      <c r="T48" s="348">
        <v>42</v>
      </c>
      <c r="U48" s="348">
        <v>40.8</v>
      </c>
      <c r="V48" s="348">
        <v>67.4</v>
      </c>
      <c r="W48" s="348">
        <v>68.1</v>
      </c>
    </row>
    <row r="49" customFormat="1" ht="15" spans="1:23">
      <c r="A49" s="347" t="s">
        <v>1776</v>
      </c>
      <c r="B49" s="348">
        <v>45</v>
      </c>
      <c r="C49" s="348">
        <v>78.8</v>
      </c>
      <c r="D49" s="348">
        <v>63.3</v>
      </c>
      <c r="E49" s="348">
        <v>87.6</v>
      </c>
      <c r="F49" s="348">
        <v>87.4</v>
      </c>
      <c r="G49" s="348">
        <v>105</v>
      </c>
      <c r="H49" s="348">
        <v>155.5</v>
      </c>
      <c r="I49" s="348">
        <v>46.9</v>
      </c>
      <c r="J49" s="348">
        <v>54.2</v>
      </c>
      <c r="K49" s="348">
        <v>67.1</v>
      </c>
      <c r="L49" s="348">
        <v>52.2</v>
      </c>
      <c r="M49" s="348">
        <v>43.8</v>
      </c>
      <c r="N49" s="348">
        <v>38.6</v>
      </c>
      <c r="O49" s="348">
        <v>38.6</v>
      </c>
      <c r="P49" s="348">
        <v>37.6</v>
      </c>
      <c r="Q49" s="348">
        <v>47.2</v>
      </c>
      <c r="R49" s="348">
        <v>78.5</v>
      </c>
      <c r="S49" s="348">
        <v>37.6</v>
      </c>
      <c r="T49" s="348">
        <v>38.6</v>
      </c>
      <c r="U49" s="348">
        <v>39.5</v>
      </c>
      <c r="V49" s="348">
        <v>66.2</v>
      </c>
      <c r="W49" s="348">
        <v>66.9</v>
      </c>
    </row>
    <row r="50" customFormat="1" ht="15" spans="1:23">
      <c r="A50" s="347" t="s">
        <v>1732</v>
      </c>
      <c r="B50" s="348">
        <v>42.9</v>
      </c>
      <c r="C50" s="348">
        <v>77.4</v>
      </c>
      <c r="D50" s="348">
        <v>61.8</v>
      </c>
      <c r="E50" s="348">
        <v>86.6</v>
      </c>
      <c r="F50" s="348">
        <v>86.1</v>
      </c>
      <c r="G50" s="348">
        <v>101.8</v>
      </c>
      <c r="H50" s="348">
        <v>152.2</v>
      </c>
      <c r="I50" s="348">
        <v>50.6</v>
      </c>
      <c r="J50" s="348">
        <v>63</v>
      </c>
      <c r="K50" s="348">
        <v>74.2</v>
      </c>
      <c r="L50" s="348">
        <v>48.9</v>
      </c>
      <c r="M50" s="348">
        <v>50.1</v>
      </c>
      <c r="N50" s="348">
        <v>35.6</v>
      </c>
      <c r="O50" s="348">
        <v>35.6</v>
      </c>
      <c r="P50" s="348">
        <v>40.5</v>
      </c>
      <c r="Q50" s="348">
        <v>46</v>
      </c>
      <c r="R50" s="348">
        <v>75.9</v>
      </c>
      <c r="S50" s="348">
        <v>40.5</v>
      </c>
      <c r="T50" s="348">
        <v>35.6</v>
      </c>
      <c r="U50" s="348">
        <v>43.1</v>
      </c>
      <c r="V50" s="348">
        <v>72</v>
      </c>
      <c r="W50" s="348">
        <v>73.2</v>
      </c>
    </row>
    <row r="51" customFormat="1" ht="16" customHeight="1" spans="1:23">
      <c r="A51" s="347" t="s">
        <v>1733</v>
      </c>
      <c r="B51" s="348">
        <v>40.9</v>
      </c>
      <c r="C51" s="348">
        <v>75.6</v>
      </c>
      <c r="D51" s="348">
        <v>60.1</v>
      </c>
      <c r="E51" s="348">
        <v>84.3</v>
      </c>
      <c r="F51" s="348">
        <v>83.5</v>
      </c>
      <c r="G51" s="348">
        <v>98.9</v>
      </c>
      <c r="H51" s="348">
        <v>148.7</v>
      </c>
      <c r="I51" s="348">
        <v>49.6</v>
      </c>
      <c r="J51" s="348">
        <v>54.7</v>
      </c>
      <c r="K51" s="348">
        <v>72.8</v>
      </c>
      <c r="L51" s="348">
        <v>47.5</v>
      </c>
      <c r="M51" s="348">
        <v>46.4</v>
      </c>
      <c r="N51" s="348">
        <v>34.6</v>
      </c>
      <c r="O51" s="348">
        <v>34.6</v>
      </c>
      <c r="P51" s="348">
        <v>39</v>
      </c>
      <c r="Q51" s="348">
        <v>44.5</v>
      </c>
      <c r="R51" s="348">
        <v>74.9</v>
      </c>
      <c r="S51" s="348">
        <v>39</v>
      </c>
      <c r="T51" s="348">
        <v>34.6</v>
      </c>
      <c r="U51" s="348">
        <v>39.5</v>
      </c>
      <c r="V51" s="348">
        <v>68.8</v>
      </c>
      <c r="W51" s="348">
        <v>70.4</v>
      </c>
    </row>
    <row r="52" customFormat="1" ht="16" customHeight="1" spans="1:23">
      <c r="A52" s="347" t="s">
        <v>1734</v>
      </c>
      <c r="B52" s="348">
        <v>38.4</v>
      </c>
      <c r="C52" s="348">
        <v>74.6</v>
      </c>
      <c r="D52" s="348">
        <v>57.7</v>
      </c>
      <c r="E52" s="348">
        <v>81.6</v>
      </c>
      <c r="F52" s="348">
        <v>81.6</v>
      </c>
      <c r="G52" s="348">
        <v>96.5</v>
      </c>
      <c r="H52" s="348">
        <v>145.2</v>
      </c>
      <c r="I52" s="348">
        <v>46.6</v>
      </c>
      <c r="J52" s="348">
        <v>52.7</v>
      </c>
      <c r="K52" s="348">
        <v>70.4</v>
      </c>
      <c r="L52" s="348">
        <v>46.1</v>
      </c>
      <c r="M52" s="348">
        <v>44.1</v>
      </c>
      <c r="N52" s="348">
        <v>33.6</v>
      </c>
      <c r="O52" s="348">
        <v>33.6</v>
      </c>
      <c r="P52" s="348">
        <v>37.1</v>
      </c>
      <c r="Q52" s="348">
        <v>43.2</v>
      </c>
      <c r="R52" s="348">
        <v>71.6</v>
      </c>
      <c r="S52" s="348">
        <v>35.6</v>
      </c>
      <c r="T52" s="348">
        <v>33.6</v>
      </c>
      <c r="U52" s="348">
        <v>37.1</v>
      </c>
      <c r="V52" s="348">
        <v>67</v>
      </c>
      <c r="W52" s="348">
        <v>67.8</v>
      </c>
    </row>
    <row r="53" customFormat="1" ht="18" customHeight="1" spans="1:23">
      <c r="A53" s="347" t="s">
        <v>1777</v>
      </c>
      <c r="B53" s="348">
        <v>36.7</v>
      </c>
      <c r="C53" s="348">
        <v>72.8</v>
      </c>
      <c r="D53" s="348">
        <v>56.7</v>
      </c>
      <c r="E53" s="348">
        <v>79.3</v>
      </c>
      <c r="F53" s="348">
        <v>79.3</v>
      </c>
      <c r="G53" s="348">
        <v>94.5</v>
      </c>
      <c r="H53" s="348">
        <v>142.6</v>
      </c>
      <c r="I53" s="348">
        <v>45.6</v>
      </c>
      <c r="J53" s="348">
        <v>50.8</v>
      </c>
      <c r="K53" s="348">
        <v>68.4</v>
      </c>
      <c r="L53" s="348">
        <v>44.3</v>
      </c>
      <c r="M53" s="348">
        <v>42.1</v>
      </c>
      <c r="N53" s="348">
        <v>32.6</v>
      </c>
      <c r="O53" s="348">
        <v>32.6</v>
      </c>
      <c r="P53" s="348">
        <v>35.4</v>
      </c>
      <c r="Q53" s="348">
        <v>41.8</v>
      </c>
      <c r="R53" s="348">
        <v>69.8</v>
      </c>
      <c r="S53" s="348">
        <v>34.6</v>
      </c>
      <c r="T53" s="348">
        <v>32.6</v>
      </c>
      <c r="U53" s="348">
        <v>35.4</v>
      </c>
      <c r="V53" s="348">
        <v>65.3</v>
      </c>
      <c r="W53" s="348">
        <v>66.8</v>
      </c>
    </row>
    <row r="54" customFormat="1" spans="1:23">
      <c r="A54" s="339"/>
      <c r="B54" s="349"/>
      <c r="C54" s="349"/>
      <c r="D54" s="349"/>
      <c r="E54" s="349"/>
      <c r="F54" s="349"/>
      <c r="G54" s="349"/>
      <c r="H54" s="349"/>
      <c r="I54" s="349"/>
      <c r="J54" s="349"/>
      <c r="K54" s="349"/>
      <c r="L54" s="349"/>
      <c r="M54" s="349"/>
      <c r="N54" s="349"/>
      <c r="O54" s="349"/>
      <c r="P54" s="349"/>
      <c r="Q54" s="349"/>
      <c r="R54" s="349"/>
      <c r="S54" s="349"/>
      <c r="T54" s="349"/>
      <c r="U54" s="349"/>
      <c r="V54" s="349"/>
      <c r="W54" s="349"/>
    </row>
    <row r="55" s="339" customFormat="1" spans="1:24">
      <c r="A55" s="350" t="s">
        <v>1778</v>
      </c>
      <c r="B55" s="350"/>
      <c r="C55" s="350"/>
      <c r="D55" s="350"/>
      <c r="E55" s="350"/>
      <c r="F55" s="350"/>
      <c r="G55" s="350"/>
      <c r="H55" s="350"/>
      <c r="I55" s="350"/>
      <c r="J55" s="350"/>
      <c r="K55" s="350"/>
      <c r="L55" s="350"/>
      <c r="M55" s="350"/>
      <c r="N55" s="350"/>
      <c r="O55" s="350"/>
      <c r="P55" s="350"/>
      <c r="Q55" s="350"/>
      <c r="R55" s="350"/>
      <c r="S55" s="352"/>
      <c r="T55" s="349"/>
      <c r="U55" s="349"/>
      <c r="V55" s="349"/>
      <c r="W55" s="349"/>
      <c r="X55"/>
    </row>
    <row r="56" s="339" customFormat="1" spans="1:24">
      <c r="A56" s="350"/>
      <c r="B56" s="350"/>
      <c r="C56" s="350"/>
      <c r="D56" s="350"/>
      <c r="E56" s="350"/>
      <c r="F56" s="350"/>
      <c r="G56" s="350"/>
      <c r="H56" s="350"/>
      <c r="I56" s="350"/>
      <c r="J56" s="350"/>
      <c r="K56" s="350"/>
      <c r="L56" s="350"/>
      <c r="M56" s="350"/>
      <c r="N56" s="350"/>
      <c r="O56" s="350"/>
      <c r="P56" s="350"/>
      <c r="Q56" s="350"/>
      <c r="R56" s="350"/>
      <c r="S56" s="352"/>
      <c r="T56" s="349"/>
      <c r="U56" s="349"/>
      <c r="V56" s="349"/>
      <c r="W56" s="349"/>
      <c r="X56"/>
    </row>
    <row r="57" s="339" customFormat="1" spans="1:24">
      <c r="A57" s="350"/>
      <c r="B57" s="350"/>
      <c r="C57" s="350"/>
      <c r="D57" s="350"/>
      <c r="E57" s="350"/>
      <c r="F57" s="350"/>
      <c r="G57" s="350"/>
      <c r="H57" s="350"/>
      <c r="I57" s="350"/>
      <c r="J57" s="350"/>
      <c r="K57" s="350"/>
      <c r="L57" s="350"/>
      <c r="M57" s="350"/>
      <c r="N57" s="350"/>
      <c r="O57" s="350"/>
      <c r="P57" s="350"/>
      <c r="Q57" s="350"/>
      <c r="R57" s="350"/>
      <c r="S57" s="352"/>
      <c r="T57" s="349"/>
      <c r="U57" s="349"/>
      <c r="V57" s="349"/>
      <c r="W57" s="349"/>
      <c r="X57"/>
    </row>
    <row r="58" s="339" customFormat="1" spans="1:24">
      <c r="A58" s="350"/>
      <c r="B58" s="350"/>
      <c r="C58" s="350"/>
      <c r="D58" s="350"/>
      <c r="E58" s="350"/>
      <c r="F58" s="350"/>
      <c r="G58" s="350"/>
      <c r="H58" s="350"/>
      <c r="I58" s="350"/>
      <c r="J58" s="350"/>
      <c r="K58" s="350"/>
      <c r="L58" s="350"/>
      <c r="M58" s="350"/>
      <c r="N58" s="350"/>
      <c r="O58" s="350"/>
      <c r="P58" s="350"/>
      <c r="Q58" s="350"/>
      <c r="R58" s="350"/>
      <c r="S58" s="352"/>
      <c r="T58" s="349"/>
      <c r="U58" s="349"/>
      <c r="V58" s="349"/>
      <c r="W58" s="349"/>
      <c r="X58"/>
    </row>
    <row r="59" s="339" customFormat="1"/>
    <row r="60" s="339" customFormat="1"/>
    <row r="61" s="339" customFormat="1"/>
    <row r="62" s="339" customFormat="1"/>
    <row r="63" s="339" customFormat="1"/>
    <row r="64" s="339" customFormat="1"/>
    <row r="65" s="339" customFormat="1"/>
    <row r="66" s="339" customFormat="1"/>
    <row r="67" s="339" customFormat="1"/>
    <row r="68" s="339" customFormat="1"/>
    <row r="69" s="339" customFormat="1" spans="2:23">
      <c r="B69" s="349"/>
      <c r="C69" s="349"/>
      <c r="D69" s="349"/>
      <c r="E69" s="349"/>
      <c r="F69" s="349"/>
      <c r="G69" s="349"/>
      <c r="H69" s="349"/>
      <c r="I69" s="349"/>
      <c r="J69" s="349"/>
      <c r="K69" s="349"/>
      <c r="L69" s="349"/>
      <c r="M69" s="349"/>
      <c r="N69" s="349"/>
      <c r="O69" s="349"/>
      <c r="P69" s="349"/>
      <c r="Q69" s="349"/>
      <c r="R69" s="349"/>
      <c r="S69" s="349"/>
      <c r="T69" s="349"/>
      <c r="U69" s="349"/>
      <c r="V69" s="349"/>
      <c r="W69" s="349"/>
    </row>
    <row r="70" s="339" customFormat="1" spans="2:23">
      <c r="B70" s="349"/>
      <c r="C70" s="349"/>
      <c r="D70" s="349"/>
      <c r="E70" s="349"/>
      <c r="F70" s="349"/>
      <c r="G70" s="349"/>
      <c r="H70" s="349"/>
      <c r="I70" s="349"/>
      <c r="J70" s="349"/>
      <c r="K70" s="349"/>
      <c r="L70" s="349"/>
      <c r="M70" s="349"/>
      <c r="N70" s="349"/>
      <c r="O70" s="349"/>
      <c r="P70" s="349"/>
      <c r="Q70" s="349"/>
      <c r="R70" s="349"/>
      <c r="S70" s="349"/>
      <c r="T70" s="349"/>
      <c r="U70" s="349"/>
      <c r="V70" s="349"/>
      <c r="W70" s="349"/>
    </row>
    <row r="71" s="339" customFormat="1" spans="2:23">
      <c r="B71" s="349"/>
      <c r="C71" s="349"/>
      <c r="D71" s="349"/>
      <c r="E71" s="349"/>
      <c r="F71" s="349"/>
      <c r="G71" s="349"/>
      <c r="H71" s="349"/>
      <c r="I71" s="349"/>
      <c r="J71" s="349"/>
      <c r="K71" s="349"/>
      <c r="L71" s="349"/>
      <c r="M71" s="349"/>
      <c r="N71" s="349"/>
      <c r="O71" s="349"/>
      <c r="P71" s="349"/>
      <c r="Q71" s="349"/>
      <c r="R71" s="349"/>
      <c r="S71" s="349"/>
      <c r="T71" s="349"/>
      <c r="U71" s="349"/>
      <c r="V71" s="349"/>
      <c r="W71" s="349"/>
    </row>
    <row r="72" s="339" customFormat="1" spans="2:23">
      <c r="B72" s="349"/>
      <c r="C72" s="349"/>
      <c r="D72" s="349"/>
      <c r="E72" s="349"/>
      <c r="F72" s="349"/>
      <c r="G72" s="349"/>
      <c r="H72" s="349"/>
      <c r="I72" s="349"/>
      <c r="J72" s="349"/>
      <c r="K72" s="349"/>
      <c r="L72" s="349"/>
      <c r="M72" s="349"/>
      <c r="N72" s="349"/>
      <c r="O72" s="349"/>
      <c r="P72" s="349"/>
      <c r="Q72" s="349"/>
      <c r="R72" s="349"/>
      <c r="S72" s="349"/>
      <c r="T72" s="349"/>
      <c r="U72" s="349"/>
      <c r="V72" s="349"/>
      <c r="W72" s="349"/>
    </row>
    <row r="73" s="339" customFormat="1" spans="2:23">
      <c r="B73" s="349"/>
      <c r="C73" s="349"/>
      <c r="D73" s="349"/>
      <c r="E73" s="349"/>
      <c r="F73" s="349"/>
      <c r="G73" s="349"/>
      <c r="H73" s="349"/>
      <c r="I73" s="349"/>
      <c r="J73" s="349"/>
      <c r="K73" s="349"/>
      <c r="L73" s="349"/>
      <c r="M73" s="349"/>
      <c r="N73" s="349"/>
      <c r="O73" s="349"/>
      <c r="P73" s="349"/>
      <c r="Q73" s="349"/>
      <c r="R73" s="349"/>
      <c r="S73" s="349"/>
      <c r="T73" s="349"/>
      <c r="U73" s="349"/>
      <c r="V73" s="349"/>
      <c r="W73" s="349"/>
    </row>
    <row r="74" s="339" customFormat="1" spans="2:23">
      <c r="B74" s="349"/>
      <c r="C74" s="349"/>
      <c r="D74" s="349"/>
      <c r="E74" s="349"/>
      <c r="F74" s="349"/>
      <c r="G74" s="349"/>
      <c r="H74" s="349"/>
      <c r="I74" s="349"/>
      <c r="J74" s="349"/>
      <c r="K74" s="349"/>
      <c r="L74" s="349"/>
      <c r="M74" s="349"/>
      <c r="N74" s="349"/>
      <c r="O74" s="349"/>
      <c r="P74" s="349"/>
      <c r="Q74" s="349"/>
      <c r="R74" s="349"/>
      <c r="S74" s="349"/>
      <c r="T74" s="349"/>
      <c r="U74" s="349"/>
      <c r="V74" s="349"/>
      <c r="W74" s="349"/>
    </row>
    <row r="75" s="339" customFormat="1" spans="2:23">
      <c r="B75" s="349"/>
      <c r="C75" s="349"/>
      <c r="D75" s="349"/>
      <c r="E75" s="349"/>
      <c r="F75" s="349"/>
      <c r="G75" s="349"/>
      <c r="H75" s="349"/>
      <c r="I75" s="349"/>
      <c r="J75" s="349"/>
      <c r="K75" s="349"/>
      <c r="L75" s="349"/>
      <c r="M75" s="349"/>
      <c r="N75" s="349"/>
      <c r="O75" s="349"/>
      <c r="P75" s="349"/>
      <c r="Q75" s="349"/>
      <c r="R75" s="349"/>
      <c r="S75" s="349"/>
      <c r="T75" s="349"/>
      <c r="U75" s="349"/>
      <c r="V75" s="349"/>
      <c r="W75" s="349"/>
    </row>
    <row r="76" s="339" customFormat="1" spans="2:23">
      <c r="B76" s="349"/>
      <c r="C76" s="349"/>
      <c r="D76" s="349"/>
      <c r="E76" s="349"/>
      <c r="F76" s="349"/>
      <c r="G76" s="349"/>
      <c r="H76" s="349"/>
      <c r="I76" s="349"/>
      <c r="J76" s="349"/>
      <c r="K76" s="349"/>
      <c r="L76" s="349"/>
      <c r="M76" s="349"/>
      <c r="N76" s="349"/>
      <c r="O76" s="349"/>
      <c r="P76" s="349"/>
      <c r="Q76" s="349"/>
      <c r="R76" s="349"/>
      <c r="S76" s="349"/>
      <c r="T76" s="349"/>
      <c r="U76" s="349"/>
      <c r="V76" s="349"/>
      <c r="W76" s="349"/>
    </row>
    <row r="77" s="339" customFormat="1" spans="2:23">
      <c r="B77" s="349"/>
      <c r="C77" s="349"/>
      <c r="D77" s="349"/>
      <c r="E77" s="349"/>
      <c r="F77" s="349"/>
      <c r="G77" s="349"/>
      <c r="H77" s="349"/>
      <c r="I77" s="349"/>
      <c r="J77" s="349"/>
      <c r="K77" s="349"/>
      <c r="L77" s="349"/>
      <c r="M77" s="349"/>
      <c r="N77" s="349"/>
      <c r="O77" s="349"/>
      <c r="P77" s="349"/>
      <c r="Q77" s="349"/>
      <c r="R77" s="349"/>
      <c r="S77" s="349"/>
      <c r="T77" s="349"/>
      <c r="U77" s="349"/>
      <c r="V77" s="349"/>
      <c r="W77" s="349"/>
    </row>
    <row r="78" s="339" customFormat="1" spans="2:23">
      <c r="B78" s="349"/>
      <c r="C78" s="349"/>
      <c r="D78" s="349"/>
      <c r="E78" s="349"/>
      <c r="F78" s="349"/>
      <c r="G78" s="349"/>
      <c r="H78" s="349"/>
      <c r="I78" s="349"/>
      <c r="J78" s="349"/>
      <c r="K78" s="349"/>
      <c r="L78" s="349"/>
      <c r="M78" s="349"/>
      <c r="N78" s="349"/>
      <c r="O78" s="349"/>
      <c r="P78" s="349"/>
      <c r="Q78" s="349"/>
      <c r="R78" s="349"/>
      <c r="S78" s="349"/>
      <c r="T78" s="349"/>
      <c r="U78" s="349"/>
      <c r="V78" s="349"/>
      <c r="W78" s="349"/>
    </row>
    <row r="79" s="339" customFormat="1" spans="2:23">
      <c r="B79" s="349"/>
      <c r="C79" s="349"/>
      <c r="D79" s="349"/>
      <c r="E79" s="349"/>
      <c r="F79" s="349"/>
      <c r="G79" s="349"/>
      <c r="H79" s="349"/>
      <c r="I79" s="349"/>
      <c r="J79" s="349"/>
      <c r="K79" s="349"/>
      <c r="L79" s="349"/>
      <c r="M79" s="349"/>
      <c r="N79" s="349"/>
      <c r="O79" s="349"/>
      <c r="P79" s="349"/>
      <c r="Q79" s="349"/>
      <c r="R79" s="349"/>
      <c r="S79" s="349"/>
      <c r="T79" s="349"/>
      <c r="U79" s="349"/>
      <c r="V79" s="349"/>
      <c r="W79" s="349"/>
    </row>
    <row r="80" s="339" customFormat="1" spans="2:23">
      <c r="B80" s="349"/>
      <c r="C80" s="349"/>
      <c r="D80" s="349"/>
      <c r="E80" s="349"/>
      <c r="F80" s="349"/>
      <c r="G80" s="349"/>
      <c r="H80" s="349"/>
      <c r="I80" s="349"/>
      <c r="J80" s="349"/>
      <c r="K80" s="349"/>
      <c r="L80" s="349"/>
      <c r="M80" s="349"/>
      <c r="N80" s="349"/>
      <c r="O80" s="349"/>
      <c r="P80" s="349"/>
      <c r="Q80" s="349"/>
      <c r="R80" s="349"/>
      <c r="S80" s="349"/>
      <c r="T80" s="349"/>
      <c r="U80" s="349"/>
      <c r="V80" s="349"/>
      <c r="W80" s="349"/>
    </row>
    <row r="81" s="339" customFormat="1" spans="2:23">
      <c r="B81" s="349"/>
      <c r="C81" s="349"/>
      <c r="D81" s="349"/>
      <c r="E81" s="349"/>
      <c r="F81" s="349"/>
      <c r="G81" s="349"/>
      <c r="H81" s="349"/>
      <c r="I81" s="349"/>
      <c r="J81" s="349"/>
      <c r="K81" s="349"/>
      <c r="L81" s="349"/>
      <c r="M81" s="349"/>
      <c r="N81" s="349"/>
      <c r="O81" s="349"/>
      <c r="P81" s="349"/>
      <c r="Q81" s="349"/>
      <c r="R81" s="349"/>
      <c r="S81" s="349"/>
      <c r="T81" s="349"/>
      <c r="U81" s="349"/>
      <c r="V81" s="349"/>
      <c r="W81" s="349"/>
    </row>
    <row r="82" s="339" customFormat="1" spans="2:23">
      <c r="B82" s="349"/>
      <c r="C82" s="349"/>
      <c r="D82" s="349"/>
      <c r="E82" s="349"/>
      <c r="F82" s="349"/>
      <c r="G82" s="349"/>
      <c r="H82" s="349"/>
      <c r="I82" s="349"/>
      <c r="J82" s="349"/>
      <c r="K82" s="349"/>
      <c r="L82" s="349"/>
      <c r="M82" s="349"/>
      <c r="N82" s="349"/>
      <c r="O82" s="349"/>
      <c r="P82" s="349"/>
      <c r="Q82" s="349"/>
      <c r="R82" s="349"/>
      <c r="S82" s="349"/>
      <c r="T82" s="349"/>
      <c r="U82" s="349"/>
      <c r="V82" s="349"/>
      <c r="W82" s="349"/>
    </row>
    <row r="83" s="339" customFormat="1" spans="2:23">
      <c r="B83" s="349"/>
      <c r="C83" s="349"/>
      <c r="D83" s="349"/>
      <c r="E83" s="349"/>
      <c r="F83" s="349"/>
      <c r="G83" s="349"/>
      <c r="H83" s="349"/>
      <c r="I83" s="349"/>
      <c r="J83" s="349"/>
      <c r="K83" s="349"/>
      <c r="L83" s="349"/>
      <c r="M83" s="349"/>
      <c r="N83" s="349"/>
      <c r="O83" s="349"/>
      <c r="P83" s="349"/>
      <c r="Q83" s="349"/>
      <c r="R83" s="349"/>
      <c r="S83" s="349"/>
      <c r="T83" s="349"/>
      <c r="U83" s="349"/>
      <c r="V83" s="349"/>
      <c r="W83" s="349"/>
    </row>
    <row r="84" s="339" customFormat="1" spans="2:23">
      <c r="B84" s="349"/>
      <c r="C84" s="349"/>
      <c r="D84" s="349"/>
      <c r="E84" s="349"/>
      <c r="F84" s="349"/>
      <c r="G84" s="349"/>
      <c r="H84" s="349"/>
      <c r="I84" s="349"/>
      <c r="J84" s="349"/>
      <c r="K84" s="349"/>
      <c r="L84" s="349"/>
      <c r="M84" s="349"/>
      <c r="N84" s="349"/>
      <c r="O84" s="349"/>
      <c r="P84" s="349"/>
      <c r="Q84" s="349"/>
      <c r="R84" s="349"/>
      <c r="S84" s="349"/>
      <c r="T84" s="349"/>
      <c r="U84" s="349"/>
      <c r="V84" s="349"/>
      <c r="W84" s="349"/>
    </row>
    <row r="85" s="339" customFormat="1" spans="2:23">
      <c r="B85" s="349"/>
      <c r="C85" s="349"/>
      <c r="D85" s="349"/>
      <c r="E85" s="349"/>
      <c r="F85" s="349"/>
      <c r="G85" s="349"/>
      <c r="H85" s="349"/>
      <c r="I85" s="349"/>
      <c r="J85" s="349"/>
      <c r="K85" s="349"/>
      <c r="L85" s="349"/>
      <c r="M85" s="349"/>
      <c r="N85" s="349"/>
      <c r="O85" s="349"/>
      <c r="P85" s="349"/>
      <c r="Q85" s="349"/>
      <c r="R85" s="349"/>
      <c r="S85" s="349"/>
      <c r="T85" s="349"/>
      <c r="U85" s="349"/>
      <c r="V85" s="349"/>
      <c r="W85" s="349"/>
    </row>
    <row r="86" s="339" customFormat="1" spans="2:23">
      <c r="B86" s="349"/>
      <c r="C86" s="349"/>
      <c r="D86" s="349"/>
      <c r="E86" s="349"/>
      <c r="F86" s="349"/>
      <c r="G86" s="349"/>
      <c r="H86" s="349"/>
      <c r="I86" s="349"/>
      <c r="J86" s="349"/>
      <c r="K86" s="349"/>
      <c r="L86" s="349"/>
      <c r="M86" s="349"/>
      <c r="N86" s="349"/>
      <c r="O86" s="349"/>
      <c r="P86" s="349"/>
      <c r="Q86" s="349"/>
      <c r="R86" s="349"/>
      <c r="S86" s="349"/>
      <c r="T86" s="349"/>
      <c r="U86" s="349"/>
      <c r="V86" s="349"/>
      <c r="W86" s="349"/>
    </row>
    <row r="87" s="339" customFormat="1" spans="2:23">
      <c r="B87" s="349"/>
      <c r="C87" s="349"/>
      <c r="D87" s="349"/>
      <c r="E87" s="349"/>
      <c r="F87" s="349"/>
      <c r="G87" s="349"/>
      <c r="H87" s="349"/>
      <c r="I87" s="349"/>
      <c r="J87" s="349"/>
      <c r="K87" s="349"/>
      <c r="L87" s="349"/>
      <c r="M87" s="349"/>
      <c r="N87" s="349"/>
      <c r="O87" s="349"/>
      <c r="P87" s="349"/>
      <c r="Q87" s="349"/>
      <c r="R87" s="349"/>
      <c r="S87" s="349"/>
      <c r="T87" s="349"/>
      <c r="U87" s="349"/>
      <c r="V87" s="349"/>
      <c r="W87" s="349"/>
    </row>
    <row r="88" s="339" customFormat="1" spans="2:23">
      <c r="B88" s="349"/>
      <c r="C88" s="349"/>
      <c r="D88" s="349"/>
      <c r="E88" s="349"/>
      <c r="F88" s="349"/>
      <c r="G88" s="349"/>
      <c r="H88" s="349"/>
      <c r="I88" s="349"/>
      <c r="J88" s="349"/>
      <c r="K88" s="349"/>
      <c r="L88" s="349"/>
      <c r="M88" s="349"/>
      <c r="N88" s="349"/>
      <c r="O88" s="349"/>
      <c r="P88" s="349"/>
      <c r="Q88" s="349"/>
      <c r="R88" s="349"/>
      <c r="S88" s="349"/>
      <c r="T88" s="349"/>
      <c r="U88" s="349"/>
      <c r="V88" s="349"/>
      <c r="W88" s="349"/>
    </row>
    <row r="89" s="339" customFormat="1" spans="2:23">
      <c r="B89" s="349"/>
      <c r="C89" s="349"/>
      <c r="D89" s="349"/>
      <c r="E89" s="349"/>
      <c r="F89" s="349"/>
      <c r="G89" s="349"/>
      <c r="H89" s="349"/>
      <c r="I89" s="349"/>
      <c r="J89" s="349"/>
      <c r="K89" s="349"/>
      <c r="L89" s="349"/>
      <c r="M89" s="349"/>
      <c r="N89" s="349"/>
      <c r="O89" s="349"/>
      <c r="P89" s="349"/>
      <c r="Q89" s="349"/>
      <c r="R89" s="349"/>
      <c r="S89" s="349"/>
      <c r="T89" s="349"/>
      <c r="U89" s="349"/>
      <c r="V89" s="349"/>
      <c r="W89" s="349"/>
    </row>
    <row r="90" s="339" customFormat="1" spans="2:23">
      <c r="B90" s="349"/>
      <c r="C90" s="349"/>
      <c r="D90" s="349"/>
      <c r="E90" s="349"/>
      <c r="F90" s="349"/>
      <c r="G90" s="349"/>
      <c r="H90" s="349"/>
      <c r="I90" s="349"/>
      <c r="J90" s="349"/>
      <c r="K90" s="349"/>
      <c r="L90" s="349"/>
      <c r="M90" s="349"/>
      <c r="N90" s="349"/>
      <c r="O90" s="349"/>
      <c r="P90" s="349"/>
      <c r="Q90" s="349"/>
      <c r="R90" s="349"/>
      <c r="S90" s="349"/>
      <c r="T90" s="349"/>
      <c r="U90" s="349"/>
      <c r="V90" s="349"/>
      <c r="W90" s="349"/>
    </row>
    <row r="91" s="339" customFormat="1" spans="2:23">
      <c r="B91" s="349"/>
      <c r="C91" s="349"/>
      <c r="D91" s="349"/>
      <c r="E91" s="349"/>
      <c r="F91" s="349"/>
      <c r="G91" s="349"/>
      <c r="H91" s="349"/>
      <c r="I91" s="349"/>
      <c r="J91" s="349"/>
      <c r="K91" s="349"/>
      <c r="L91" s="349"/>
      <c r="M91" s="349"/>
      <c r="N91" s="349"/>
      <c r="O91" s="349"/>
      <c r="P91" s="349"/>
      <c r="Q91" s="349"/>
      <c r="R91" s="349"/>
      <c r="S91" s="349"/>
      <c r="T91" s="349"/>
      <c r="U91" s="349"/>
      <c r="V91" s="349"/>
      <c r="W91" s="349"/>
    </row>
    <row r="92" s="339" customFormat="1" spans="2:23">
      <c r="B92" s="349"/>
      <c r="C92" s="349"/>
      <c r="D92" s="349"/>
      <c r="E92" s="349"/>
      <c r="F92" s="349"/>
      <c r="G92" s="349"/>
      <c r="H92" s="349"/>
      <c r="I92" s="349"/>
      <c r="J92" s="349"/>
      <c r="K92" s="349"/>
      <c r="L92" s="349"/>
      <c r="M92" s="349"/>
      <c r="N92" s="349"/>
      <c r="O92" s="349"/>
      <c r="P92" s="349"/>
      <c r="Q92" s="349"/>
      <c r="R92" s="349"/>
      <c r="S92" s="349"/>
      <c r="T92" s="349"/>
      <c r="U92" s="349"/>
      <c r="V92" s="349"/>
      <c r="W92" s="349"/>
    </row>
    <row r="93" s="339" customFormat="1" spans="2:23">
      <c r="B93" s="349"/>
      <c r="C93" s="349"/>
      <c r="D93" s="349"/>
      <c r="E93" s="349"/>
      <c r="F93" s="349"/>
      <c r="G93" s="349"/>
      <c r="H93" s="349"/>
      <c r="I93" s="349"/>
      <c r="J93" s="349"/>
      <c r="K93" s="349"/>
      <c r="L93" s="349"/>
      <c r="M93" s="349"/>
      <c r="N93" s="349"/>
      <c r="O93" s="349"/>
      <c r="P93" s="349"/>
      <c r="Q93" s="349"/>
      <c r="R93" s="349"/>
      <c r="S93" s="349"/>
      <c r="T93" s="349"/>
      <c r="U93" s="349"/>
      <c r="V93" s="349"/>
      <c r="W93" s="349"/>
    </row>
    <row r="94" s="339" customFormat="1" spans="2:23">
      <c r="B94" s="349"/>
      <c r="C94" s="349"/>
      <c r="D94" s="349"/>
      <c r="E94" s="349"/>
      <c r="F94" s="349"/>
      <c r="G94" s="349"/>
      <c r="H94" s="349"/>
      <c r="I94" s="349"/>
      <c r="J94" s="349"/>
      <c r="K94" s="349"/>
      <c r="L94" s="349"/>
      <c r="M94" s="349"/>
      <c r="N94" s="349"/>
      <c r="O94" s="349"/>
      <c r="P94" s="349"/>
      <c r="Q94" s="349"/>
      <c r="R94" s="349"/>
      <c r="S94" s="349"/>
      <c r="T94" s="349"/>
      <c r="U94" s="349"/>
      <c r="V94" s="349"/>
      <c r="W94" s="349"/>
    </row>
    <row r="95" s="339" customFormat="1" spans="2:23">
      <c r="B95" s="349"/>
      <c r="C95" s="349"/>
      <c r="D95" s="349"/>
      <c r="E95" s="349"/>
      <c r="F95" s="349"/>
      <c r="G95" s="349"/>
      <c r="H95" s="349"/>
      <c r="I95" s="349"/>
      <c r="J95" s="349"/>
      <c r="K95" s="349"/>
      <c r="L95" s="349"/>
      <c r="M95" s="349"/>
      <c r="N95" s="349"/>
      <c r="O95" s="349"/>
      <c r="P95" s="349"/>
      <c r="Q95" s="349"/>
      <c r="R95" s="349"/>
      <c r="S95" s="349"/>
      <c r="T95" s="349"/>
      <c r="U95" s="349"/>
      <c r="V95" s="349"/>
      <c r="W95" s="349"/>
    </row>
    <row r="96" s="339" customFormat="1" spans="2:23">
      <c r="B96" s="349"/>
      <c r="C96" s="349"/>
      <c r="D96" s="349"/>
      <c r="E96" s="349"/>
      <c r="F96" s="349"/>
      <c r="G96" s="349"/>
      <c r="H96" s="349"/>
      <c r="I96" s="349"/>
      <c r="J96" s="349"/>
      <c r="K96" s="349"/>
      <c r="L96" s="349"/>
      <c r="M96" s="349"/>
      <c r="N96" s="349"/>
      <c r="O96" s="349"/>
      <c r="P96" s="349"/>
      <c r="Q96" s="349"/>
      <c r="R96" s="349"/>
      <c r="S96" s="349"/>
      <c r="T96" s="349"/>
      <c r="U96" s="349"/>
      <c r="V96" s="349"/>
      <c r="W96" s="349"/>
    </row>
    <row r="97" s="339" customFormat="1" spans="2:23">
      <c r="B97" s="349"/>
      <c r="C97" s="349"/>
      <c r="D97" s="349"/>
      <c r="E97" s="349"/>
      <c r="F97" s="349"/>
      <c r="G97" s="349"/>
      <c r="H97" s="349"/>
      <c r="I97" s="349"/>
      <c r="J97" s="349"/>
      <c r="K97" s="349"/>
      <c r="L97" s="349"/>
      <c r="M97" s="349"/>
      <c r="N97" s="349"/>
      <c r="O97" s="349"/>
      <c r="P97" s="349"/>
      <c r="Q97" s="349"/>
      <c r="R97" s="349"/>
      <c r="S97" s="349"/>
      <c r="T97" s="349"/>
      <c r="U97" s="349"/>
      <c r="V97" s="349"/>
      <c r="W97" s="349"/>
    </row>
    <row r="98" s="339" customFormat="1" spans="2:23">
      <c r="B98" s="349"/>
      <c r="C98" s="349"/>
      <c r="D98" s="349"/>
      <c r="E98" s="349"/>
      <c r="F98" s="349"/>
      <c r="G98" s="349"/>
      <c r="H98" s="349"/>
      <c r="I98" s="349"/>
      <c r="J98" s="349"/>
      <c r="K98" s="349"/>
      <c r="L98" s="349"/>
      <c r="M98" s="349"/>
      <c r="N98" s="349"/>
      <c r="O98" s="349"/>
      <c r="P98" s="349"/>
      <c r="Q98" s="349"/>
      <c r="R98" s="349"/>
      <c r="S98" s="349"/>
      <c r="T98" s="349"/>
      <c r="U98" s="349"/>
      <c r="V98" s="349"/>
      <c r="W98" s="349"/>
    </row>
    <row r="99" s="339" customFormat="1" spans="2:23">
      <c r="B99" s="349"/>
      <c r="C99" s="349"/>
      <c r="D99" s="349"/>
      <c r="E99" s="349"/>
      <c r="F99" s="349"/>
      <c r="G99" s="349"/>
      <c r="H99" s="349"/>
      <c r="I99" s="349"/>
      <c r="J99" s="349"/>
      <c r="K99" s="349"/>
      <c r="L99" s="349"/>
      <c r="M99" s="349"/>
      <c r="N99" s="349"/>
      <c r="O99" s="349"/>
      <c r="P99" s="349"/>
      <c r="Q99" s="349"/>
      <c r="R99" s="349"/>
      <c r="S99" s="349"/>
      <c r="T99" s="349"/>
      <c r="U99" s="349"/>
      <c r="V99" s="349"/>
      <c r="W99" s="349"/>
    </row>
    <row r="100" s="339" customFormat="1" spans="2:23">
      <c r="B100" s="349"/>
      <c r="C100" s="349"/>
      <c r="D100" s="349"/>
      <c r="E100" s="349"/>
      <c r="F100" s="349"/>
      <c r="G100" s="349"/>
      <c r="H100" s="349"/>
      <c r="I100" s="349"/>
      <c r="J100" s="349"/>
      <c r="K100" s="349"/>
      <c r="L100" s="349"/>
      <c r="M100" s="349"/>
      <c r="N100" s="349"/>
      <c r="O100" s="349"/>
      <c r="P100" s="349"/>
      <c r="Q100" s="349"/>
      <c r="R100" s="349"/>
      <c r="S100" s="349"/>
      <c r="T100" s="349"/>
      <c r="U100" s="349"/>
      <c r="V100" s="349"/>
      <c r="W100" s="349"/>
    </row>
    <row r="101" s="339" customFormat="1" spans="2:23">
      <c r="B101" s="349"/>
      <c r="C101" s="349"/>
      <c r="D101" s="349"/>
      <c r="E101" s="349"/>
      <c r="F101" s="349"/>
      <c r="G101" s="349"/>
      <c r="H101" s="349"/>
      <c r="I101" s="349"/>
      <c r="J101" s="349"/>
      <c r="K101" s="349"/>
      <c r="L101" s="349"/>
      <c r="M101" s="349"/>
      <c r="N101" s="349"/>
      <c r="O101" s="349"/>
      <c r="P101" s="349"/>
      <c r="Q101" s="349"/>
      <c r="R101" s="349"/>
      <c r="S101" s="349"/>
      <c r="T101" s="349"/>
      <c r="U101" s="349"/>
      <c r="V101" s="349"/>
      <c r="W101" s="349"/>
    </row>
    <row r="102" s="339" customFormat="1" spans="2:23">
      <c r="B102" s="349"/>
      <c r="C102" s="349"/>
      <c r="D102" s="349"/>
      <c r="E102" s="349"/>
      <c r="F102" s="349"/>
      <c r="G102" s="349"/>
      <c r="H102" s="349"/>
      <c r="I102" s="349"/>
      <c r="J102" s="349"/>
      <c r="K102" s="349"/>
      <c r="L102" s="349"/>
      <c r="M102" s="349"/>
      <c r="N102" s="349"/>
      <c r="O102" s="349"/>
      <c r="P102" s="349"/>
      <c r="Q102" s="349"/>
      <c r="R102" s="349"/>
      <c r="S102" s="349"/>
      <c r="T102" s="349"/>
      <c r="U102" s="349"/>
      <c r="V102" s="349"/>
      <c r="W102" s="349"/>
    </row>
    <row r="103" s="339" customFormat="1" spans="2:23">
      <c r="B103" s="349"/>
      <c r="C103" s="349"/>
      <c r="D103" s="349"/>
      <c r="E103" s="349"/>
      <c r="F103" s="349"/>
      <c r="G103" s="349"/>
      <c r="H103" s="349"/>
      <c r="I103" s="349"/>
      <c r="J103" s="349"/>
      <c r="K103" s="349"/>
      <c r="L103" s="349"/>
      <c r="M103" s="349"/>
      <c r="N103" s="349"/>
      <c r="O103" s="349"/>
      <c r="P103" s="349"/>
      <c r="Q103" s="349"/>
      <c r="R103" s="349"/>
      <c r="S103" s="349"/>
      <c r="T103" s="349"/>
      <c r="U103" s="349"/>
      <c r="V103" s="349"/>
      <c r="W103" s="349"/>
    </row>
    <row r="104" s="339" customFormat="1" spans="2:23">
      <c r="B104" s="349"/>
      <c r="C104" s="349"/>
      <c r="D104" s="349"/>
      <c r="E104" s="349"/>
      <c r="F104" s="349"/>
      <c r="G104" s="349"/>
      <c r="H104" s="349"/>
      <c r="I104" s="349"/>
      <c r="J104" s="349"/>
      <c r="K104" s="349"/>
      <c r="L104" s="349"/>
      <c r="M104" s="349"/>
      <c r="N104" s="349"/>
      <c r="O104" s="349"/>
      <c r="P104" s="349"/>
      <c r="Q104" s="349"/>
      <c r="R104" s="349"/>
      <c r="S104" s="349"/>
      <c r="T104" s="349"/>
      <c r="U104" s="349"/>
      <c r="V104" s="349"/>
      <c r="W104" s="349"/>
    </row>
    <row r="105" s="339" customFormat="1" spans="2:23">
      <c r="B105" s="349"/>
      <c r="C105" s="349"/>
      <c r="D105" s="349"/>
      <c r="E105" s="349"/>
      <c r="F105" s="349"/>
      <c r="G105" s="349"/>
      <c r="H105" s="349"/>
      <c r="I105" s="349"/>
      <c r="J105" s="349"/>
      <c r="K105" s="349"/>
      <c r="L105" s="349"/>
      <c r="M105" s="349"/>
      <c r="N105" s="349"/>
      <c r="O105" s="349"/>
      <c r="P105" s="349"/>
      <c r="Q105" s="349"/>
      <c r="R105" s="349"/>
      <c r="S105" s="349"/>
      <c r="T105" s="349"/>
      <c r="U105" s="349"/>
      <c r="V105" s="349"/>
      <c r="W105" s="349"/>
    </row>
    <row r="106" s="339" customFormat="1" spans="2:23">
      <c r="B106" s="349"/>
      <c r="C106" s="349"/>
      <c r="D106" s="349"/>
      <c r="E106" s="349"/>
      <c r="F106" s="349"/>
      <c r="G106" s="349"/>
      <c r="H106" s="349"/>
      <c r="I106" s="349"/>
      <c r="J106" s="349"/>
      <c r="K106" s="349"/>
      <c r="L106" s="349"/>
      <c r="M106" s="349"/>
      <c r="N106" s="349"/>
      <c r="O106" s="349"/>
      <c r="P106" s="349"/>
      <c r="Q106" s="349"/>
      <c r="R106" s="349"/>
      <c r="S106" s="349"/>
      <c r="T106" s="349"/>
      <c r="U106" s="349"/>
      <c r="V106" s="349"/>
      <c r="W106" s="349"/>
    </row>
    <row r="107" s="339" customFormat="1" spans="2:23">
      <c r="B107" s="349"/>
      <c r="C107" s="349"/>
      <c r="D107" s="349"/>
      <c r="E107" s="349"/>
      <c r="F107" s="349"/>
      <c r="G107" s="349"/>
      <c r="H107" s="349"/>
      <c r="I107" s="349"/>
      <c r="J107" s="349"/>
      <c r="K107" s="349"/>
      <c r="L107" s="349"/>
      <c r="M107" s="349"/>
      <c r="N107" s="349"/>
      <c r="O107" s="349"/>
      <c r="P107" s="349"/>
      <c r="Q107" s="349"/>
      <c r="R107" s="349"/>
      <c r="S107" s="349"/>
      <c r="T107" s="349"/>
      <c r="U107" s="349"/>
      <c r="V107" s="349"/>
      <c r="W107" s="349"/>
    </row>
    <row r="108" s="339" customFormat="1" spans="2:23">
      <c r="B108" s="349"/>
      <c r="C108" s="349"/>
      <c r="D108" s="349"/>
      <c r="E108" s="349"/>
      <c r="F108" s="349"/>
      <c r="G108" s="349"/>
      <c r="H108" s="349"/>
      <c r="I108" s="349"/>
      <c r="J108" s="349"/>
      <c r="K108" s="349"/>
      <c r="L108" s="349"/>
      <c r="M108" s="349"/>
      <c r="N108" s="349"/>
      <c r="O108" s="349"/>
      <c r="P108" s="349"/>
      <c r="Q108" s="349"/>
      <c r="R108" s="349"/>
      <c r="S108" s="349"/>
      <c r="T108" s="349"/>
      <c r="U108" s="349"/>
      <c r="V108" s="349"/>
      <c r="W108" s="349"/>
    </row>
    <row r="109" s="339" customFormat="1" spans="2:23">
      <c r="B109" s="349"/>
      <c r="C109" s="349"/>
      <c r="D109" s="349"/>
      <c r="E109" s="349"/>
      <c r="F109" s="349"/>
      <c r="G109" s="349"/>
      <c r="H109" s="349"/>
      <c r="I109" s="349"/>
      <c r="J109" s="349"/>
      <c r="K109" s="349"/>
      <c r="L109" s="349"/>
      <c r="M109" s="349"/>
      <c r="N109" s="349"/>
      <c r="O109" s="349"/>
      <c r="P109" s="349"/>
      <c r="Q109" s="349"/>
      <c r="R109" s="349"/>
      <c r="S109" s="349"/>
      <c r="T109" s="349"/>
      <c r="U109" s="349"/>
      <c r="V109" s="349"/>
      <c r="W109" s="349"/>
    </row>
    <row r="110" s="339" customFormat="1" spans="2:23">
      <c r="B110" s="349"/>
      <c r="C110" s="349"/>
      <c r="D110" s="349"/>
      <c r="E110" s="349"/>
      <c r="F110" s="349"/>
      <c r="G110" s="349"/>
      <c r="H110" s="349"/>
      <c r="I110" s="349"/>
      <c r="J110" s="349"/>
      <c r="K110" s="349"/>
      <c r="L110" s="349"/>
      <c r="M110" s="349"/>
      <c r="N110" s="349"/>
      <c r="O110" s="349"/>
      <c r="P110" s="349"/>
      <c r="Q110" s="349"/>
      <c r="R110" s="349"/>
      <c r="S110" s="349"/>
      <c r="T110" s="349"/>
      <c r="U110" s="349"/>
      <c r="V110" s="349"/>
      <c r="W110" s="349"/>
    </row>
    <row r="111" s="339" customFormat="1" spans="2:23">
      <c r="B111" s="349"/>
      <c r="C111" s="349"/>
      <c r="D111" s="349"/>
      <c r="E111" s="349"/>
      <c r="F111" s="349"/>
      <c r="G111" s="349"/>
      <c r="H111" s="349"/>
      <c r="I111" s="349"/>
      <c r="J111" s="349"/>
      <c r="K111" s="349"/>
      <c r="L111" s="349"/>
      <c r="M111" s="349"/>
      <c r="N111" s="349"/>
      <c r="O111" s="349"/>
      <c r="P111" s="349"/>
      <c r="Q111" s="349"/>
      <c r="R111" s="349"/>
      <c r="S111" s="349"/>
      <c r="T111" s="349"/>
      <c r="U111" s="349"/>
      <c r="V111" s="349"/>
      <c r="W111" s="349"/>
    </row>
    <row r="112" s="339" customFormat="1" spans="2:23">
      <c r="B112" s="349"/>
      <c r="C112" s="349"/>
      <c r="D112" s="349"/>
      <c r="E112" s="349"/>
      <c r="F112" s="349"/>
      <c r="G112" s="349"/>
      <c r="H112" s="349"/>
      <c r="I112" s="349"/>
      <c r="J112" s="349"/>
      <c r="K112" s="349"/>
      <c r="L112" s="349"/>
      <c r="M112" s="349"/>
      <c r="N112" s="349"/>
      <c r="O112" s="349"/>
      <c r="P112" s="349"/>
      <c r="Q112" s="349"/>
      <c r="R112" s="349"/>
      <c r="S112" s="349"/>
      <c r="T112" s="349"/>
      <c r="U112" s="349"/>
      <c r="V112" s="349"/>
      <c r="W112" s="349"/>
    </row>
    <row r="113" s="339" customFormat="1" spans="2:23">
      <c r="B113" s="349"/>
      <c r="C113" s="349"/>
      <c r="D113" s="349"/>
      <c r="E113" s="349"/>
      <c r="F113" s="349"/>
      <c r="G113" s="349"/>
      <c r="H113" s="349"/>
      <c r="I113" s="349"/>
      <c r="J113" s="349"/>
      <c r="K113" s="349"/>
      <c r="L113" s="349"/>
      <c r="M113" s="349"/>
      <c r="N113" s="349"/>
      <c r="O113" s="349"/>
      <c r="P113" s="349"/>
      <c r="Q113" s="349"/>
      <c r="R113" s="349"/>
      <c r="S113" s="349"/>
      <c r="T113" s="349"/>
      <c r="U113" s="349"/>
      <c r="V113" s="349"/>
      <c r="W113" s="349"/>
    </row>
    <row r="114" s="339" customFormat="1" spans="2:23">
      <c r="B114" s="349"/>
      <c r="C114" s="349"/>
      <c r="D114" s="349"/>
      <c r="E114" s="349"/>
      <c r="F114" s="349"/>
      <c r="G114" s="349"/>
      <c r="H114" s="349"/>
      <c r="I114" s="349"/>
      <c r="J114" s="349"/>
      <c r="K114" s="349"/>
      <c r="L114" s="349"/>
      <c r="M114" s="349"/>
      <c r="N114" s="349"/>
      <c r="O114" s="349"/>
      <c r="P114" s="349"/>
      <c r="Q114" s="349"/>
      <c r="R114" s="349"/>
      <c r="S114" s="349"/>
      <c r="T114" s="349"/>
      <c r="U114" s="349"/>
      <c r="V114" s="349"/>
      <c r="W114" s="349"/>
    </row>
    <row r="115" s="339" customFormat="1" spans="2:23">
      <c r="B115" s="349"/>
      <c r="C115" s="349"/>
      <c r="D115" s="349"/>
      <c r="E115" s="349"/>
      <c r="F115" s="349"/>
      <c r="G115" s="349"/>
      <c r="H115" s="349"/>
      <c r="I115" s="349"/>
      <c r="J115" s="349"/>
      <c r="K115" s="349"/>
      <c r="L115" s="349"/>
      <c r="M115" s="349"/>
      <c r="N115" s="349"/>
      <c r="O115" s="349"/>
      <c r="P115" s="349"/>
      <c r="Q115" s="349"/>
      <c r="R115" s="349"/>
      <c r="S115" s="349"/>
      <c r="T115" s="349"/>
      <c r="U115" s="349"/>
      <c r="V115" s="349"/>
      <c r="W115" s="349"/>
    </row>
    <row r="116" s="339" customFormat="1" spans="2:23">
      <c r="B116" s="349"/>
      <c r="C116" s="349"/>
      <c r="D116" s="349"/>
      <c r="E116" s="349"/>
      <c r="F116" s="349"/>
      <c r="G116" s="349"/>
      <c r="H116" s="349"/>
      <c r="I116" s="349"/>
      <c r="J116" s="349"/>
      <c r="K116" s="349"/>
      <c r="L116" s="349"/>
      <c r="M116" s="349"/>
      <c r="N116" s="349"/>
      <c r="O116" s="349"/>
      <c r="P116" s="349"/>
      <c r="Q116" s="349"/>
      <c r="R116" s="349"/>
      <c r="S116" s="349"/>
      <c r="T116" s="349"/>
      <c r="U116" s="349"/>
      <c r="V116" s="349"/>
      <c r="W116" s="349"/>
    </row>
    <row r="117" s="339" customFormat="1" spans="2:23">
      <c r="B117" s="349"/>
      <c r="C117" s="349"/>
      <c r="D117" s="349"/>
      <c r="E117" s="349"/>
      <c r="F117" s="349"/>
      <c r="G117" s="349"/>
      <c r="H117" s="349"/>
      <c r="I117" s="349"/>
      <c r="J117" s="349"/>
      <c r="K117" s="349"/>
      <c r="L117" s="349"/>
      <c r="M117" s="349"/>
      <c r="N117" s="349"/>
      <c r="O117" s="349"/>
      <c r="P117" s="349"/>
      <c r="Q117" s="349"/>
      <c r="R117" s="349"/>
      <c r="S117" s="349"/>
      <c r="T117" s="349"/>
      <c r="U117" s="349"/>
      <c r="V117" s="349"/>
      <c r="W117" s="349"/>
    </row>
    <row r="118" s="339" customFormat="1" spans="2:23">
      <c r="B118" s="349"/>
      <c r="C118" s="349"/>
      <c r="D118" s="349"/>
      <c r="E118" s="349"/>
      <c r="F118" s="349"/>
      <c r="G118" s="349"/>
      <c r="H118" s="349"/>
      <c r="I118" s="349"/>
      <c r="J118" s="349"/>
      <c r="K118" s="349"/>
      <c r="L118" s="349"/>
      <c r="M118" s="349"/>
      <c r="N118" s="349"/>
      <c r="O118" s="349"/>
      <c r="P118" s="349"/>
      <c r="Q118" s="349"/>
      <c r="R118" s="349"/>
      <c r="S118" s="349"/>
      <c r="T118" s="349"/>
      <c r="U118" s="349"/>
      <c r="V118" s="349"/>
      <c r="W118" s="349"/>
    </row>
    <row r="119" s="339" customFormat="1" spans="2:23">
      <c r="B119" s="349"/>
      <c r="C119" s="349"/>
      <c r="D119" s="349"/>
      <c r="E119" s="349"/>
      <c r="F119" s="349"/>
      <c r="G119" s="349"/>
      <c r="H119" s="349"/>
      <c r="I119" s="349"/>
      <c r="J119" s="349"/>
      <c r="K119" s="349"/>
      <c r="L119" s="349"/>
      <c r="M119" s="349"/>
      <c r="N119" s="349"/>
      <c r="O119" s="349"/>
      <c r="P119" s="349"/>
      <c r="Q119" s="349"/>
      <c r="R119" s="349"/>
      <c r="S119" s="349"/>
      <c r="T119" s="349"/>
      <c r="U119" s="349"/>
      <c r="V119" s="349"/>
      <c r="W119" s="349"/>
    </row>
    <row r="120" s="339" customFormat="1" spans="2:23">
      <c r="B120" s="349"/>
      <c r="C120" s="349"/>
      <c r="D120" s="349"/>
      <c r="E120" s="349"/>
      <c r="F120" s="349"/>
      <c r="G120" s="349"/>
      <c r="H120" s="349"/>
      <c r="I120" s="349"/>
      <c r="J120" s="349"/>
      <c r="K120" s="349"/>
      <c r="L120" s="349"/>
      <c r="M120" s="349"/>
      <c r="N120" s="349"/>
      <c r="O120" s="349"/>
      <c r="P120" s="349"/>
      <c r="Q120" s="349"/>
      <c r="R120" s="349"/>
      <c r="S120" s="349"/>
      <c r="T120" s="349"/>
      <c r="U120" s="349"/>
      <c r="V120" s="349"/>
      <c r="W120" s="349"/>
    </row>
    <row r="121" s="339" customFormat="1" spans="2:23">
      <c r="B121" s="349"/>
      <c r="C121" s="349"/>
      <c r="D121" s="349"/>
      <c r="E121" s="349"/>
      <c r="F121" s="349"/>
      <c r="G121" s="349"/>
      <c r="H121" s="349"/>
      <c r="I121" s="349"/>
      <c r="J121" s="349"/>
      <c r="K121" s="349"/>
      <c r="L121" s="349"/>
      <c r="M121" s="349"/>
      <c r="N121" s="349"/>
      <c r="O121" s="349"/>
      <c r="P121" s="349"/>
      <c r="Q121" s="349"/>
      <c r="R121" s="349"/>
      <c r="S121" s="349"/>
      <c r="T121" s="349"/>
      <c r="U121" s="349"/>
      <c r="V121" s="349"/>
      <c r="W121" s="349"/>
    </row>
    <row r="122" s="339" customFormat="1" spans="2:23">
      <c r="B122" s="349"/>
      <c r="C122" s="349"/>
      <c r="D122" s="349"/>
      <c r="E122" s="349"/>
      <c r="F122" s="349"/>
      <c r="G122" s="349"/>
      <c r="H122" s="349"/>
      <c r="I122" s="349"/>
      <c r="J122" s="349"/>
      <c r="K122" s="349"/>
      <c r="L122" s="349"/>
      <c r="M122" s="349"/>
      <c r="N122" s="349"/>
      <c r="O122" s="349"/>
      <c r="P122" s="349"/>
      <c r="Q122" s="349"/>
      <c r="R122" s="349"/>
      <c r="S122" s="349"/>
      <c r="T122" s="349"/>
      <c r="U122" s="349"/>
      <c r="V122" s="349"/>
      <c r="W122" s="349"/>
    </row>
    <row r="123" s="339" customFormat="1" spans="2:23">
      <c r="B123" s="349"/>
      <c r="C123" s="349"/>
      <c r="D123" s="349"/>
      <c r="E123" s="349"/>
      <c r="F123" s="349"/>
      <c r="G123" s="349"/>
      <c r="H123" s="349"/>
      <c r="I123" s="349"/>
      <c r="J123" s="349"/>
      <c r="K123" s="349"/>
      <c r="L123" s="349"/>
      <c r="M123" s="349"/>
      <c r="N123" s="349"/>
      <c r="O123" s="349"/>
      <c r="P123" s="349"/>
      <c r="Q123" s="349"/>
      <c r="R123" s="349"/>
      <c r="S123" s="349"/>
      <c r="T123" s="349"/>
      <c r="U123" s="349"/>
      <c r="V123" s="349"/>
      <c r="W123" s="349"/>
    </row>
    <row r="124" s="339" customFormat="1" spans="2:23">
      <c r="B124" s="349"/>
      <c r="C124" s="349"/>
      <c r="D124" s="349"/>
      <c r="E124" s="349"/>
      <c r="F124" s="349"/>
      <c r="G124" s="349"/>
      <c r="H124" s="349"/>
      <c r="I124" s="349"/>
      <c r="J124" s="349"/>
      <c r="K124" s="349"/>
      <c r="L124" s="349"/>
      <c r="M124" s="349"/>
      <c r="N124" s="349"/>
      <c r="O124" s="349"/>
      <c r="P124" s="349"/>
      <c r="Q124" s="349"/>
      <c r="R124" s="349"/>
      <c r="S124" s="349"/>
      <c r="T124" s="349"/>
      <c r="U124" s="349"/>
      <c r="V124" s="349"/>
      <c r="W124" s="349"/>
    </row>
    <row r="125" s="339" customFormat="1" spans="2:23">
      <c r="B125" s="349"/>
      <c r="C125" s="349"/>
      <c r="D125" s="349"/>
      <c r="E125" s="349"/>
      <c r="F125" s="349"/>
      <c r="G125" s="349"/>
      <c r="H125" s="349"/>
      <c r="I125" s="349"/>
      <c r="J125" s="349"/>
      <c r="K125" s="349"/>
      <c r="L125" s="349"/>
      <c r="M125" s="349"/>
      <c r="N125" s="349"/>
      <c r="O125" s="349"/>
      <c r="P125" s="349"/>
      <c r="Q125" s="349"/>
      <c r="R125" s="349"/>
      <c r="S125" s="349"/>
      <c r="T125" s="349"/>
      <c r="U125" s="349"/>
      <c r="V125" s="349"/>
      <c r="W125" s="349"/>
    </row>
    <row r="126" s="339" customFormat="1" spans="2:23">
      <c r="B126" s="349"/>
      <c r="C126" s="349"/>
      <c r="D126" s="349"/>
      <c r="E126" s="349"/>
      <c r="F126" s="349"/>
      <c r="G126" s="349"/>
      <c r="H126" s="349"/>
      <c r="I126" s="349"/>
      <c r="J126" s="349"/>
      <c r="K126" s="349"/>
      <c r="L126" s="349"/>
      <c r="M126" s="349"/>
      <c r="N126" s="349"/>
      <c r="O126" s="349"/>
      <c r="P126" s="349"/>
      <c r="Q126" s="349"/>
      <c r="R126" s="349"/>
      <c r="S126" s="349"/>
      <c r="T126" s="349"/>
      <c r="U126" s="349"/>
      <c r="V126" s="349"/>
      <c r="W126" s="349"/>
    </row>
    <row r="127" s="339" customFormat="1" spans="2:23">
      <c r="B127" s="349"/>
      <c r="C127" s="349"/>
      <c r="D127" s="349"/>
      <c r="E127" s="349"/>
      <c r="F127" s="349"/>
      <c r="G127" s="349"/>
      <c r="H127" s="349"/>
      <c r="I127" s="349"/>
      <c r="J127" s="349"/>
      <c r="K127" s="349"/>
      <c r="L127" s="349"/>
      <c r="M127" s="349"/>
      <c r="N127" s="349"/>
      <c r="O127" s="349"/>
      <c r="P127" s="349"/>
      <c r="Q127" s="349"/>
      <c r="R127" s="349"/>
      <c r="S127" s="349"/>
      <c r="T127" s="349"/>
      <c r="U127" s="349"/>
      <c r="V127" s="349"/>
      <c r="W127" s="349"/>
    </row>
    <row r="128" s="339" customFormat="1" spans="2:23">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row>
    <row r="129" s="339" customFormat="1" spans="2:23">
      <c r="B129" s="349"/>
      <c r="C129" s="349"/>
      <c r="D129" s="349"/>
      <c r="E129" s="349"/>
      <c r="F129" s="349"/>
      <c r="G129" s="349"/>
      <c r="H129" s="349"/>
      <c r="I129" s="349"/>
      <c r="J129" s="349"/>
      <c r="K129" s="349"/>
      <c r="L129" s="349"/>
      <c r="M129" s="349"/>
      <c r="N129" s="349"/>
      <c r="O129" s="349"/>
      <c r="P129" s="349"/>
      <c r="Q129" s="349"/>
      <c r="R129" s="349"/>
      <c r="S129" s="349"/>
      <c r="T129" s="349"/>
      <c r="U129" s="349"/>
      <c r="V129" s="349"/>
      <c r="W129" s="349"/>
    </row>
    <row r="130" s="339" customFormat="1" spans="2:23">
      <c r="B130" s="349"/>
      <c r="C130" s="349"/>
      <c r="D130" s="349"/>
      <c r="E130" s="349"/>
      <c r="F130" s="349"/>
      <c r="G130" s="349"/>
      <c r="H130" s="349"/>
      <c r="I130" s="349"/>
      <c r="J130" s="349"/>
      <c r="K130" s="349"/>
      <c r="L130" s="349"/>
      <c r="M130" s="349"/>
      <c r="N130" s="349"/>
      <c r="O130" s="349"/>
      <c r="P130" s="349"/>
      <c r="Q130" s="349"/>
      <c r="R130" s="349"/>
      <c r="S130" s="349"/>
      <c r="T130" s="349"/>
      <c r="U130" s="349"/>
      <c r="V130" s="349"/>
      <c r="W130" s="349"/>
    </row>
    <row r="131" s="339" customFormat="1" spans="2:23">
      <c r="B131" s="349"/>
      <c r="C131" s="349"/>
      <c r="D131" s="349"/>
      <c r="E131" s="349"/>
      <c r="F131" s="349"/>
      <c r="G131" s="349"/>
      <c r="H131" s="349"/>
      <c r="I131" s="349"/>
      <c r="J131" s="349"/>
      <c r="K131" s="349"/>
      <c r="L131" s="349"/>
      <c r="M131" s="349"/>
      <c r="N131" s="349"/>
      <c r="O131" s="349"/>
      <c r="P131" s="349"/>
      <c r="Q131" s="349"/>
      <c r="R131" s="349"/>
      <c r="S131" s="349"/>
      <c r="T131" s="349"/>
      <c r="U131" s="349"/>
      <c r="V131" s="349"/>
      <c r="W131" s="349"/>
    </row>
    <row r="132" s="339" customFormat="1" spans="2:23">
      <c r="B132" s="349"/>
      <c r="C132" s="349"/>
      <c r="D132" s="349"/>
      <c r="E132" s="349"/>
      <c r="F132" s="349"/>
      <c r="G132" s="349"/>
      <c r="H132" s="349"/>
      <c r="I132" s="349"/>
      <c r="J132" s="349"/>
      <c r="K132" s="349"/>
      <c r="L132" s="349"/>
      <c r="M132" s="349"/>
      <c r="N132" s="349"/>
      <c r="O132" s="349"/>
      <c r="P132" s="349"/>
      <c r="Q132" s="349"/>
      <c r="R132" s="349"/>
      <c r="S132" s="349"/>
      <c r="T132" s="349"/>
      <c r="U132" s="349"/>
      <c r="V132" s="349"/>
      <c r="W132" s="349"/>
    </row>
    <row r="133" s="339" customFormat="1" spans="2:23">
      <c r="B133" s="349"/>
      <c r="C133" s="349"/>
      <c r="D133" s="349"/>
      <c r="E133" s="349"/>
      <c r="F133" s="349"/>
      <c r="G133" s="349"/>
      <c r="H133" s="349"/>
      <c r="I133" s="349"/>
      <c r="J133" s="349"/>
      <c r="K133" s="349"/>
      <c r="L133" s="349"/>
      <c r="M133" s="349"/>
      <c r="N133" s="349"/>
      <c r="O133" s="349"/>
      <c r="P133" s="349"/>
      <c r="Q133" s="349"/>
      <c r="R133" s="349"/>
      <c r="S133" s="349"/>
      <c r="T133" s="349"/>
      <c r="U133" s="349"/>
      <c r="V133" s="349"/>
      <c r="W133" s="349"/>
    </row>
    <row r="134" s="339" customFormat="1" spans="2:23">
      <c r="B134" s="349"/>
      <c r="C134" s="349"/>
      <c r="D134" s="349"/>
      <c r="E134" s="349"/>
      <c r="F134" s="349"/>
      <c r="G134" s="349"/>
      <c r="H134" s="349"/>
      <c r="I134" s="349"/>
      <c r="J134" s="349"/>
      <c r="K134" s="349"/>
      <c r="L134" s="349"/>
      <c r="M134" s="349"/>
      <c r="N134" s="349"/>
      <c r="O134" s="349"/>
      <c r="P134" s="349"/>
      <c r="Q134" s="349"/>
      <c r="R134" s="349"/>
      <c r="S134" s="349"/>
      <c r="T134" s="349"/>
      <c r="U134" s="349"/>
      <c r="V134" s="349"/>
      <c r="W134" s="349"/>
    </row>
    <row r="135" s="339" customFormat="1" spans="2:23">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row>
    <row r="136" s="339" customFormat="1" spans="2:23">
      <c r="B136" s="349"/>
      <c r="C136" s="349"/>
      <c r="D136" s="349"/>
      <c r="E136" s="349"/>
      <c r="F136" s="349"/>
      <c r="G136" s="349"/>
      <c r="H136" s="349"/>
      <c r="I136" s="349"/>
      <c r="J136" s="349"/>
      <c r="K136" s="349"/>
      <c r="L136" s="349"/>
      <c r="M136" s="349"/>
      <c r="N136" s="349"/>
      <c r="O136" s="349"/>
      <c r="P136" s="349"/>
      <c r="Q136" s="349"/>
      <c r="R136" s="349"/>
      <c r="S136" s="349"/>
      <c r="T136" s="349"/>
      <c r="U136" s="349"/>
      <c r="V136" s="349"/>
      <c r="W136" s="349"/>
    </row>
    <row r="137" s="339" customFormat="1" spans="2:23">
      <c r="B137" s="349"/>
      <c r="C137" s="349"/>
      <c r="D137" s="349"/>
      <c r="E137" s="349"/>
      <c r="F137" s="349"/>
      <c r="G137" s="349"/>
      <c r="H137" s="349"/>
      <c r="I137" s="349"/>
      <c r="J137" s="349"/>
      <c r="K137" s="349"/>
      <c r="L137" s="349"/>
      <c r="M137" s="349"/>
      <c r="N137" s="349"/>
      <c r="O137" s="349"/>
      <c r="P137" s="349"/>
      <c r="Q137" s="349"/>
      <c r="R137" s="349"/>
      <c r="S137" s="349"/>
      <c r="T137" s="349"/>
      <c r="U137" s="349"/>
      <c r="V137" s="349"/>
      <c r="W137" s="349"/>
    </row>
    <row r="138" s="339" customFormat="1" spans="2:23">
      <c r="B138" s="349"/>
      <c r="C138" s="349"/>
      <c r="D138" s="349"/>
      <c r="E138" s="349"/>
      <c r="F138" s="349"/>
      <c r="G138" s="349"/>
      <c r="H138" s="349"/>
      <c r="I138" s="349"/>
      <c r="J138" s="349"/>
      <c r="K138" s="349"/>
      <c r="L138" s="349"/>
      <c r="M138" s="349"/>
      <c r="N138" s="349"/>
      <c r="O138" s="349"/>
      <c r="P138" s="349"/>
      <c r="Q138" s="349"/>
      <c r="R138" s="349"/>
      <c r="S138" s="349"/>
      <c r="T138" s="349"/>
      <c r="U138" s="349"/>
      <c r="V138" s="349"/>
      <c r="W138" s="349"/>
    </row>
    <row r="139" s="339" customFormat="1" spans="2:23">
      <c r="B139" s="349"/>
      <c r="C139" s="349"/>
      <c r="D139" s="349"/>
      <c r="E139" s="349"/>
      <c r="F139" s="349"/>
      <c r="G139" s="349"/>
      <c r="H139" s="349"/>
      <c r="I139" s="349"/>
      <c r="J139" s="349"/>
      <c r="K139" s="349"/>
      <c r="L139" s="349"/>
      <c r="M139" s="349"/>
      <c r="N139" s="349"/>
      <c r="O139" s="349"/>
      <c r="P139" s="349"/>
      <c r="Q139" s="349"/>
      <c r="R139" s="349"/>
      <c r="S139" s="349"/>
      <c r="T139" s="349"/>
      <c r="U139" s="349"/>
      <c r="V139" s="349"/>
      <c r="W139" s="349"/>
    </row>
    <row r="140" s="339" customFormat="1" spans="2:23">
      <c r="B140" s="349"/>
      <c r="C140" s="349"/>
      <c r="D140" s="349"/>
      <c r="E140" s="349"/>
      <c r="F140" s="349"/>
      <c r="G140" s="349"/>
      <c r="H140" s="349"/>
      <c r="I140" s="349"/>
      <c r="J140" s="349"/>
      <c r="K140" s="349"/>
      <c r="L140" s="349"/>
      <c r="M140" s="349"/>
      <c r="N140" s="349"/>
      <c r="O140" s="349"/>
      <c r="P140" s="349"/>
      <c r="Q140" s="349"/>
      <c r="R140" s="349"/>
      <c r="S140" s="349"/>
      <c r="T140" s="349"/>
      <c r="U140" s="349"/>
      <c r="V140" s="349"/>
      <c r="W140" s="349"/>
    </row>
    <row r="141" s="339" customFormat="1" spans="2:23">
      <c r="B141" s="349"/>
      <c r="C141" s="349"/>
      <c r="D141" s="349"/>
      <c r="E141" s="349"/>
      <c r="F141" s="349"/>
      <c r="G141" s="349"/>
      <c r="H141" s="349"/>
      <c r="I141" s="349"/>
      <c r="J141" s="349"/>
      <c r="K141" s="349"/>
      <c r="L141" s="349"/>
      <c r="M141" s="349"/>
      <c r="N141" s="349"/>
      <c r="O141" s="349"/>
      <c r="P141" s="349"/>
      <c r="Q141" s="349"/>
      <c r="R141" s="349"/>
      <c r="S141" s="349"/>
      <c r="T141" s="349"/>
      <c r="U141" s="349"/>
      <c r="V141" s="349"/>
      <c r="W141" s="349"/>
    </row>
    <row r="142" s="339" customFormat="1" spans="2:23">
      <c r="B142" s="349"/>
      <c r="C142" s="349"/>
      <c r="D142" s="349"/>
      <c r="E142" s="349"/>
      <c r="F142" s="349"/>
      <c r="G142" s="349"/>
      <c r="H142" s="349"/>
      <c r="I142" s="349"/>
      <c r="J142" s="349"/>
      <c r="K142" s="349"/>
      <c r="L142" s="349"/>
      <c r="M142" s="349"/>
      <c r="N142" s="349"/>
      <c r="O142" s="349"/>
      <c r="P142" s="349"/>
      <c r="Q142" s="349"/>
      <c r="R142" s="349"/>
      <c r="S142" s="349"/>
      <c r="T142" s="349"/>
      <c r="U142" s="349"/>
      <c r="V142" s="349"/>
      <c r="W142" s="349"/>
    </row>
    <row r="143" s="339" customFormat="1" spans="2:23">
      <c r="B143" s="349"/>
      <c r="C143" s="349"/>
      <c r="D143" s="349"/>
      <c r="E143" s="349"/>
      <c r="F143" s="349"/>
      <c r="G143" s="349"/>
      <c r="H143" s="349"/>
      <c r="I143" s="349"/>
      <c r="J143" s="349"/>
      <c r="K143" s="349"/>
      <c r="L143" s="349"/>
      <c r="M143" s="349"/>
      <c r="N143" s="349"/>
      <c r="O143" s="349"/>
      <c r="P143" s="349"/>
      <c r="Q143" s="349"/>
      <c r="R143" s="349"/>
      <c r="S143" s="349"/>
      <c r="T143" s="349"/>
      <c r="U143" s="349"/>
      <c r="V143" s="349"/>
      <c r="W143" s="349"/>
    </row>
    <row r="144" s="339" customFormat="1" spans="2:23">
      <c r="B144" s="349"/>
      <c r="C144" s="349"/>
      <c r="D144" s="349"/>
      <c r="E144" s="349"/>
      <c r="F144" s="349"/>
      <c r="G144" s="349"/>
      <c r="H144" s="349"/>
      <c r="I144" s="349"/>
      <c r="J144" s="349"/>
      <c r="K144" s="349"/>
      <c r="L144" s="349"/>
      <c r="M144" s="349"/>
      <c r="N144" s="349"/>
      <c r="O144" s="349"/>
      <c r="P144" s="349"/>
      <c r="Q144" s="349"/>
      <c r="R144" s="349"/>
      <c r="S144" s="349"/>
      <c r="T144" s="349"/>
      <c r="U144" s="349"/>
      <c r="V144" s="349"/>
      <c r="W144" s="349"/>
    </row>
    <row r="145" s="339" customFormat="1" spans="2:23">
      <c r="B145" s="349"/>
      <c r="C145" s="349"/>
      <c r="D145" s="349"/>
      <c r="E145" s="349"/>
      <c r="F145" s="349"/>
      <c r="G145" s="349"/>
      <c r="H145" s="349"/>
      <c r="I145" s="349"/>
      <c r="J145" s="349"/>
      <c r="K145" s="349"/>
      <c r="L145" s="349"/>
      <c r="M145" s="349"/>
      <c r="N145" s="349"/>
      <c r="O145" s="349"/>
      <c r="P145" s="349"/>
      <c r="Q145" s="349"/>
      <c r="R145" s="349"/>
      <c r="S145" s="349"/>
      <c r="T145" s="349"/>
      <c r="U145" s="349"/>
      <c r="V145" s="349"/>
      <c r="W145" s="349"/>
    </row>
    <row r="146" s="339" customFormat="1" spans="2:23">
      <c r="B146" s="349"/>
      <c r="C146" s="349"/>
      <c r="D146" s="349"/>
      <c r="E146" s="349"/>
      <c r="F146" s="349"/>
      <c r="G146" s="349"/>
      <c r="H146" s="349"/>
      <c r="I146" s="349"/>
      <c r="J146" s="349"/>
      <c r="K146" s="349"/>
      <c r="L146" s="349"/>
      <c r="M146" s="349"/>
      <c r="N146" s="349"/>
      <c r="O146" s="349"/>
      <c r="P146" s="349"/>
      <c r="Q146" s="349"/>
      <c r="R146" s="349"/>
      <c r="S146" s="349"/>
      <c r="T146" s="349"/>
      <c r="U146" s="349"/>
      <c r="V146" s="349"/>
      <c r="W146" s="349"/>
    </row>
    <row r="147" s="339" customFormat="1" spans="2:23">
      <c r="B147" s="349"/>
      <c r="C147" s="349"/>
      <c r="D147" s="349"/>
      <c r="E147" s="349"/>
      <c r="F147" s="349"/>
      <c r="G147" s="349"/>
      <c r="H147" s="349"/>
      <c r="I147" s="349"/>
      <c r="J147" s="349"/>
      <c r="K147" s="349"/>
      <c r="L147" s="349"/>
      <c r="M147" s="349"/>
      <c r="N147" s="349"/>
      <c r="O147" s="349"/>
      <c r="P147" s="349"/>
      <c r="Q147" s="349"/>
      <c r="R147" s="349"/>
      <c r="S147" s="349"/>
      <c r="T147" s="349"/>
      <c r="U147" s="349"/>
      <c r="V147" s="349"/>
      <c r="W147" s="349"/>
    </row>
    <row r="148" s="339" customFormat="1" spans="2:23">
      <c r="B148" s="349"/>
      <c r="C148" s="349"/>
      <c r="D148" s="349"/>
      <c r="E148" s="349"/>
      <c r="F148" s="349"/>
      <c r="G148" s="349"/>
      <c r="H148" s="349"/>
      <c r="I148" s="349"/>
      <c r="J148" s="349"/>
      <c r="K148" s="349"/>
      <c r="L148" s="349"/>
      <c r="M148" s="349"/>
      <c r="N148" s="349"/>
      <c r="O148" s="349"/>
      <c r="P148" s="349"/>
      <c r="Q148" s="349"/>
      <c r="R148" s="349"/>
      <c r="S148" s="349"/>
      <c r="T148" s="349"/>
      <c r="U148" s="349"/>
      <c r="V148" s="349"/>
      <c r="W148" s="349"/>
    </row>
    <row r="149" s="339" customFormat="1" spans="2:23">
      <c r="B149" s="349"/>
      <c r="C149" s="349"/>
      <c r="D149" s="349"/>
      <c r="E149" s="349"/>
      <c r="F149" s="349"/>
      <c r="G149" s="349"/>
      <c r="H149" s="349"/>
      <c r="I149" s="349"/>
      <c r="J149" s="349"/>
      <c r="K149" s="349"/>
      <c r="L149" s="349"/>
      <c r="M149" s="349"/>
      <c r="N149" s="349"/>
      <c r="O149" s="349"/>
      <c r="P149" s="349"/>
      <c r="Q149" s="349"/>
      <c r="R149" s="349"/>
      <c r="S149" s="349"/>
      <c r="T149" s="349"/>
      <c r="U149" s="349"/>
      <c r="V149" s="349"/>
      <c r="W149" s="349"/>
    </row>
    <row r="150" s="339" customFormat="1" spans="2:23">
      <c r="B150" s="349"/>
      <c r="C150" s="349"/>
      <c r="D150" s="349"/>
      <c r="E150" s="349"/>
      <c r="F150" s="349"/>
      <c r="G150" s="349"/>
      <c r="H150" s="349"/>
      <c r="I150" s="349"/>
      <c r="J150" s="349"/>
      <c r="K150" s="349"/>
      <c r="L150" s="349"/>
      <c r="M150" s="349"/>
      <c r="N150" s="349"/>
      <c r="O150" s="349"/>
      <c r="P150" s="349"/>
      <c r="Q150" s="349"/>
      <c r="R150" s="349"/>
      <c r="S150" s="349"/>
      <c r="T150" s="349"/>
      <c r="U150" s="349"/>
      <c r="V150" s="349"/>
      <c r="W150" s="349"/>
    </row>
    <row r="151" s="339" customFormat="1" spans="2:23">
      <c r="B151" s="349"/>
      <c r="C151" s="349"/>
      <c r="D151" s="349"/>
      <c r="E151" s="349"/>
      <c r="F151" s="349"/>
      <c r="G151" s="349"/>
      <c r="H151" s="349"/>
      <c r="I151" s="349"/>
      <c r="J151" s="349"/>
      <c r="K151" s="349"/>
      <c r="L151" s="349"/>
      <c r="M151" s="349"/>
      <c r="N151" s="349"/>
      <c r="O151" s="349"/>
      <c r="P151" s="349"/>
      <c r="Q151" s="349"/>
      <c r="R151" s="349"/>
      <c r="S151" s="349"/>
      <c r="T151" s="349"/>
      <c r="U151" s="349"/>
      <c r="V151" s="349"/>
      <c r="W151" s="349"/>
    </row>
    <row r="152" s="339" customFormat="1" spans="2:23">
      <c r="B152" s="349"/>
      <c r="C152" s="349"/>
      <c r="D152" s="349"/>
      <c r="E152" s="349"/>
      <c r="F152" s="349"/>
      <c r="G152" s="349"/>
      <c r="H152" s="349"/>
      <c r="I152" s="349"/>
      <c r="J152" s="349"/>
      <c r="K152" s="349"/>
      <c r="L152" s="349"/>
      <c r="M152" s="349"/>
      <c r="N152" s="349"/>
      <c r="O152" s="349"/>
      <c r="P152" s="349"/>
      <c r="Q152" s="349"/>
      <c r="R152" s="349"/>
      <c r="S152" s="349"/>
      <c r="T152" s="349"/>
      <c r="U152" s="349"/>
      <c r="V152" s="349"/>
      <c r="W152" s="349"/>
    </row>
    <row r="153" s="339" customFormat="1" spans="2:23">
      <c r="B153" s="349"/>
      <c r="C153" s="349"/>
      <c r="D153" s="349"/>
      <c r="E153" s="349"/>
      <c r="F153" s="349"/>
      <c r="G153" s="349"/>
      <c r="H153" s="349"/>
      <c r="I153" s="349"/>
      <c r="J153" s="349"/>
      <c r="K153" s="349"/>
      <c r="L153" s="349"/>
      <c r="M153" s="349"/>
      <c r="N153" s="349"/>
      <c r="O153" s="349"/>
      <c r="P153" s="349"/>
      <c r="Q153" s="349"/>
      <c r="R153" s="349"/>
      <c r="S153" s="349"/>
      <c r="T153" s="349"/>
      <c r="U153" s="349"/>
      <c r="V153" s="349"/>
      <c r="W153" s="349"/>
    </row>
    <row r="154" s="339" customFormat="1" spans="2:23">
      <c r="B154" s="349"/>
      <c r="C154" s="349"/>
      <c r="D154" s="349"/>
      <c r="E154" s="349"/>
      <c r="F154" s="349"/>
      <c r="G154" s="349"/>
      <c r="H154" s="349"/>
      <c r="I154" s="349"/>
      <c r="J154" s="349"/>
      <c r="K154" s="349"/>
      <c r="L154" s="349"/>
      <c r="M154" s="349"/>
      <c r="N154" s="349"/>
      <c r="O154" s="349"/>
      <c r="P154" s="349"/>
      <c r="Q154" s="349"/>
      <c r="R154" s="349"/>
      <c r="S154" s="349"/>
      <c r="T154" s="349"/>
      <c r="U154" s="349"/>
      <c r="V154" s="349"/>
      <c r="W154" s="349"/>
    </row>
    <row r="155" s="339" customFormat="1" spans="2:23">
      <c r="B155" s="349"/>
      <c r="C155" s="349"/>
      <c r="D155" s="349"/>
      <c r="E155" s="349"/>
      <c r="F155" s="349"/>
      <c r="G155" s="349"/>
      <c r="H155" s="349"/>
      <c r="I155" s="349"/>
      <c r="J155" s="349"/>
      <c r="K155" s="349"/>
      <c r="L155" s="349"/>
      <c r="M155" s="349"/>
      <c r="N155" s="349"/>
      <c r="O155" s="349"/>
      <c r="P155" s="349"/>
      <c r="Q155" s="349"/>
      <c r="R155" s="349"/>
      <c r="S155" s="349"/>
      <c r="T155" s="349"/>
      <c r="U155" s="349"/>
      <c r="V155" s="349"/>
      <c r="W155" s="349"/>
    </row>
    <row r="156" s="339" customFormat="1" spans="2:23">
      <c r="B156" s="349"/>
      <c r="C156" s="349"/>
      <c r="D156" s="349"/>
      <c r="E156" s="349"/>
      <c r="F156" s="349"/>
      <c r="G156" s="349"/>
      <c r="H156" s="349"/>
      <c r="I156" s="349"/>
      <c r="J156" s="349"/>
      <c r="K156" s="349"/>
      <c r="L156" s="349"/>
      <c r="M156" s="349"/>
      <c r="N156" s="349"/>
      <c r="O156" s="349"/>
      <c r="P156" s="349"/>
      <c r="Q156" s="349"/>
      <c r="R156" s="349"/>
      <c r="S156" s="349"/>
      <c r="T156" s="349"/>
      <c r="U156" s="349"/>
      <c r="V156" s="349"/>
      <c r="W156" s="349"/>
    </row>
    <row r="157" s="339" customFormat="1" spans="2:23">
      <c r="B157" s="349"/>
      <c r="C157" s="349"/>
      <c r="D157" s="349"/>
      <c r="E157" s="349"/>
      <c r="F157" s="349"/>
      <c r="G157" s="349"/>
      <c r="H157" s="349"/>
      <c r="I157" s="349"/>
      <c r="J157" s="349"/>
      <c r="K157" s="349"/>
      <c r="L157" s="349"/>
      <c r="M157" s="349"/>
      <c r="N157" s="349"/>
      <c r="O157" s="349"/>
      <c r="P157" s="349"/>
      <c r="Q157" s="349"/>
      <c r="R157" s="349"/>
      <c r="S157" s="349"/>
      <c r="T157" s="349"/>
      <c r="U157" s="349"/>
      <c r="V157" s="349"/>
      <c r="W157" s="349"/>
    </row>
    <row r="158" s="339" customFormat="1" spans="2:23">
      <c r="B158" s="349"/>
      <c r="C158" s="349"/>
      <c r="D158" s="349"/>
      <c r="E158" s="349"/>
      <c r="F158" s="349"/>
      <c r="G158" s="349"/>
      <c r="H158" s="349"/>
      <c r="I158" s="349"/>
      <c r="J158" s="349"/>
      <c r="K158" s="349"/>
      <c r="L158" s="349"/>
      <c r="M158" s="349"/>
      <c r="N158" s="349"/>
      <c r="O158" s="349"/>
      <c r="P158" s="349"/>
      <c r="Q158" s="349"/>
      <c r="R158" s="349"/>
      <c r="S158" s="349"/>
      <c r="T158" s="349"/>
      <c r="U158" s="349"/>
      <c r="V158" s="349"/>
      <c r="W158" s="349"/>
    </row>
    <row r="159" s="339" customFormat="1" spans="2:23">
      <c r="B159" s="349"/>
      <c r="C159" s="349"/>
      <c r="D159" s="349"/>
      <c r="E159" s="349"/>
      <c r="F159" s="349"/>
      <c r="G159" s="349"/>
      <c r="H159" s="349"/>
      <c r="I159" s="349"/>
      <c r="J159" s="349"/>
      <c r="K159" s="349"/>
      <c r="L159" s="349"/>
      <c r="M159" s="349"/>
      <c r="N159" s="349"/>
      <c r="O159" s="349"/>
      <c r="P159" s="349"/>
      <c r="Q159" s="349"/>
      <c r="R159" s="349"/>
      <c r="S159" s="349"/>
      <c r="T159" s="349"/>
      <c r="U159" s="349"/>
      <c r="V159" s="349"/>
      <c r="W159" s="349"/>
    </row>
    <row r="160" s="339" customFormat="1" spans="2:23">
      <c r="B160" s="349"/>
      <c r="C160" s="349"/>
      <c r="D160" s="349"/>
      <c r="E160" s="349"/>
      <c r="F160" s="349"/>
      <c r="G160" s="349"/>
      <c r="H160" s="349"/>
      <c r="I160" s="349"/>
      <c r="J160" s="349"/>
      <c r="K160" s="349"/>
      <c r="L160" s="349"/>
      <c r="M160" s="349"/>
      <c r="N160" s="349"/>
      <c r="O160" s="349"/>
      <c r="P160" s="349"/>
      <c r="Q160" s="349"/>
      <c r="R160" s="349"/>
      <c r="S160" s="349"/>
      <c r="T160" s="349"/>
      <c r="U160" s="349"/>
      <c r="V160" s="349"/>
      <c r="W160" s="349"/>
    </row>
    <row r="161" s="339" customFormat="1" spans="2:23">
      <c r="B161" s="349"/>
      <c r="C161" s="349"/>
      <c r="D161" s="349"/>
      <c r="E161" s="349"/>
      <c r="F161" s="349"/>
      <c r="G161" s="349"/>
      <c r="H161" s="349"/>
      <c r="I161" s="349"/>
      <c r="J161" s="349"/>
      <c r="K161" s="349"/>
      <c r="L161" s="349"/>
      <c r="M161" s="349"/>
      <c r="N161" s="349"/>
      <c r="O161" s="349"/>
      <c r="P161" s="349"/>
      <c r="Q161" s="349"/>
      <c r="R161" s="349"/>
      <c r="S161" s="349"/>
      <c r="T161" s="349"/>
      <c r="U161" s="349"/>
      <c r="V161" s="349"/>
      <c r="W161" s="349"/>
    </row>
    <row r="162" s="339" customFormat="1" spans="2:23">
      <c r="B162" s="349"/>
      <c r="C162" s="349"/>
      <c r="D162" s="349"/>
      <c r="E162" s="349"/>
      <c r="F162" s="349"/>
      <c r="G162" s="349"/>
      <c r="H162" s="349"/>
      <c r="I162" s="349"/>
      <c r="J162" s="349"/>
      <c r="K162" s="349"/>
      <c r="L162" s="349"/>
      <c r="M162" s="349"/>
      <c r="N162" s="349"/>
      <c r="O162" s="349"/>
      <c r="P162" s="349"/>
      <c r="Q162" s="349"/>
      <c r="R162" s="349"/>
      <c r="S162" s="349"/>
      <c r="T162" s="349"/>
      <c r="U162" s="349"/>
      <c r="V162" s="349"/>
      <c r="W162" s="349"/>
    </row>
    <row r="163" s="339" customFormat="1" spans="2:23">
      <c r="B163" s="349"/>
      <c r="C163" s="349"/>
      <c r="D163" s="349"/>
      <c r="E163" s="349"/>
      <c r="F163" s="349"/>
      <c r="G163" s="349"/>
      <c r="H163" s="349"/>
      <c r="I163" s="349"/>
      <c r="J163" s="349"/>
      <c r="K163" s="349"/>
      <c r="L163" s="349"/>
      <c r="M163" s="349"/>
      <c r="N163" s="349"/>
      <c r="O163" s="349"/>
      <c r="P163" s="349"/>
      <c r="Q163" s="349"/>
      <c r="R163" s="349"/>
      <c r="S163" s="349"/>
      <c r="T163" s="349"/>
      <c r="U163" s="349"/>
      <c r="V163" s="349"/>
      <c r="W163" s="349"/>
    </row>
    <row r="164" s="339" customFormat="1" spans="2:23">
      <c r="B164" s="349"/>
      <c r="C164" s="349"/>
      <c r="D164" s="349"/>
      <c r="E164" s="349"/>
      <c r="F164" s="349"/>
      <c r="G164" s="349"/>
      <c r="H164" s="349"/>
      <c r="I164" s="349"/>
      <c r="J164" s="349"/>
      <c r="K164" s="349"/>
      <c r="L164" s="349"/>
      <c r="M164" s="349"/>
      <c r="N164" s="349"/>
      <c r="O164" s="349"/>
      <c r="P164" s="349"/>
      <c r="Q164" s="349"/>
      <c r="R164" s="349"/>
      <c r="S164" s="349"/>
      <c r="T164" s="349"/>
      <c r="U164" s="349"/>
      <c r="V164" s="349"/>
      <c r="W164" s="349"/>
    </row>
    <row r="165" s="339" customFormat="1" spans="2:23">
      <c r="B165" s="349"/>
      <c r="C165" s="349"/>
      <c r="D165" s="349"/>
      <c r="E165" s="349"/>
      <c r="F165" s="349"/>
      <c r="G165" s="349"/>
      <c r="H165" s="349"/>
      <c r="I165" s="349"/>
      <c r="J165" s="349"/>
      <c r="K165" s="349"/>
      <c r="L165" s="349"/>
      <c r="M165" s="349"/>
      <c r="N165" s="349"/>
      <c r="O165" s="349"/>
      <c r="P165" s="349"/>
      <c r="Q165" s="349"/>
      <c r="R165" s="349"/>
      <c r="S165" s="349"/>
      <c r="T165" s="349"/>
      <c r="U165" s="349"/>
      <c r="V165" s="349"/>
      <c r="W165" s="349"/>
    </row>
    <row r="166" s="339" customFormat="1" spans="2:23">
      <c r="B166" s="349"/>
      <c r="C166" s="349"/>
      <c r="D166" s="349"/>
      <c r="E166" s="349"/>
      <c r="F166" s="349"/>
      <c r="G166" s="349"/>
      <c r="H166" s="349"/>
      <c r="I166" s="349"/>
      <c r="J166" s="349"/>
      <c r="K166" s="349"/>
      <c r="L166" s="349"/>
      <c r="M166" s="349"/>
      <c r="N166" s="349"/>
      <c r="O166" s="349"/>
      <c r="P166" s="349"/>
      <c r="Q166" s="349"/>
      <c r="R166" s="349"/>
      <c r="S166" s="349"/>
      <c r="T166" s="349"/>
      <c r="U166" s="349"/>
      <c r="V166" s="349"/>
      <c r="W166" s="349"/>
    </row>
    <row r="167" s="339" customFormat="1" spans="2:23">
      <c r="B167" s="349"/>
      <c r="C167" s="349"/>
      <c r="D167" s="349"/>
      <c r="E167" s="349"/>
      <c r="F167" s="349"/>
      <c r="G167" s="349"/>
      <c r="H167" s="349"/>
      <c r="I167" s="349"/>
      <c r="J167" s="349"/>
      <c r="K167" s="349"/>
      <c r="L167" s="349"/>
      <c r="M167" s="349"/>
      <c r="N167" s="349"/>
      <c r="O167" s="349"/>
      <c r="P167" s="349"/>
      <c r="Q167" s="349"/>
      <c r="R167" s="349"/>
      <c r="S167" s="349"/>
      <c r="T167" s="349"/>
      <c r="U167" s="349"/>
      <c r="V167" s="349"/>
      <c r="W167" s="349"/>
    </row>
    <row r="168" s="339" customFormat="1" spans="2:23">
      <c r="B168" s="349"/>
      <c r="C168" s="349"/>
      <c r="D168" s="349"/>
      <c r="E168" s="349"/>
      <c r="F168" s="349"/>
      <c r="G168" s="349"/>
      <c r="H168" s="349"/>
      <c r="I168" s="349"/>
      <c r="J168" s="349"/>
      <c r="K168" s="349"/>
      <c r="L168" s="349"/>
      <c r="M168" s="349"/>
      <c r="N168" s="349"/>
      <c r="O168" s="349"/>
      <c r="P168" s="349"/>
      <c r="Q168" s="349"/>
      <c r="R168" s="349"/>
      <c r="S168" s="349"/>
      <c r="T168" s="349"/>
      <c r="U168" s="349"/>
      <c r="V168" s="349"/>
      <c r="W168" s="349"/>
    </row>
    <row r="169" s="339" customFormat="1" spans="2:23">
      <c r="B169" s="349"/>
      <c r="C169" s="349"/>
      <c r="D169" s="349"/>
      <c r="E169" s="349"/>
      <c r="F169" s="349"/>
      <c r="G169" s="349"/>
      <c r="H169" s="349"/>
      <c r="I169" s="349"/>
      <c r="J169" s="349"/>
      <c r="K169" s="349"/>
      <c r="L169" s="349"/>
      <c r="M169" s="349"/>
      <c r="N169" s="349"/>
      <c r="O169" s="349"/>
      <c r="P169" s="349"/>
      <c r="Q169" s="349"/>
      <c r="R169" s="349"/>
      <c r="S169" s="349"/>
      <c r="T169" s="349"/>
      <c r="U169" s="349"/>
      <c r="V169" s="349"/>
      <c r="W169" s="349"/>
    </row>
    <row r="170" s="339" customFormat="1" spans="2:23">
      <c r="B170" s="349"/>
      <c r="C170" s="349"/>
      <c r="D170" s="349"/>
      <c r="E170" s="349"/>
      <c r="F170" s="349"/>
      <c r="G170" s="349"/>
      <c r="H170" s="349"/>
      <c r="I170" s="349"/>
      <c r="J170" s="349"/>
      <c r="K170" s="349"/>
      <c r="L170" s="349"/>
      <c r="M170" s="349"/>
      <c r="N170" s="349"/>
      <c r="O170" s="349"/>
      <c r="P170" s="349"/>
      <c r="Q170" s="349"/>
      <c r="R170" s="349"/>
      <c r="S170" s="349"/>
      <c r="T170" s="349"/>
      <c r="U170" s="349"/>
      <c r="V170" s="349"/>
      <c r="W170" s="349"/>
    </row>
    <row r="171" s="339" customFormat="1" spans="2:23">
      <c r="B171" s="349"/>
      <c r="C171" s="349"/>
      <c r="D171" s="349"/>
      <c r="E171" s="349"/>
      <c r="F171" s="349"/>
      <c r="G171" s="349"/>
      <c r="H171" s="349"/>
      <c r="I171" s="349"/>
      <c r="J171" s="349"/>
      <c r="K171" s="349"/>
      <c r="L171" s="349"/>
      <c r="M171" s="349"/>
      <c r="N171" s="349"/>
      <c r="O171" s="349"/>
      <c r="P171" s="349"/>
      <c r="Q171" s="349"/>
      <c r="R171" s="349"/>
      <c r="S171" s="349"/>
      <c r="T171" s="349"/>
      <c r="U171" s="349"/>
      <c r="V171" s="349"/>
      <c r="W171" s="349"/>
    </row>
    <row r="172" s="339" customFormat="1" spans="2:23">
      <c r="B172" s="349"/>
      <c r="C172" s="349"/>
      <c r="D172" s="349"/>
      <c r="E172" s="349"/>
      <c r="F172" s="349"/>
      <c r="G172" s="349"/>
      <c r="H172" s="349"/>
      <c r="I172" s="349"/>
      <c r="J172" s="349"/>
      <c r="K172" s="349"/>
      <c r="L172" s="349"/>
      <c r="M172" s="349"/>
      <c r="N172" s="349"/>
      <c r="O172" s="349"/>
      <c r="P172" s="349"/>
      <c r="Q172" s="349"/>
      <c r="R172" s="349"/>
      <c r="S172" s="349"/>
      <c r="T172" s="349"/>
      <c r="U172" s="349"/>
      <c r="V172" s="349"/>
      <c r="W172" s="349"/>
    </row>
    <row r="173" s="339" customFormat="1" spans="2:23">
      <c r="B173" s="349"/>
      <c r="C173" s="349"/>
      <c r="D173" s="349"/>
      <c r="E173" s="349"/>
      <c r="F173" s="349"/>
      <c r="G173" s="349"/>
      <c r="H173" s="349"/>
      <c r="I173" s="349"/>
      <c r="J173" s="349"/>
      <c r="K173" s="349"/>
      <c r="L173" s="349"/>
      <c r="M173" s="349"/>
      <c r="N173" s="349"/>
      <c r="O173" s="349"/>
      <c r="P173" s="349"/>
      <c r="Q173" s="349"/>
      <c r="R173" s="349"/>
      <c r="S173" s="349"/>
      <c r="T173" s="349"/>
      <c r="U173" s="349"/>
      <c r="V173" s="349"/>
      <c r="W173" s="349"/>
    </row>
    <row r="174" s="339" customFormat="1" spans="2:23">
      <c r="B174" s="349"/>
      <c r="C174" s="349"/>
      <c r="D174" s="349"/>
      <c r="E174" s="349"/>
      <c r="F174" s="349"/>
      <c r="G174" s="349"/>
      <c r="H174" s="349"/>
      <c r="I174" s="349"/>
      <c r="J174" s="349"/>
      <c r="K174" s="349"/>
      <c r="L174" s="349"/>
      <c r="M174" s="349"/>
      <c r="N174" s="349"/>
      <c r="O174" s="349"/>
      <c r="P174" s="349"/>
      <c r="Q174" s="349"/>
      <c r="R174" s="349"/>
      <c r="S174" s="349"/>
      <c r="T174" s="349"/>
      <c r="U174" s="349"/>
      <c r="V174" s="349"/>
      <c r="W174" s="349"/>
    </row>
    <row r="175" s="339" customFormat="1" spans="2:23">
      <c r="B175" s="349"/>
      <c r="C175" s="349"/>
      <c r="D175" s="349"/>
      <c r="E175" s="349"/>
      <c r="F175" s="349"/>
      <c r="G175" s="349"/>
      <c r="H175" s="349"/>
      <c r="I175" s="349"/>
      <c r="J175" s="349"/>
      <c r="K175" s="349"/>
      <c r="L175" s="349"/>
      <c r="M175" s="349"/>
      <c r="N175" s="349"/>
      <c r="O175" s="349"/>
      <c r="P175" s="349"/>
      <c r="Q175" s="349"/>
      <c r="R175" s="349"/>
      <c r="S175" s="349"/>
      <c r="T175" s="349"/>
      <c r="U175" s="349"/>
      <c r="V175" s="349"/>
      <c r="W175" s="349"/>
    </row>
    <row r="176" s="339" customFormat="1" spans="2:23">
      <c r="B176" s="349"/>
      <c r="C176" s="349"/>
      <c r="D176" s="349"/>
      <c r="E176" s="349"/>
      <c r="F176" s="349"/>
      <c r="G176" s="349"/>
      <c r="H176" s="349"/>
      <c r="I176" s="349"/>
      <c r="J176" s="349"/>
      <c r="K176" s="349"/>
      <c r="L176" s="349"/>
      <c r="M176" s="349"/>
      <c r="N176" s="349"/>
      <c r="O176" s="349"/>
      <c r="P176" s="349"/>
      <c r="Q176" s="349"/>
      <c r="R176" s="349"/>
      <c r="S176" s="349"/>
      <c r="T176" s="349"/>
      <c r="U176" s="349"/>
      <c r="V176" s="349"/>
      <c r="W176" s="349"/>
    </row>
    <row r="177" s="339" customFormat="1" spans="2:23">
      <c r="B177" s="349"/>
      <c r="C177" s="349"/>
      <c r="D177" s="349"/>
      <c r="E177" s="349"/>
      <c r="F177" s="349"/>
      <c r="G177" s="349"/>
      <c r="H177" s="349"/>
      <c r="I177" s="349"/>
      <c r="J177" s="349"/>
      <c r="K177" s="349"/>
      <c r="L177" s="349"/>
      <c r="M177" s="349"/>
      <c r="N177" s="349"/>
      <c r="O177" s="349"/>
      <c r="P177" s="349"/>
      <c r="Q177" s="349"/>
      <c r="R177" s="349"/>
      <c r="S177" s="349"/>
      <c r="T177" s="349"/>
      <c r="U177" s="349"/>
      <c r="V177" s="349"/>
      <c r="W177" s="349"/>
    </row>
    <row r="178" s="339" customFormat="1" spans="2:23">
      <c r="B178" s="349"/>
      <c r="C178" s="349"/>
      <c r="D178" s="349"/>
      <c r="E178" s="349"/>
      <c r="F178" s="349"/>
      <c r="G178" s="349"/>
      <c r="H178" s="349"/>
      <c r="I178" s="349"/>
      <c r="J178" s="349"/>
      <c r="K178" s="349"/>
      <c r="L178" s="349"/>
      <c r="M178" s="349"/>
      <c r="N178" s="349"/>
      <c r="O178" s="349"/>
      <c r="P178" s="349"/>
      <c r="Q178" s="349"/>
      <c r="R178" s="349"/>
      <c r="S178" s="349"/>
      <c r="T178" s="349"/>
      <c r="U178" s="349"/>
      <c r="V178" s="349"/>
      <c r="W178" s="349"/>
    </row>
    <row r="179" s="339" customFormat="1" spans="1:23">
      <c r="A179"/>
      <c r="B179" s="354"/>
      <c r="C179" s="354"/>
      <c r="D179" s="354"/>
      <c r="E179" s="354"/>
      <c r="F179" s="354"/>
      <c r="G179" s="354"/>
      <c r="H179" s="354"/>
      <c r="I179" s="354"/>
      <c r="J179" s="354"/>
      <c r="K179" s="354"/>
      <c r="L179" s="354"/>
      <c r="M179" s="354"/>
      <c r="N179" s="354"/>
      <c r="O179" s="354"/>
      <c r="P179" s="354"/>
      <c r="Q179" s="354"/>
      <c r="R179" s="354"/>
      <c r="S179" s="354"/>
      <c r="T179" s="354"/>
      <c r="U179" s="354"/>
      <c r="V179" s="354"/>
      <c r="W179" s="354"/>
    </row>
    <row r="180" spans="24:24">
      <c r="X180" s="339"/>
    </row>
    <row r="181" spans="24:24">
      <c r="X181" s="339"/>
    </row>
    <row r="182" spans="24:24">
      <c r="X182" s="339"/>
    </row>
    <row r="183" spans="24:24">
      <c r="X183" s="339"/>
    </row>
    <row r="184" spans="24:24">
      <c r="X184" s="339"/>
    </row>
    <row r="185" spans="24:24">
      <c r="X185" s="339"/>
    </row>
  </sheetData>
  <mergeCells count="4">
    <mergeCell ref="A1:W1"/>
    <mergeCell ref="A2:W2"/>
    <mergeCell ref="A3:W3"/>
    <mergeCell ref="A55:R58"/>
  </mergeCells>
  <hyperlinks>
    <hyperlink ref="X1" location="目录!A1" display="目录!A1"/>
    <hyperlink ref="Y1" location="'F1&amp;F2分区'!A1" display="F2 分区"/>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5"/>
  <sheetViews>
    <sheetView topLeftCell="A4" workbookViewId="0">
      <selection activeCell="H1" sqref="H1"/>
    </sheetView>
  </sheetViews>
  <sheetFormatPr defaultColWidth="9" defaultRowHeight="13.5"/>
  <cols>
    <col min="1" max="7" width="15.6333333333333" style="331" customWidth="1"/>
  </cols>
  <sheetData>
    <row r="1" ht="25.5" spans="1:9">
      <c r="A1" s="287" t="s">
        <v>1779</v>
      </c>
      <c r="B1" s="287"/>
      <c r="C1" s="287"/>
      <c r="D1" s="287"/>
      <c r="E1" s="287"/>
      <c r="F1" s="287"/>
      <c r="G1" s="287"/>
      <c r="H1" s="26" t="s">
        <v>64</v>
      </c>
      <c r="I1" s="26" t="s">
        <v>1780</v>
      </c>
    </row>
    <row r="2" ht="27" customHeight="1" spans="1:9">
      <c r="A2" s="289" t="s">
        <v>1781</v>
      </c>
      <c r="B2" s="290"/>
      <c r="C2" s="290"/>
      <c r="D2" s="290"/>
      <c r="E2" s="290"/>
      <c r="F2" s="290"/>
      <c r="G2" s="291"/>
      <c r="I2" s="26" t="s">
        <v>1782</v>
      </c>
    </row>
    <row r="3" ht="57" customHeight="1" spans="1:7">
      <c r="A3" s="332" t="s">
        <v>1783</v>
      </c>
      <c r="B3" s="333"/>
      <c r="C3" s="333"/>
      <c r="D3" s="333"/>
      <c r="E3" s="333"/>
      <c r="F3" s="333"/>
      <c r="G3" s="334"/>
    </row>
    <row r="4" spans="1:7">
      <c r="A4" s="292" t="s">
        <v>1784</v>
      </c>
      <c r="B4" s="292" t="s">
        <v>1785</v>
      </c>
      <c r="C4" s="292" t="s">
        <v>427</v>
      </c>
      <c r="D4" s="293"/>
      <c r="E4" s="292" t="s">
        <v>1784</v>
      </c>
      <c r="F4" s="292" t="s">
        <v>1785</v>
      </c>
      <c r="G4" s="292" t="s">
        <v>427</v>
      </c>
    </row>
    <row r="5" ht="14.25" spans="1:7">
      <c r="A5" s="294" t="s">
        <v>1786</v>
      </c>
      <c r="B5" s="294"/>
      <c r="C5" s="294"/>
      <c r="D5" s="293"/>
      <c r="E5" s="294" t="s">
        <v>1787</v>
      </c>
      <c r="F5" s="294"/>
      <c r="G5" s="294"/>
    </row>
    <row r="6" spans="1:7">
      <c r="A6" s="295" t="s">
        <v>430</v>
      </c>
      <c r="B6" s="296" t="s">
        <v>310</v>
      </c>
      <c r="C6" s="297" t="s">
        <v>431</v>
      </c>
      <c r="D6" s="293"/>
      <c r="E6" s="295" t="s">
        <v>1788</v>
      </c>
      <c r="F6" s="296" t="s">
        <v>687</v>
      </c>
      <c r="G6" s="297" t="s">
        <v>689</v>
      </c>
    </row>
    <row r="7" ht="14.25" spans="1:7">
      <c r="A7" s="294" t="s">
        <v>1789</v>
      </c>
      <c r="B7" s="294"/>
      <c r="C7" s="294"/>
      <c r="D7" s="293"/>
      <c r="E7" s="295" t="s">
        <v>1790</v>
      </c>
      <c r="F7" s="296" t="s">
        <v>684</v>
      </c>
      <c r="G7" s="297" t="s">
        <v>686</v>
      </c>
    </row>
    <row r="8" spans="1:7">
      <c r="A8" s="295" t="s">
        <v>1791</v>
      </c>
      <c r="B8" s="296" t="s">
        <v>448</v>
      </c>
      <c r="C8" s="297" t="s">
        <v>450</v>
      </c>
      <c r="D8" s="293"/>
      <c r="E8" s="295" t="s">
        <v>1792</v>
      </c>
      <c r="F8" s="296" t="s">
        <v>803</v>
      </c>
      <c r="G8" s="297" t="s">
        <v>805</v>
      </c>
    </row>
    <row r="9" ht="14.25" spans="1:7">
      <c r="A9" s="294" t="s">
        <v>1793</v>
      </c>
      <c r="B9" s="294"/>
      <c r="C9" s="294"/>
      <c r="D9" s="293"/>
      <c r="E9" s="295" t="s">
        <v>1794</v>
      </c>
      <c r="F9" s="296" t="s">
        <v>1275</v>
      </c>
      <c r="G9" s="297" t="s">
        <v>917</v>
      </c>
    </row>
    <row r="10" spans="1:7">
      <c r="A10" s="295" t="s">
        <v>1795</v>
      </c>
      <c r="B10" s="296" t="s">
        <v>1796</v>
      </c>
      <c r="C10" s="297" t="s">
        <v>471</v>
      </c>
      <c r="D10" s="293"/>
      <c r="E10" s="295" t="s">
        <v>1797</v>
      </c>
      <c r="F10" s="296" t="s">
        <v>1798</v>
      </c>
      <c r="G10" s="297" t="s">
        <v>739</v>
      </c>
    </row>
    <row r="11" spans="1:7">
      <c r="A11" s="295" t="s">
        <v>1799</v>
      </c>
      <c r="B11" s="296" t="s">
        <v>1567</v>
      </c>
      <c r="C11" s="297" t="s">
        <v>1057</v>
      </c>
      <c r="D11" s="293"/>
      <c r="E11" s="295" t="s">
        <v>1800</v>
      </c>
      <c r="F11" s="296" t="s">
        <v>690</v>
      </c>
      <c r="G11" s="297" t="s">
        <v>692</v>
      </c>
    </row>
    <row r="12" spans="1:7">
      <c r="A12" s="295" t="s">
        <v>1801</v>
      </c>
      <c r="B12" s="296" t="s">
        <v>472</v>
      </c>
      <c r="C12" s="297" t="s">
        <v>474</v>
      </c>
      <c r="D12" s="293"/>
      <c r="E12" s="295" t="s">
        <v>1802</v>
      </c>
      <c r="F12" s="296" t="s">
        <v>693</v>
      </c>
      <c r="G12" s="297" t="s">
        <v>695</v>
      </c>
    </row>
    <row r="13" ht="14.25" spans="1:7">
      <c r="A13" s="294" t="s">
        <v>1803</v>
      </c>
      <c r="B13" s="294"/>
      <c r="C13" s="294"/>
      <c r="D13" s="293"/>
      <c r="E13" s="295" t="s">
        <v>1804</v>
      </c>
      <c r="F13" s="296" t="s">
        <v>1355</v>
      </c>
      <c r="G13" s="297" t="s">
        <v>808</v>
      </c>
    </row>
    <row r="14" spans="1:7">
      <c r="A14" s="295" t="s">
        <v>1805</v>
      </c>
      <c r="B14" s="296" t="s">
        <v>630</v>
      </c>
      <c r="C14" s="297" t="s">
        <v>632</v>
      </c>
      <c r="D14" s="293"/>
      <c r="E14" s="298" t="s">
        <v>1806</v>
      </c>
      <c r="F14" s="299" t="s">
        <v>1807</v>
      </c>
      <c r="G14" s="300" t="s">
        <v>487</v>
      </c>
    </row>
    <row r="15" spans="1:7">
      <c r="A15" s="295" t="s">
        <v>1808</v>
      </c>
      <c r="B15" s="296" t="s">
        <v>1499</v>
      </c>
      <c r="C15" s="297" t="s">
        <v>641</v>
      </c>
      <c r="D15" s="293"/>
      <c r="E15" s="295" t="s">
        <v>1809</v>
      </c>
      <c r="F15" s="296" t="s">
        <v>1810</v>
      </c>
      <c r="G15" s="297" t="s">
        <v>698</v>
      </c>
    </row>
    <row r="16" spans="1:7">
      <c r="A16" s="295" t="s">
        <v>1811</v>
      </c>
      <c r="B16" s="296" t="s">
        <v>1812</v>
      </c>
      <c r="C16" s="297" t="s">
        <v>721</v>
      </c>
      <c r="D16" s="293"/>
      <c r="E16" s="295" t="s">
        <v>1813</v>
      </c>
      <c r="F16" s="296" t="s">
        <v>1391</v>
      </c>
      <c r="G16" s="297" t="s">
        <v>811</v>
      </c>
    </row>
    <row r="17" spans="1:7">
      <c r="A17" s="295" t="s">
        <v>1814</v>
      </c>
      <c r="B17" s="296" t="s">
        <v>1667</v>
      </c>
      <c r="C17" s="297" t="s">
        <v>644</v>
      </c>
      <c r="D17" s="293"/>
      <c r="E17" s="295" t="s">
        <v>1815</v>
      </c>
      <c r="F17" s="296" t="s">
        <v>1633</v>
      </c>
      <c r="G17" s="297" t="s">
        <v>930</v>
      </c>
    </row>
    <row r="18" spans="1:7">
      <c r="A18" s="295" t="s">
        <v>1816</v>
      </c>
      <c r="B18" s="296" t="s">
        <v>1817</v>
      </c>
      <c r="C18" s="297" t="s">
        <v>657</v>
      </c>
      <c r="D18" s="293"/>
      <c r="E18" s="298" t="s">
        <v>1818</v>
      </c>
      <c r="F18" s="299" t="s">
        <v>1819</v>
      </c>
      <c r="G18" s="300" t="s">
        <v>814</v>
      </c>
    </row>
    <row r="19" spans="1:7">
      <c r="A19" s="295" t="s">
        <v>1820</v>
      </c>
      <c r="B19" s="296" t="s">
        <v>627</v>
      </c>
      <c r="C19" s="297" t="s">
        <v>629</v>
      </c>
      <c r="D19" s="293"/>
      <c r="E19" s="295" t="s">
        <v>1821</v>
      </c>
      <c r="F19" s="296" t="s">
        <v>1416</v>
      </c>
      <c r="G19" s="297" t="s">
        <v>847</v>
      </c>
    </row>
    <row r="20" spans="1:7">
      <c r="A20" s="295" t="s">
        <v>1822</v>
      </c>
      <c r="B20" s="296" t="s">
        <v>671</v>
      </c>
      <c r="C20" s="297" t="s">
        <v>673</v>
      </c>
      <c r="D20" s="293"/>
      <c r="E20" s="295" t="s">
        <v>1823</v>
      </c>
      <c r="F20" s="296" t="s">
        <v>1476</v>
      </c>
      <c r="G20" s="297" t="s">
        <v>862</v>
      </c>
    </row>
    <row r="21" spans="1:7">
      <c r="A21" s="295" t="s">
        <v>1824</v>
      </c>
      <c r="B21" s="296" t="s">
        <v>1825</v>
      </c>
      <c r="C21" s="297" t="s">
        <v>654</v>
      </c>
      <c r="D21" s="293"/>
      <c r="E21" s="295" t="s">
        <v>1826</v>
      </c>
      <c r="F21" s="296" t="s">
        <v>1484</v>
      </c>
      <c r="G21" s="297" t="s">
        <v>865</v>
      </c>
    </row>
    <row r="22" spans="1:7">
      <c r="A22" s="295" t="s">
        <v>1827</v>
      </c>
      <c r="B22" s="296" t="s">
        <v>1828</v>
      </c>
      <c r="C22" s="297" t="s">
        <v>660</v>
      </c>
      <c r="D22" s="293"/>
      <c r="E22" s="295" t="s">
        <v>505</v>
      </c>
      <c r="F22" s="296" t="s">
        <v>1540</v>
      </c>
      <c r="G22" s="297" t="s">
        <v>506</v>
      </c>
    </row>
    <row r="23" spans="1:7">
      <c r="A23" s="298" t="s">
        <v>1829</v>
      </c>
      <c r="B23" s="299" t="s">
        <v>1830</v>
      </c>
      <c r="C23" s="300" t="s">
        <v>701</v>
      </c>
      <c r="D23" s="293"/>
      <c r="E23" s="295" t="s">
        <v>1831</v>
      </c>
      <c r="F23" s="296" t="s">
        <v>1491</v>
      </c>
      <c r="G23" s="297" t="s">
        <v>939</v>
      </c>
    </row>
    <row r="24" spans="1:7">
      <c r="A24" s="295" t="s">
        <v>1832</v>
      </c>
      <c r="B24" s="296" t="s">
        <v>728</v>
      </c>
      <c r="C24" s="297" t="s">
        <v>730</v>
      </c>
      <c r="D24" s="293"/>
      <c r="E24" s="295" t="s">
        <v>1833</v>
      </c>
      <c r="F24" s="296" t="s">
        <v>1834</v>
      </c>
      <c r="G24" s="297" t="s">
        <v>874</v>
      </c>
    </row>
    <row r="25" spans="1:7">
      <c r="A25" s="295" t="s">
        <v>646</v>
      </c>
      <c r="B25" s="296" t="s">
        <v>1316</v>
      </c>
      <c r="C25" s="297" t="s">
        <v>647</v>
      </c>
      <c r="D25" s="293"/>
      <c r="E25" s="295" t="s">
        <v>1835</v>
      </c>
      <c r="F25" s="296" t="s">
        <v>1669</v>
      </c>
      <c r="G25" s="297" t="s">
        <v>871</v>
      </c>
    </row>
    <row r="26" spans="1:7">
      <c r="A26" s="295" t="s">
        <v>1836</v>
      </c>
      <c r="B26" s="296" t="s">
        <v>648</v>
      </c>
      <c r="C26" s="297" t="s">
        <v>650</v>
      </c>
      <c r="D26" s="293"/>
      <c r="E26" s="295" t="s">
        <v>1837</v>
      </c>
      <c r="F26" s="296" t="s">
        <v>1838</v>
      </c>
      <c r="G26" s="297" t="s">
        <v>727</v>
      </c>
    </row>
    <row r="27" spans="1:7">
      <c r="A27" s="295" t="s">
        <v>1839</v>
      </c>
      <c r="B27" s="296" t="s">
        <v>674</v>
      </c>
      <c r="C27" s="297" t="s">
        <v>676</v>
      </c>
      <c r="D27" s="293"/>
      <c r="E27" s="295" t="s">
        <v>1840</v>
      </c>
      <c r="F27" s="296" t="s">
        <v>1841</v>
      </c>
      <c r="G27" s="297" t="s">
        <v>713</v>
      </c>
    </row>
    <row r="28" spans="1:7">
      <c r="A28" s="295" t="s">
        <v>1842</v>
      </c>
      <c r="B28" s="296" t="s">
        <v>1843</v>
      </c>
      <c r="C28" s="297" t="s">
        <v>663</v>
      </c>
      <c r="D28" s="293"/>
      <c r="E28" s="295" t="s">
        <v>1844</v>
      </c>
      <c r="F28" s="296" t="s">
        <v>875</v>
      </c>
      <c r="G28" s="297" t="s">
        <v>877</v>
      </c>
    </row>
    <row r="29" spans="1:7">
      <c r="A29" s="295" t="s">
        <v>1845</v>
      </c>
      <c r="B29" s="296" t="s">
        <v>1374</v>
      </c>
      <c r="C29" s="297" t="s">
        <v>670</v>
      </c>
      <c r="D29" s="293"/>
      <c r="E29" s="295" t="s">
        <v>1846</v>
      </c>
      <c r="F29" s="296" t="s">
        <v>1542</v>
      </c>
      <c r="G29" s="297" t="s">
        <v>880</v>
      </c>
    </row>
    <row r="30" spans="1:7">
      <c r="A30" s="295" t="s">
        <v>1847</v>
      </c>
      <c r="B30" s="296" t="s">
        <v>779</v>
      </c>
      <c r="C30" s="297" t="s">
        <v>781</v>
      </c>
      <c r="D30" s="293"/>
      <c r="E30" s="295" t="s">
        <v>1848</v>
      </c>
      <c r="F30" s="296" t="s">
        <v>1548</v>
      </c>
      <c r="G30" s="297" t="s">
        <v>883</v>
      </c>
    </row>
    <row r="31" spans="1:7">
      <c r="A31" s="295" t="s">
        <v>1849</v>
      </c>
      <c r="B31" s="296" t="s">
        <v>1443</v>
      </c>
      <c r="C31" s="297" t="s">
        <v>635</v>
      </c>
      <c r="D31" s="293"/>
      <c r="E31" s="295" t="s">
        <v>1850</v>
      </c>
      <c r="F31" s="296" t="s">
        <v>516</v>
      </c>
      <c r="G31" s="297" t="s">
        <v>518</v>
      </c>
    </row>
    <row r="32" spans="1:7">
      <c r="A32" s="295" t="s">
        <v>1851</v>
      </c>
      <c r="B32" s="296" t="s">
        <v>1468</v>
      </c>
      <c r="C32" s="297" t="s">
        <v>638</v>
      </c>
      <c r="D32" s="293"/>
      <c r="E32" s="295" t="s">
        <v>1852</v>
      </c>
      <c r="F32" s="296" t="s">
        <v>1557</v>
      </c>
      <c r="G32" s="297" t="s">
        <v>942</v>
      </c>
    </row>
    <row r="33" spans="1:7">
      <c r="A33" s="295" t="s">
        <v>1853</v>
      </c>
      <c r="B33" s="296" t="s">
        <v>1854</v>
      </c>
      <c r="C33" s="297" t="s">
        <v>759</v>
      </c>
      <c r="D33" s="293"/>
      <c r="E33" s="295" t="s">
        <v>1855</v>
      </c>
      <c r="F33" s="296" t="s">
        <v>884</v>
      </c>
      <c r="G33" s="297" t="s">
        <v>886</v>
      </c>
    </row>
    <row r="34" spans="1:7">
      <c r="A34" s="298" t="s">
        <v>1856</v>
      </c>
      <c r="B34" s="299" t="s">
        <v>1857</v>
      </c>
      <c r="C34" s="300" t="s">
        <v>733</v>
      </c>
      <c r="D34" s="293"/>
      <c r="E34" s="295" t="s">
        <v>1858</v>
      </c>
      <c r="F34" s="301" t="s">
        <v>1859</v>
      </c>
      <c r="G34" s="297" t="s">
        <v>1860</v>
      </c>
    </row>
    <row r="35" ht="14.25" spans="1:7">
      <c r="A35" s="294" t="s">
        <v>1861</v>
      </c>
      <c r="B35" s="294"/>
      <c r="C35" s="294"/>
      <c r="D35" s="293"/>
      <c r="E35" s="295" t="s">
        <v>1862</v>
      </c>
      <c r="F35" s="296" t="s">
        <v>1423</v>
      </c>
      <c r="G35" s="297" t="s">
        <v>823</v>
      </c>
    </row>
    <row r="36" spans="1:7">
      <c r="A36" s="295" t="s">
        <v>1863</v>
      </c>
      <c r="B36" s="296" t="s">
        <v>744</v>
      </c>
      <c r="C36" s="297" t="s">
        <v>746</v>
      </c>
      <c r="D36" s="293"/>
      <c r="E36" s="295" t="s">
        <v>1864</v>
      </c>
      <c r="F36" s="296" t="s">
        <v>1431</v>
      </c>
      <c r="G36" s="297" t="s">
        <v>913</v>
      </c>
    </row>
    <row r="37" spans="1:7">
      <c r="A37" s="295" t="s">
        <v>1865</v>
      </c>
      <c r="B37" s="296" t="s">
        <v>1866</v>
      </c>
      <c r="C37" s="297" t="s">
        <v>509</v>
      </c>
      <c r="D37" s="293"/>
      <c r="E37" s="295" t="s">
        <v>1867</v>
      </c>
      <c r="F37" s="296" t="s">
        <v>827</v>
      </c>
      <c r="G37" s="297" t="s">
        <v>829</v>
      </c>
    </row>
    <row r="38" spans="1:7">
      <c r="A38" s="295" t="s">
        <v>1868</v>
      </c>
      <c r="B38" s="296" t="s">
        <v>1564</v>
      </c>
      <c r="C38" s="297" t="s">
        <v>763</v>
      </c>
      <c r="D38" s="293"/>
      <c r="E38" s="295" t="s">
        <v>1869</v>
      </c>
      <c r="F38" s="296" t="s">
        <v>1656</v>
      </c>
      <c r="G38" s="297" t="s">
        <v>920</v>
      </c>
    </row>
    <row r="39" spans="1:7">
      <c r="A39" s="295" t="s">
        <v>1870</v>
      </c>
      <c r="B39" s="296" t="s">
        <v>368</v>
      </c>
      <c r="C39" s="297" t="s">
        <v>548</v>
      </c>
      <c r="D39" s="293"/>
      <c r="E39" s="295" t="s">
        <v>1871</v>
      </c>
      <c r="F39" s="296" t="s">
        <v>830</v>
      </c>
      <c r="G39" s="297" t="s">
        <v>832</v>
      </c>
    </row>
    <row r="40" spans="1:7">
      <c r="A40" s="295" t="s">
        <v>1872</v>
      </c>
      <c r="B40" s="296" t="s">
        <v>783</v>
      </c>
      <c r="C40" s="297" t="s">
        <v>785</v>
      </c>
      <c r="D40" s="293"/>
      <c r="E40" s="295" t="s">
        <v>1873</v>
      </c>
      <c r="F40" s="296" t="s">
        <v>790</v>
      </c>
      <c r="G40" s="297" t="s">
        <v>792</v>
      </c>
    </row>
    <row r="41" spans="1:7">
      <c r="A41" s="295" t="s">
        <v>1874</v>
      </c>
      <c r="B41" s="296" t="s">
        <v>1596</v>
      </c>
      <c r="C41" s="297" t="s">
        <v>749</v>
      </c>
      <c r="D41" s="293"/>
      <c r="E41" s="295" t="s">
        <v>1875</v>
      </c>
      <c r="F41" s="296" t="s">
        <v>1535</v>
      </c>
      <c r="G41" s="297" t="s">
        <v>789</v>
      </c>
    </row>
    <row r="42" spans="1:7">
      <c r="A42" s="295" t="s">
        <v>1876</v>
      </c>
      <c r="B42" s="296" t="s">
        <v>1286</v>
      </c>
      <c r="C42" s="297" t="s">
        <v>772</v>
      </c>
      <c r="D42" s="293"/>
      <c r="E42" s="302" t="s">
        <v>1877</v>
      </c>
      <c r="F42" s="296" t="s">
        <v>839</v>
      </c>
      <c r="G42" s="297" t="s">
        <v>841</v>
      </c>
    </row>
    <row r="43" spans="1:7">
      <c r="A43" s="295" t="s">
        <v>1878</v>
      </c>
      <c r="B43" s="296" t="s">
        <v>1330</v>
      </c>
      <c r="C43" s="297" t="s">
        <v>798</v>
      </c>
      <c r="D43" s="293"/>
      <c r="E43" s="302" t="s">
        <v>1879</v>
      </c>
      <c r="F43" s="296" t="s">
        <v>824</v>
      </c>
      <c r="G43" s="297" t="s">
        <v>826</v>
      </c>
    </row>
    <row r="44" spans="1:7">
      <c r="A44" s="295" t="s">
        <v>1880</v>
      </c>
      <c r="B44" s="296" t="s">
        <v>367</v>
      </c>
      <c r="C44" s="297" t="s">
        <v>545</v>
      </c>
      <c r="D44" s="293"/>
      <c r="E44" s="302" t="s">
        <v>1881</v>
      </c>
      <c r="F44" s="296" t="s">
        <v>1882</v>
      </c>
      <c r="G44" s="297" t="s">
        <v>707</v>
      </c>
    </row>
    <row r="45" spans="1:7">
      <c r="A45" s="295" t="s">
        <v>1883</v>
      </c>
      <c r="B45" s="296" t="s">
        <v>1401</v>
      </c>
      <c r="C45" s="297" t="s">
        <v>755</v>
      </c>
      <c r="D45" s="293"/>
      <c r="E45" s="302" t="s">
        <v>1884</v>
      </c>
      <c r="F45" s="296" t="s">
        <v>1292</v>
      </c>
      <c r="G45" s="297" t="s">
        <v>838</v>
      </c>
    </row>
    <row r="46" spans="1:7">
      <c r="A46" s="295" t="s">
        <v>1885</v>
      </c>
      <c r="B46" s="296" t="s">
        <v>1433</v>
      </c>
      <c r="C46" s="297" t="s">
        <v>752</v>
      </c>
      <c r="D46" s="293"/>
      <c r="E46" s="302" t="s">
        <v>1886</v>
      </c>
      <c r="F46" s="296" t="s">
        <v>680</v>
      </c>
      <c r="G46" s="297" t="s">
        <v>682</v>
      </c>
    </row>
    <row r="47" spans="1:7">
      <c r="A47" s="295" t="s">
        <v>1887</v>
      </c>
      <c r="B47" s="296" t="s">
        <v>1452</v>
      </c>
      <c r="C47" s="297" t="s">
        <v>766</v>
      </c>
      <c r="D47" s="293"/>
      <c r="E47" s="302" t="s">
        <v>1888</v>
      </c>
      <c r="F47" s="296" t="s">
        <v>854</v>
      </c>
      <c r="G47" s="297" t="s">
        <v>856</v>
      </c>
    </row>
    <row r="48" spans="1:7">
      <c r="A48" s="295" t="s">
        <v>1889</v>
      </c>
      <c r="B48" s="296" t="s">
        <v>741</v>
      </c>
      <c r="C48" s="297" t="s">
        <v>743</v>
      </c>
      <c r="D48" s="293"/>
      <c r="E48" s="302" t="s">
        <v>1890</v>
      </c>
      <c r="F48" s="296" t="s">
        <v>1601</v>
      </c>
      <c r="G48" s="297" t="s">
        <v>859</v>
      </c>
    </row>
    <row r="49" ht="14.25" spans="1:7">
      <c r="A49" s="294" t="s">
        <v>1891</v>
      </c>
      <c r="B49" s="294"/>
      <c r="C49" s="294"/>
      <c r="D49" s="293"/>
      <c r="E49" s="302" t="s">
        <v>1892</v>
      </c>
      <c r="F49" s="296" t="s">
        <v>1294</v>
      </c>
      <c r="G49" s="297" t="s">
        <v>889</v>
      </c>
    </row>
    <row r="50" spans="1:7">
      <c r="A50" s="295" t="s">
        <v>1893</v>
      </c>
      <c r="B50" s="296" t="s">
        <v>1571</v>
      </c>
      <c r="C50" s="297" t="s">
        <v>1115</v>
      </c>
      <c r="D50" s="293"/>
      <c r="E50" s="302" t="s">
        <v>1894</v>
      </c>
      <c r="F50" s="296" t="s">
        <v>1895</v>
      </c>
      <c r="G50" s="297" t="s">
        <v>892</v>
      </c>
    </row>
    <row r="51" spans="1:7">
      <c r="A51" s="295" t="s">
        <v>1896</v>
      </c>
      <c r="B51" s="296" t="s">
        <v>1897</v>
      </c>
      <c r="C51" s="297" t="s">
        <v>997</v>
      </c>
      <c r="D51" s="293"/>
      <c r="E51" s="302" t="s">
        <v>1898</v>
      </c>
      <c r="F51" s="296" t="s">
        <v>931</v>
      </c>
      <c r="G51" s="297" t="s">
        <v>933</v>
      </c>
    </row>
    <row r="52" spans="1:7">
      <c r="A52" s="295" t="s">
        <v>999</v>
      </c>
      <c r="B52" s="296" t="s">
        <v>1899</v>
      </c>
      <c r="C52" s="297" t="s">
        <v>1000</v>
      </c>
      <c r="D52" s="293"/>
      <c r="E52" s="302" t="s">
        <v>1900</v>
      </c>
      <c r="F52" s="296" t="s">
        <v>776</v>
      </c>
      <c r="G52" s="297" t="s">
        <v>778</v>
      </c>
    </row>
    <row r="53" spans="1:7">
      <c r="A53" s="295" t="s">
        <v>1901</v>
      </c>
      <c r="B53" s="296" t="s">
        <v>1902</v>
      </c>
      <c r="C53" s="297" t="s">
        <v>981</v>
      </c>
      <c r="D53" s="293"/>
      <c r="E53" s="302" t="s">
        <v>1903</v>
      </c>
      <c r="F53" s="296" t="s">
        <v>1904</v>
      </c>
      <c r="G53" s="297" t="s">
        <v>923</v>
      </c>
    </row>
    <row r="54" spans="1:7">
      <c r="A54" s="295" t="s">
        <v>1905</v>
      </c>
      <c r="B54" s="296" t="s">
        <v>1906</v>
      </c>
      <c r="C54" s="297" t="s">
        <v>994</v>
      </c>
      <c r="D54" s="293"/>
      <c r="E54" s="302" t="s">
        <v>1907</v>
      </c>
      <c r="F54" s="296" t="s">
        <v>1418</v>
      </c>
      <c r="G54" s="297" t="s">
        <v>795</v>
      </c>
    </row>
    <row r="55" spans="1:7">
      <c r="A55" s="295" t="s">
        <v>1908</v>
      </c>
      <c r="B55" s="296" t="s">
        <v>1909</v>
      </c>
      <c r="C55" s="297" t="s">
        <v>1006</v>
      </c>
      <c r="D55" s="293"/>
      <c r="E55" s="302" t="s">
        <v>1910</v>
      </c>
      <c r="F55" s="296" t="s">
        <v>714</v>
      </c>
      <c r="G55" s="297" t="s">
        <v>308</v>
      </c>
    </row>
    <row r="56" spans="1:7">
      <c r="A56" s="295" t="s">
        <v>1911</v>
      </c>
      <c r="B56" s="301" t="s">
        <v>1001</v>
      </c>
      <c r="C56" s="297" t="s">
        <v>1003</v>
      </c>
      <c r="D56" s="293"/>
      <c r="E56" s="302" t="s">
        <v>1912</v>
      </c>
      <c r="F56" s="296" t="s">
        <v>1460</v>
      </c>
      <c r="G56" s="297" t="s">
        <v>853</v>
      </c>
    </row>
    <row r="57" spans="1:7">
      <c r="A57" s="295" t="s">
        <v>1913</v>
      </c>
      <c r="B57" s="296" t="s">
        <v>1914</v>
      </c>
      <c r="C57" s="297" t="s">
        <v>1915</v>
      </c>
      <c r="D57" s="293"/>
      <c r="E57" s="302" t="s">
        <v>1916</v>
      </c>
      <c r="F57" s="296" t="s">
        <v>1917</v>
      </c>
      <c r="G57" s="297" t="s">
        <v>936</v>
      </c>
    </row>
    <row r="58" spans="1:7">
      <c r="A58" s="295" t="s">
        <v>1918</v>
      </c>
      <c r="B58" s="296" t="s">
        <v>1919</v>
      </c>
      <c r="C58" s="297" t="s">
        <v>1018</v>
      </c>
      <c r="D58" s="293"/>
      <c r="E58" s="302" t="s">
        <v>1920</v>
      </c>
      <c r="F58" s="296" t="s">
        <v>1648</v>
      </c>
      <c r="G58" s="297" t="s">
        <v>1921</v>
      </c>
    </row>
    <row r="59" spans="1:7">
      <c r="A59" s="295" t="s">
        <v>1008</v>
      </c>
      <c r="B59" s="296" t="s">
        <v>1922</v>
      </c>
      <c r="C59" s="297" t="s">
        <v>1009</v>
      </c>
      <c r="D59" s="293"/>
      <c r="E59" s="302" t="s">
        <v>1923</v>
      </c>
      <c r="F59" s="301" t="s">
        <v>1924</v>
      </c>
      <c r="G59" s="297" t="s">
        <v>724</v>
      </c>
    </row>
    <row r="60" spans="1:7">
      <c r="A60" s="295" t="s">
        <v>1925</v>
      </c>
      <c r="B60" s="296" t="s">
        <v>1013</v>
      </c>
      <c r="C60" s="297" t="s">
        <v>1015</v>
      </c>
      <c r="D60" s="293"/>
      <c r="E60" s="302" t="s">
        <v>1926</v>
      </c>
      <c r="F60" s="296" t="s">
        <v>893</v>
      </c>
      <c r="G60" s="297" t="s">
        <v>895</v>
      </c>
    </row>
    <row r="61" spans="1:7">
      <c r="A61" s="295" t="s">
        <v>1020</v>
      </c>
      <c r="B61" s="296" t="s">
        <v>1927</v>
      </c>
      <c r="C61" s="297" t="s">
        <v>1021</v>
      </c>
      <c r="D61" s="293"/>
      <c r="E61" s="298" t="s">
        <v>1928</v>
      </c>
      <c r="F61" s="299" t="s">
        <v>1929</v>
      </c>
      <c r="G61" s="300" t="s">
        <v>1930</v>
      </c>
    </row>
    <row r="62" spans="1:7">
      <c r="A62" s="295" t="s">
        <v>1931</v>
      </c>
      <c r="B62" s="296" t="s">
        <v>982</v>
      </c>
      <c r="C62" s="297" t="s">
        <v>984</v>
      </c>
      <c r="D62" s="293"/>
      <c r="E62" s="302" t="s">
        <v>1932</v>
      </c>
      <c r="F62" s="296" t="s">
        <v>1359</v>
      </c>
      <c r="G62" s="297" t="s">
        <v>904</v>
      </c>
    </row>
    <row r="63" spans="1:7">
      <c r="A63" s="295" t="s">
        <v>1933</v>
      </c>
      <c r="B63" s="296" t="s">
        <v>1100</v>
      </c>
      <c r="C63" s="297" t="s">
        <v>1102</v>
      </c>
      <c r="D63" s="293"/>
      <c r="E63" s="302" t="s">
        <v>1934</v>
      </c>
      <c r="F63" s="296" t="s">
        <v>818</v>
      </c>
      <c r="G63" s="297" t="s">
        <v>820</v>
      </c>
    </row>
    <row r="64" spans="1:7">
      <c r="A64" s="295" t="s">
        <v>1935</v>
      </c>
      <c r="B64" s="296" t="s">
        <v>1936</v>
      </c>
      <c r="C64" s="297" t="s">
        <v>1112</v>
      </c>
      <c r="D64" s="293"/>
      <c r="E64" s="302" t="s">
        <v>1937</v>
      </c>
      <c r="F64" s="296" t="s">
        <v>1376</v>
      </c>
      <c r="G64" s="297" t="s">
        <v>907</v>
      </c>
    </row>
    <row r="65" spans="1:7">
      <c r="A65" s="295" t="s">
        <v>1938</v>
      </c>
      <c r="B65" s="296" t="s">
        <v>1939</v>
      </c>
      <c r="C65" s="297" t="s">
        <v>1051</v>
      </c>
      <c r="D65" s="293"/>
      <c r="E65" s="302" t="s">
        <v>1940</v>
      </c>
      <c r="F65" s="296" t="s">
        <v>1394</v>
      </c>
      <c r="G65" s="297" t="s">
        <v>801</v>
      </c>
    </row>
    <row r="66" spans="1:7">
      <c r="A66" s="295" t="s">
        <v>1941</v>
      </c>
      <c r="B66" s="296" t="s">
        <v>1324</v>
      </c>
      <c r="C66" s="297" t="s">
        <v>1942</v>
      </c>
      <c r="D66" s="293"/>
      <c r="E66" s="302" t="s">
        <v>1943</v>
      </c>
      <c r="F66" s="296" t="s">
        <v>734</v>
      </c>
      <c r="G66" s="297" t="s">
        <v>736</v>
      </c>
    </row>
    <row r="67" spans="1:7">
      <c r="A67" s="295" t="s">
        <v>1944</v>
      </c>
      <c r="B67" s="296" t="s">
        <v>1945</v>
      </c>
      <c r="C67" s="297" t="s">
        <v>1060</v>
      </c>
      <c r="D67" s="293"/>
      <c r="E67" s="302" t="s">
        <v>1946</v>
      </c>
      <c r="F67" s="296" t="s">
        <v>1435</v>
      </c>
      <c r="G67" s="297" t="s">
        <v>910</v>
      </c>
    </row>
    <row r="68" spans="1:7">
      <c r="A68" s="295" t="s">
        <v>1947</v>
      </c>
      <c r="B68" s="296" t="s">
        <v>1064</v>
      </c>
      <c r="C68" s="297" t="s">
        <v>1066</v>
      </c>
      <c r="D68" s="293"/>
      <c r="E68" s="302" t="s">
        <v>1948</v>
      </c>
      <c r="F68" s="296" t="s">
        <v>1445</v>
      </c>
      <c r="G68" s="297" t="s">
        <v>844</v>
      </c>
    </row>
    <row r="69" ht="14.25" spans="1:7">
      <c r="A69" s="295" t="s">
        <v>1949</v>
      </c>
      <c r="B69" s="296" t="s">
        <v>1950</v>
      </c>
      <c r="C69" s="297" t="s">
        <v>539</v>
      </c>
      <c r="D69" s="293"/>
      <c r="E69" s="335" t="s">
        <v>1951</v>
      </c>
      <c r="F69" s="336"/>
      <c r="G69" s="337"/>
    </row>
    <row r="70" spans="1:7">
      <c r="A70" s="295" t="s">
        <v>1952</v>
      </c>
      <c r="B70" s="296" t="s">
        <v>1553</v>
      </c>
      <c r="C70" s="297" t="s">
        <v>1063</v>
      </c>
      <c r="D70" s="293"/>
      <c r="E70" s="302" t="s">
        <v>1953</v>
      </c>
      <c r="F70" s="296" t="s">
        <v>475</v>
      </c>
      <c r="G70" s="297" t="s">
        <v>477</v>
      </c>
    </row>
    <row r="71" ht="14.25" spans="1:7">
      <c r="A71" s="295" t="s">
        <v>1954</v>
      </c>
      <c r="B71" s="296" t="s">
        <v>1955</v>
      </c>
      <c r="C71" s="297"/>
      <c r="D71" s="293"/>
      <c r="E71" s="294" t="s">
        <v>1956</v>
      </c>
      <c r="F71" s="294"/>
      <c r="G71" s="294"/>
    </row>
    <row r="72" spans="1:7">
      <c r="A72" s="295" t="s">
        <v>1957</v>
      </c>
      <c r="B72" s="296" t="s">
        <v>482</v>
      </c>
      <c r="C72" s="297" t="s">
        <v>1712</v>
      </c>
      <c r="D72" s="293"/>
      <c r="E72" s="302" t="s">
        <v>1958</v>
      </c>
      <c r="F72" s="296" t="s">
        <v>590</v>
      </c>
      <c r="G72" s="297" t="s">
        <v>592</v>
      </c>
    </row>
    <row r="73" spans="1:7">
      <c r="A73" s="295" t="s">
        <v>1959</v>
      </c>
      <c r="B73" s="296" t="s">
        <v>1353</v>
      </c>
      <c r="C73" s="297" t="s">
        <v>1960</v>
      </c>
      <c r="D73" s="293"/>
      <c r="E73" s="302" t="s">
        <v>1961</v>
      </c>
      <c r="F73" s="296" t="s">
        <v>1427</v>
      </c>
      <c r="G73" s="297" t="s">
        <v>558</v>
      </c>
    </row>
    <row r="74" spans="1:7">
      <c r="A74" s="295" t="s">
        <v>1962</v>
      </c>
      <c r="B74" s="296" t="s">
        <v>950</v>
      </c>
      <c r="C74" s="297" t="s">
        <v>952</v>
      </c>
      <c r="D74" s="293"/>
      <c r="E74" s="302" t="s">
        <v>1963</v>
      </c>
      <c r="F74" s="296" t="s">
        <v>1964</v>
      </c>
      <c r="G74" s="297" t="s">
        <v>679</v>
      </c>
    </row>
    <row r="75" spans="1:7">
      <c r="A75" s="295" t="s">
        <v>1965</v>
      </c>
      <c r="B75" s="296" t="s">
        <v>1640</v>
      </c>
      <c r="C75" s="297" t="s">
        <v>1045</v>
      </c>
      <c r="D75" s="293"/>
      <c r="E75" s="302" t="s">
        <v>1966</v>
      </c>
      <c r="F75" s="296" t="s">
        <v>574</v>
      </c>
      <c r="G75" s="297" t="s">
        <v>576</v>
      </c>
    </row>
    <row r="76" spans="1:7">
      <c r="A76" s="295" t="s">
        <v>1967</v>
      </c>
      <c r="B76" s="296" t="s">
        <v>1968</v>
      </c>
      <c r="C76" s="297" t="s">
        <v>977</v>
      </c>
      <c r="D76" s="293"/>
      <c r="E76" s="295" t="s">
        <v>1969</v>
      </c>
      <c r="F76" s="296" t="s">
        <v>568</v>
      </c>
      <c r="G76" s="297" t="s">
        <v>570</v>
      </c>
    </row>
    <row r="77" spans="1:7">
      <c r="A77" s="295" t="s">
        <v>1970</v>
      </c>
      <c r="B77" s="296" t="s">
        <v>1971</v>
      </c>
      <c r="C77" s="297" t="s">
        <v>1030</v>
      </c>
      <c r="D77" s="293"/>
      <c r="E77" s="295" t="s">
        <v>1972</v>
      </c>
      <c r="F77" s="296" t="s">
        <v>1345</v>
      </c>
      <c r="G77" s="297" t="s">
        <v>607</v>
      </c>
    </row>
    <row r="78" spans="1:7">
      <c r="A78" s="295" t="s">
        <v>1973</v>
      </c>
      <c r="B78" s="296" t="s">
        <v>501</v>
      </c>
      <c r="C78" s="297" t="s">
        <v>503</v>
      </c>
      <c r="D78" s="293"/>
      <c r="E78" s="295" t="s">
        <v>1974</v>
      </c>
      <c r="F78" s="296" t="s">
        <v>1975</v>
      </c>
      <c r="G78" s="297" t="s">
        <v>1976</v>
      </c>
    </row>
    <row r="79" spans="1:7">
      <c r="A79" s="295" t="s">
        <v>1977</v>
      </c>
      <c r="B79" s="296" t="s">
        <v>1978</v>
      </c>
      <c r="C79" s="297" t="s">
        <v>968</v>
      </c>
      <c r="D79" s="293"/>
      <c r="E79" s="295" t="s">
        <v>1979</v>
      </c>
      <c r="F79" s="296" t="s">
        <v>593</v>
      </c>
      <c r="G79" s="297" t="s">
        <v>595</v>
      </c>
    </row>
    <row r="80" spans="1:7">
      <c r="A80" s="295" t="s">
        <v>1980</v>
      </c>
      <c r="B80" s="301" t="s">
        <v>1981</v>
      </c>
      <c r="C80" s="297" t="s">
        <v>1048</v>
      </c>
      <c r="D80" s="293"/>
      <c r="E80" s="295" t="s">
        <v>1982</v>
      </c>
      <c r="F80" s="296" t="s">
        <v>596</v>
      </c>
      <c r="G80" s="297" t="s">
        <v>598</v>
      </c>
    </row>
    <row r="81" spans="1:7">
      <c r="A81" s="295" t="s">
        <v>964</v>
      </c>
      <c r="B81" s="296" t="s">
        <v>1489</v>
      </c>
      <c r="C81" s="297" t="s">
        <v>955</v>
      </c>
      <c r="D81" s="293"/>
      <c r="E81" s="295" t="s">
        <v>1983</v>
      </c>
      <c r="F81" s="296" t="s">
        <v>562</v>
      </c>
      <c r="G81" s="297" t="s">
        <v>564</v>
      </c>
    </row>
    <row r="82" spans="1:7">
      <c r="A82" s="295" t="s">
        <v>1984</v>
      </c>
      <c r="B82" s="296" t="s">
        <v>1985</v>
      </c>
      <c r="C82" s="297" t="s">
        <v>965</v>
      </c>
      <c r="D82" s="293"/>
      <c r="E82" s="295" t="s">
        <v>1986</v>
      </c>
      <c r="F82" s="296" t="s">
        <v>1987</v>
      </c>
      <c r="G82" s="297" t="s">
        <v>561</v>
      </c>
    </row>
    <row r="83" spans="1:7">
      <c r="A83" s="298" t="s">
        <v>1728</v>
      </c>
      <c r="B83" s="299" t="s">
        <v>1988</v>
      </c>
      <c r="C83" s="300" t="s">
        <v>490</v>
      </c>
      <c r="D83" s="293"/>
      <c r="E83" s="295" t="s">
        <v>1989</v>
      </c>
      <c r="F83" s="296" t="s">
        <v>1546</v>
      </c>
      <c r="G83" s="297" t="s">
        <v>610</v>
      </c>
    </row>
    <row r="84" spans="1:7">
      <c r="A84" s="295" t="s">
        <v>1990</v>
      </c>
      <c r="B84" s="296" t="s">
        <v>1505</v>
      </c>
      <c r="C84" s="297" t="s">
        <v>1024</v>
      </c>
      <c r="D84" s="293"/>
      <c r="E84" s="295" t="s">
        <v>1991</v>
      </c>
      <c r="F84" s="296" t="s">
        <v>1992</v>
      </c>
      <c r="G84" s="297" t="s">
        <v>579</v>
      </c>
    </row>
    <row r="85" spans="1:7">
      <c r="A85" s="295" t="s">
        <v>1993</v>
      </c>
      <c r="B85" s="296" t="s">
        <v>1994</v>
      </c>
      <c r="C85" s="297" t="s">
        <v>1069</v>
      </c>
      <c r="D85" s="293"/>
      <c r="E85" s="295" t="s">
        <v>1995</v>
      </c>
      <c r="F85" s="296" t="s">
        <v>1996</v>
      </c>
      <c r="G85" s="297" t="s">
        <v>619</v>
      </c>
    </row>
    <row r="86" spans="1:7">
      <c r="A86" s="295" t="s">
        <v>1997</v>
      </c>
      <c r="B86" s="296" t="s">
        <v>1709</v>
      </c>
      <c r="C86" s="297" t="s">
        <v>496</v>
      </c>
      <c r="D86" s="293"/>
      <c r="E86" s="295" t="s">
        <v>1998</v>
      </c>
      <c r="F86" s="296" t="s">
        <v>1528</v>
      </c>
      <c r="G86" s="297" t="s">
        <v>622</v>
      </c>
    </row>
    <row r="87" spans="1:7">
      <c r="A87" s="295" t="s">
        <v>1999</v>
      </c>
      <c r="B87" s="296" t="s">
        <v>1262</v>
      </c>
      <c r="C87" s="297" t="s">
        <v>1027</v>
      </c>
      <c r="D87" s="293"/>
      <c r="E87" s="295" t="s">
        <v>2000</v>
      </c>
      <c r="F87" s="296" t="s">
        <v>587</v>
      </c>
      <c r="G87" s="297" t="s">
        <v>589</v>
      </c>
    </row>
    <row r="88" spans="1:7">
      <c r="A88" s="295" t="s">
        <v>2001</v>
      </c>
      <c r="B88" s="296" t="s">
        <v>2002</v>
      </c>
      <c r="C88" s="297" t="s">
        <v>493</v>
      </c>
      <c r="D88" s="293"/>
      <c r="E88" s="295" t="s">
        <v>2003</v>
      </c>
      <c r="F88" s="296" t="s">
        <v>2004</v>
      </c>
      <c r="G88" s="297" t="s">
        <v>585</v>
      </c>
    </row>
    <row r="89" spans="1:7">
      <c r="A89" s="295" t="s">
        <v>2005</v>
      </c>
      <c r="B89" s="296" t="s">
        <v>2006</v>
      </c>
      <c r="C89" s="297" t="s">
        <v>1045</v>
      </c>
      <c r="D89" s="293"/>
      <c r="E89" s="295" t="s">
        <v>2007</v>
      </c>
      <c r="F89" s="296" t="s">
        <v>602</v>
      </c>
      <c r="G89" s="297" t="s">
        <v>604</v>
      </c>
    </row>
    <row r="90" spans="1:7">
      <c r="A90" s="295" t="s">
        <v>2008</v>
      </c>
      <c r="B90" s="301" t="s">
        <v>2009</v>
      </c>
      <c r="C90" s="297"/>
      <c r="D90" s="293"/>
      <c r="E90" s="295" t="s">
        <v>2010</v>
      </c>
      <c r="F90" s="296" t="s">
        <v>1513</v>
      </c>
      <c r="G90" s="297" t="s">
        <v>573</v>
      </c>
    </row>
    <row r="91" spans="1:7">
      <c r="A91" s="295" t="s">
        <v>480</v>
      </c>
      <c r="B91" s="296" t="s">
        <v>479</v>
      </c>
      <c r="C91" s="297" t="s">
        <v>481</v>
      </c>
      <c r="D91" s="293"/>
      <c r="E91" s="295" t="s">
        <v>2011</v>
      </c>
      <c r="F91" s="296" t="s">
        <v>611</v>
      </c>
      <c r="G91" s="297" t="s">
        <v>613</v>
      </c>
    </row>
    <row r="92" spans="1:7">
      <c r="A92" s="302" t="s">
        <v>2012</v>
      </c>
      <c r="B92" s="317" t="s">
        <v>395</v>
      </c>
      <c r="C92" s="297" t="s">
        <v>1105</v>
      </c>
      <c r="D92" s="293"/>
      <c r="E92" s="295" t="s">
        <v>2013</v>
      </c>
      <c r="F92" s="296" t="s">
        <v>2014</v>
      </c>
      <c r="G92" s="297" t="s">
        <v>616</v>
      </c>
    </row>
    <row r="93" spans="1:7">
      <c r="A93" s="302" t="s">
        <v>2015</v>
      </c>
      <c r="B93" s="317" t="s">
        <v>2016</v>
      </c>
      <c r="C93" s="297" t="s">
        <v>971</v>
      </c>
      <c r="D93" s="293"/>
      <c r="E93" s="295" t="s">
        <v>2017</v>
      </c>
      <c r="F93" s="296" t="s">
        <v>580</v>
      </c>
      <c r="G93" s="297" t="s">
        <v>582</v>
      </c>
    </row>
    <row r="94" spans="1:7">
      <c r="A94" s="302" t="s">
        <v>2018</v>
      </c>
      <c r="B94" s="318" t="s">
        <v>2019</v>
      </c>
      <c r="C94" s="297" t="s">
        <v>2020</v>
      </c>
      <c r="D94" s="293"/>
      <c r="E94" s="295" t="s">
        <v>2021</v>
      </c>
      <c r="F94" s="296" t="s">
        <v>2022</v>
      </c>
      <c r="G94" s="297" t="s">
        <v>567</v>
      </c>
    </row>
    <row r="95" ht="14.25" spans="1:7">
      <c r="A95" s="302" t="s">
        <v>2023</v>
      </c>
      <c r="B95" s="317" t="s">
        <v>2024</v>
      </c>
      <c r="C95" s="297" t="s">
        <v>2025</v>
      </c>
      <c r="D95" s="293"/>
      <c r="E95" s="294" t="s">
        <v>2026</v>
      </c>
      <c r="F95" s="294"/>
      <c r="G95" s="294"/>
    </row>
    <row r="96" spans="1:7">
      <c r="A96" s="302" t="s">
        <v>2027</v>
      </c>
      <c r="B96" s="317" t="s">
        <v>1397</v>
      </c>
      <c r="C96" s="297" t="s">
        <v>484</v>
      </c>
      <c r="D96" s="293"/>
      <c r="E96" s="295" t="s">
        <v>2028</v>
      </c>
      <c r="F96" s="296" t="s">
        <v>369</v>
      </c>
      <c r="G96" s="297" t="s">
        <v>551</v>
      </c>
    </row>
    <row r="97" spans="1:7">
      <c r="A97" s="302" t="s">
        <v>523</v>
      </c>
      <c r="B97" s="317" t="s">
        <v>2029</v>
      </c>
      <c r="C97" s="297" t="s">
        <v>1115</v>
      </c>
      <c r="D97" s="293"/>
      <c r="E97" s="295" t="s">
        <v>2030</v>
      </c>
      <c r="F97" s="296" t="s">
        <v>370</v>
      </c>
      <c r="G97" s="297" t="s">
        <v>554</v>
      </c>
    </row>
    <row r="98" ht="14.25" spans="1:7">
      <c r="A98" s="302" t="s">
        <v>2031</v>
      </c>
      <c r="B98" s="317" t="s">
        <v>2032</v>
      </c>
      <c r="C98" s="297" t="s">
        <v>1072</v>
      </c>
      <c r="D98" s="293"/>
      <c r="E98" s="294" t="s">
        <v>2033</v>
      </c>
      <c r="F98" s="294"/>
      <c r="G98" s="294"/>
    </row>
    <row r="99" spans="1:7">
      <c r="A99" s="302" t="s">
        <v>2034</v>
      </c>
      <c r="B99" s="317" t="s">
        <v>2035</v>
      </c>
      <c r="C99" s="297" t="s">
        <v>1078</v>
      </c>
      <c r="D99" s="293"/>
      <c r="E99" s="295" t="s">
        <v>2036</v>
      </c>
      <c r="F99" s="296" t="s">
        <v>541</v>
      </c>
      <c r="G99" s="297" t="s">
        <v>543</v>
      </c>
    </row>
    <row r="100" ht="14.25" spans="1:7">
      <c r="A100" s="302" t="s">
        <v>1080</v>
      </c>
      <c r="B100" s="317" t="s">
        <v>1620</v>
      </c>
      <c r="C100" s="297" t="s">
        <v>1081</v>
      </c>
      <c r="D100" s="293"/>
      <c r="E100" s="294" t="s">
        <v>2037</v>
      </c>
      <c r="F100" s="294"/>
      <c r="G100" s="294"/>
    </row>
    <row r="101" spans="1:7">
      <c r="A101" s="302" t="s">
        <v>2038</v>
      </c>
      <c r="B101" s="317" t="s">
        <v>2039</v>
      </c>
      <c r="C101" s="297" t="s">
        <v>1084</v>
      </c>
      <c r="D101" s="293"/>
      <c r="E101" s="295" t="s">
        <v>2040</v>
      </c>
      <c r="F101" s="296" t="s">
        <v>313</v>
      </c>
      <c r="G101" s="297" t="s">
        <v>457</v>
      </c>
    </row>
    <row r="102" ht="14.25" spans="1:7">
      <c r="A102" s="302" t="s">
        <v>2041</v>
      </c>
      <c r="B102" s="317" t="s">
        <v>1082</v>
      </c>
      <c r="C102" s="297" t="s">
        <v>2042</v>
      </c>
      <c r="D102" s="293"/>
      <c r="E102" s="294" t="s">
        <v>2043</v>
      </c>
      <c r="F102" s="294"/>
      <c r="G102" s="294"/>
    </row>
    <row r="103" spans="1:7">
      <c r="A103" s="302" t="s">
        <v>2044</v>
      </c>
      <c r="B103" s="317" t="s">
        <v>2045</v>
      </c>
      <c r="C103" s="297" t="s">
        <v>974</v>
      </c>
      <c r="D103" s="293"/>
      <c r="E103" s="295" t="s">
        <v>2046</v>
      </c>
      <c r="F103" s="296" t="s">
        <v>2047</v>
      </c>
      <c r="G103" s="297" t="s">
        <v>441</v>
      </c>
    </row>
    <row r="104" ht="14.25" spans="1:7">
      <c r="A104" s="302" t="s">
        <v>2048</v>
      </c>
      <c r="B104" s="317" t="s">
        <v>1314</v>
      </c>
      <c r="C104" s="297" t="s">
        <v>1033</v>
      </c>
      <c r="D104" s="293"/>
      <c r="E104" s="294" t="s">
        <v>2049</v>
      </c>
      <c r="F104" s="294"/>
      <c r="G104" s="294"/>
    </row>
    <row r="105" spans="1:7">
      <c r="A105" s="302" t="s">
        <v>2050</v>
      </c>
      <c r="B105" s="317" t="s">
        <v>1034</v>
      </c>
      <c r="C105" s="297" t="s">
        <v>1036</v>
      </c>
      <c r="D105" s="293"/>
      <c r="E105" s="295" t="s">
        <v>2051</v>
      </c>
      <c r="F105" s="296" t="s">
        <v>1302</v>
      </c>
      <c r="G105" s="297" t="s">
        <v>447</v>
      </c>
    </row>
    <row r="106" ht="14.25" spans="1:7">
      <c r="A106" s="302" t="s">
        <v>2052</v>
      </c>
      <c r="B106" s="317" t="s">
        <v>1282</v>
      </c>
      <c r="C106" s="297" t="s">
        <v>1109</v>
      </c>
      <c r="D106" s="293"/>
      <c r="E106" s="294" t="s">
        <v>2053</v>
      </c>
      <c r="F106" s="294"/>
      <c r="G106" s="294"/>
    </row>
    <row r="107" spans="1:7">
      <c r="A107" s="302" t="s">
        <v>2054</v>
      </c>
      <c r="B107" s="317" t="s">
        <v>2055</v>
      </c>
      <c r="C107" s="297" t="s">
        <v>1099</v>
      </c>
      <c r="D107" s="293"/>
      <c r="E107" s="295" t="s">
        <v>2056</v>
      </c>
      <c r="F107" s="296" t="s">
        <v>2057</v>
      </c>
      <c r="G107" s="297" t="s">
        <v>435</v>
      </c>
    </row>
    <row r="108" ht="14.25" spans="1:7">
      <c r="A108" s="302" t="s">
        <v>2058</v>
      </c>
      <c r="B108" s="317" t="s">
        <v>2059</v>
      </c>
      <c r="C108" s="297" t="s">
        <v>1039</v>
      </c>
      <c r="D108" s="293"/>
      <c r="E108" s="294" t="s">
        <v>2060</v>
      </c>
      <c r="F108" s="294"/>
      <c r="G108" s="294"/>
    </row>
    <row r="109" spans="1:7">
      <c r="A109" s="302" t="s">
        <v>2061</v>
      </c>
      <c r="B109" s="317" t="s">
        <v>2062</v>
      </c>
      <c r="C109" s="297" t="s">
        <v>1042</v>
      </c>
      <c r="D109" s="293"/>
      <c r="E109" s="295" t="s">
        <v>2063</v>
      </c>
      <c r="F109" s="296" t="s">
        <v>2064</v>
      </c>
      <c r="G109" s="297" t="s">
        <v>468</v>
      </c>
    </row>
    <row r="110" ht="14.25" spans="1:7">
      <c r="A110" s="302" t="s">
        <v>2065</v>
      </c>
      <c r="B110" s="317" t="s">
        <v>2066</v>
      </c>
      <c r="C110" s="297" t="s">
        <v>958</v>
      </c>
      <c r="D110" s="293"/>
      <c r="E110" s="294" t="s">
        <v>2067</v>
      </c>
      <c r="F110" s="294"/>
      <c r="G110" s="294"/>
    </row>
    <row r="111" spans="1:7">
      <c r="A111" s="302" t="s">
        <v>2068</v>
      </c>
      <c r="B111" s="317" t="s">
        <v>2069</v>
      </c>
      <c r="C111" s="297" t="s">
        <v>990</v>
      </c>
      <c r="D111" s="293"/>
      <c r="E111" s="295" t="s">
        <v>2070</v>
      </c>
      <c r="F111" s="296" t="s">
        <v>2071</v>
      </c>
      <c r="G111" s="297" t="s">
        <v>461</v>
      </c>
    </row>
    <row r="112" spans="1:7">
      <c r="A112" s="302" t="s">
        <v>1086</v>
      </c>
      <c r="B112" s="317" t="s">
        <v>1085</v>
      </c>
      <c r="C112" s="297" t="s">
        <v>1087</v>
      </c>
      <c r="D112" s="293"/>
      <c r="E112" s="295" t="s">
        <v>2072</v>
      </c>
      <c r="F112" s="296" t="s">
        <v>1229</v>
      </c>
      <c r="G112" s="297" t="s">
        <v>464</v>
      </c>
    </row>
    <row r="113" spans="1:7">
      <c r="A113" s="302" t="s">
        <v>2073</v>
      </c>
      <c r="B113" s="317" t="s">
        <v>2074</v>
      </c>
      <c r="C113" s="297" t="s">
        <v>1093</v>
      </c>
      <c r="D113" s="293"/>
      <c r="E113" s="295" t="s">
        <v>2075</v>
      </c>
      <c r="F113" s="296" t="s">
        <v>1361</v>
      </c>
      <c r="G113" s="297" t="s">
        <v>2076</v>
      </c>
    </row>
    <row r="114" ht="14.25" spans="1:7">
      <c r="A114" s="302" t="s">
        <v>492</v>
      </c>
      <c r="B114" s="317" t="s">
        <v>1439</v>
      </c>
      <c r="C114" s="297"/>
      <c r="D114" s="293"/>
      <c r="E114" s="294" t="s">
        <v>2077</v>
      </c>
      <c r="F114" s="294"/>
      <c r="G114" s="294"/>
    </row>
    <row r="115" spans="1:7">
      <c r="A115" s="302" t="s">
        <v>2078</v>
      </c>
      <c r="B115" s="317" t="s">
        <v>2079</v>
      </c>
      <c r="C115" s="297" t="s">
        <v>2080</v>
      </c>
      <c r="D115" s="293"/>
      <c r="E115" s="295" t="s">
        <v>2081</v>
      </c>
      <c r="F115" s="296" t="s">
        <v>442</v>
      </c>
      <c r="G115" s="297" t="s">
        <v>444</v>
      </c>
    </row>
    <row r="116" ht="14.25" spans="1:7">
      <c r="A116" s="302" t="s">
        <v>2082</v>
      </c>
      <c r="B116" s="318" t="s">
        <v>1643</v>
      </c>
      <c r="C116" s="297" t="s">
        <v>2083</v>
      </c>
      <c r="D116" s="293"/>
      <c r="E116" s="294" t="s">
        <v>2084</v>
      </c>
      <c r="F116" s="294"/>
      <c r="G116" s="294"/>
    </row>
    <row r="117" spans="1:7">
      <c r="A117" s="302" t="s">
        <v>2085</v>
      </c>
      <c r="B117" s="317" t="s">
        <v>2086</v>
      </c>
      <c r="C117" s="297" t="s">
        <v>974</v>
      </c>
      <c r="D117" s="293"/>
      <c r="E117" s="295" t="s">
        <v>2087</v>
      </c>
      <c r="F117" s="296" t="s">
        <v>2088</v>
      </c>
      <c r="G117" s="297" t="s">
        <v>454</v>
      </c>
    </row>
    <row r="118" ht="14.25" spans="1:7">
      <c r="A118" s="295" t="s">
        <v>2089</v>
      </c>
      <c r="B118" s="296" t="s">
        <v>1094</v>
      </c>
      <c r="C118" s="297" t="s">
        <v>1096</v>
      </c>
      <c r="D118" s="293"/>
      <c r="E118" s="294" t="s">
        <v>2090</v>
      </c>
      <c r="F118" s="294"/>
      <c r="G118" s="294"/>
    </row>
    <row r="119" spans="1:7">
      <c r="A119" s="295" t="s">
        <v>2091</v>
      </c>
      <c r="B119" s="296" t="s">
        <v>1052</v>
      </c>
      <c r="C119" s="297" t="s">
        <v>1054</v>
      </c>
      <c r="D119" s="293"/>
      <c r="E119" s="295" t="s">
        <v>2092</v>
      </c>
      <c r="F119" s="301" t="s">
        <v>436</v>
      </c>
      <c r="G119" s="297" t="s">
        <v>438</v>
      </c>
    </row>
    <row r="120" ht="14.25" spans="1:7">
      <c r="A120" s="295" t="s">
        <v>2093</v>
      </c>
      <c r="B120" s="296" t="s">
        <v>1412</v>
      </c>
      <c r="C120" s="297" t="s">
        <v>2094</v>
      </c>
      <c r="D120" s="293"/>
      <c r="E120" s="294" t="s">
        <v>2095</v>
      </c>
      <c r="F120" s="294"/>
      <c r="G120" s="294"/>
    </row>
    <row r="121" spans="1:7">
      <c r="A121" s="295" t="s">
        <v>2096</v>
      </c>
      <c r="B121" s="296" t="s">
        <v>1425</v>
      </c>
      <c r="C121" s="297" t="s">
        <v>987</v>
      </c>
      <c r="D121" s="293"/>
      <c r="E121" s="295" t="s">
        <v>2097</v>
      </c>
      <c r="F121" s="296" t="s">
        <v>2098</v>
      </c>
      <c r="G121" s="297" t="s">
        <v>2099</v>
      </c>
    </row>
    <row r="122" ht="14.25" spans="1:7">
      <c r="A122" s="295" t="s">
        <v>2100</v>
      </c>
      <c r="B122" s="296" t="s">
        <v>1488</v>
      </c>
      <c r="C122" s="297" t="s">
        <v>536</v>
      </c>
      <c r="D122" s="293"/>
      <c r="E122" s="294" t="s">
        <v>2101</v>
      </c>
      <c r="F122" s="294"/>
      <c r="G122" s="294"/>
    </row>
    <row r="123" spans="1:7">
      <c r="A123" s="298" t="s">
        <v>2102</v>
      </c>
      <c r="B123" s="299" t="s">
        <v>2103</v>
      </c>
      <c r="C123" s="300" t="s">
        <v>961</v>
      </c>
      <c r="D123" s="293"/>
      <c r="E123" s="295" t="s">
        <v>2104</v>
      </c>
      <c r="F123" s="296" t="s">
        <v>1010</v>
      </c>
      <c r="G123" s="297" t="s">
        <v>1012</v>
      </c>
    </row>
    <row r="124" spans="1:7">
      <c r="A124" s="295" t="s">
        <v>2105</v>
      </c>
      <c r="B124" s="296" t="s">
        <v>2106</v>
      </c>
      <c r="C124" s="297" t="s">
        <v>2107</v>
      </c>
      <c r="D124" s="293"/>
      <c r="E124" s="295" t="s">
        <v>2108</v>
      </c>
      <c r="F124" s="296" t="s">
        <v>2109</v>
      </c>
      <c r="G124" s="297" t="s">
        <v>2110</v>
      </c>
    </row>
    <row r="125" ht="14.25" spans="1:7">
      <c r="A125" s="231"/>
      <c r="B125" s="231"/>
      <c r="C125" s="231"/>
      <c r="D125" s="293"/>
      <c r="E125" s="231"/>
      <c r="F125" s="231"/>
      <c r="G125" s="231"/>
    </row>
  </sheetData>
  <mergeCells count="26">
    <mergeCell ref="A1:G1"/>
    <mergeCell ref="A2:G2"/>
    <mergeCell ref="A3:G3"/>
    <mergeCell ref="A5:C5"/>
    <mergeCell ref="E5:G5"/>
    <mergeCell ref="A7:C7"/>
    <mergeCell ref="A9:C9"/>
    <mergeCell ref="A13:C13"/>
    <mergeCell ref="A35:C35"/>
    <mergeCell ref="A49:C49"/>
    <mergeCell ref="E69:G69"/>
    <mergeCell ref="E71:G71"/>
    <mergeCell ref="E95:G95"/>
    <mergeCell ref="E98:G98"/>
    <mergeCell ref="E100:G100"/>
    <mergeCell ref="E102:G102"/>
    <mergeCell ref="E104:G104"/>
    <mergeCell ref="E106:G106"/>
    <mergeCell ref="E108:G108"/>
    <mergeCell ref="E110:G110"/>
    <mergeCell ref="E114:G114"/>
    <mergeCell ref="E116:G116"/>
    <mergeCell ref="E118:G118"/>
    <mergeCell ref="E120:G120"/>
    <mergeCell ref="E122:G122"/>
    <mergeCell ref="D4:D12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H1" location="目录!A1" display="目录"/>
    <hyperlink ref="I1" location="'F2-香港联邦特货价'!A1" display="F2联邦价"/>
    <hyperlink ref="I2" location="'F1-香港联邦IP'!A1" display="F1联邦价"/>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742" t="s">
        <v>63</v>
      </c>
      <c r="B1" s="742"/>
      <c r="C1" s="742"/>
      <c r="D1" s="742"/>
      <c r="E1" s="742"/>
      <c r="F1" s="742"/>
      <c r="G1" s="742"/>
      <c r="H1" s="742"/>
      <c r="I1" s="742"/>
      <c r="J1" s="26" t="s">
        <v>64</v>
      </c>
    </row>
    <row r="2" ht="20.25" spans="1:9">
      <c r="A2" s="743" t="s">
        <v>65</v>
      </c>
      <c r="B2" s="744"/>
      <c r="C2" s="744"/>
      <c r="D2" s="744"/>
      <c r="E2" s="744"/>
      <c r="F2" s="744"/>
      <c r="G2" s="744"/>
      <c r="H2" s="745" t="s">
        <v>66</v>
      </c>
      <c r="I2" s="775"/>
    </row>
    <row r="3" spans="1:9">
      <c r="A3" s="746" t="s">
        <v>67</v>
      </c>
      <c r="B3" s="747"/>
      <c r="C3" s="744"/>
      <c r="D3" s="744"/>
      <c r="E3" s="744"/>
      <c r="F3" s="744"/>
      <c r="G3" s="744"/>
      <c r="H3" s="744"/>
      <c r="I3" s="775"/>
    </row>
    <row r="4" spans="1:9">
      <c r="A4" s="748" t="s">
        <v>68</v>
      </c>
      <c r="B4" s="747"/>
      <c r="C4" s="747"/>
      <c r="D4" s="747"/>
      <c r="E4" s="747"/>
      <c r="F4" s="747"/>
      <c r="G4" s="747"/>
      <c r="H4" s="747"/>
      <c r="I4" s="776"/>
    </row>
    <row r="5" spans="1:9">
      <c r="A5" s="749" t="s">
        <v>69</v>
      </c>
      <c r="B5" s="750"/>
      <c r="C5" s="750"/>
      <c r="D5" s="750"/>
      <c r="E5" s="750"/>
      <c r="F5" s="750"/>
      <c r="G5" s="750"/>
      <c r="H5" s="750"/>
      <c r="I5" s="777"/>
    </row>
    <row r="6" spans="1:9">
      <c r="A6" s="751" t="s">
        <v>70</v>
      </c>
      <c r="B6" s="752"/>
      <c r="C6" s="752"/>
      <c r="D6" s="752"/>
      <c r="E6" s="752"/>
      <c r="F6" s="752"/>
      <c r="G6" s="752"/>
      <c r="H6" s="752"/>
      <c r="I6" s="778"/>
    </row>
    <row r="7" spans="1:9">
      <c r="A7" s="753" t="s">
        <v>71</v>
      </c>
      <c r="B7" s="754"/>
      <c r="C7" s="754"/>
      <c r="D7" s="754"/>
      <c r="E7" s="754"/>
      <c r="F7" s="754"/>
      <c r="G7" s="754"/>
      <c r="H7" s="754"/>
      <c r="I7" s="779"/>
    </row>
    <row r="8" ht="114" customHeight="1" spans="1:9">
      <c r="A8" s="755" t="s">
        <v>72</v>
      </c>
      <c r="B8" s="756"/>
      <c r="C8" s="756"/>
      <c r="D8" s="756"/>
      <c r="E8" s="756"/>
      <c r="F8" s="756"/>
      <c r="G8" s="756"/>
      <c r="H8" s="756"/>
      <c r="I8" s="780"/>
    </row>
    <row r="9" ht="90" customHeight="1" spans="1:9">
      <c r="A9" s="757" t="s">
        <v>73</v>
      </c>
      <c r="B9" s="758"/>
      <c r="C9" s="758"/>
      <c r="D9" s="758"/>
      <c r="E9" s="758"/>
      <c r="F9" s="758"/>
      <c r="G9" s="758"/>
      <c r="H9" s="758"/>
      <c r="I9" s="781"/>
    </row>
    <row r="10" spans="1:9">
      <c r="A10" s="759" t="s">
        <v>74</v>
      </c>
      <c r="B10" s="651"/>
      <c r="C10" s="651"/>
      <c r="D10" s="651"/>
      <c r="E10" s="651"/>
      <c r="F10" s="651"/>
      <c r="G10" s="651"/>
      <c r="H10" s="651"/>
      <c r="I10" s="673"/>
    </row>
    <row r="11" spans="1:9">
      <c r="A11" s="760" t="s">
        <v>75</v>
      </c>
      <c r="B11" s="651"/>
      <c r="C11" s="651"/>
      <c r="D11" s="651"/>
      <c r="E11" s="651"/>
      <c r="F11" s="651"/>
      <c r="G11" s="651"/>
      <c r="H11" s="651"/>
      <c r="I11" s="673"/>
    </row>
    <row r="12" spans="1:9">
      <c r="A12" s="760" t="s">
        <v>76</v>
      </c>
      <c r="B12" s="651"/>
      <c r="C12" s="651"/>
      <c r="D12" s="651"/>
      <c r="E12" s="651"/>
      <c r="F12" s="651"/>
      <c r="G12" s="651"/>
      <c r="H12" s="651"/>
      <c r="I12" s="673"/>
    </row>
    <row r="13" spans="1:9">
      <c r="A13" s="760" t="s">
        <v>77</v>
      </c>
      <c r="B13" s="651"/>
      <c r="C13" s="651"/>
      <c r="D13" s="651"/>
      <c r="E13" s="651"/>
      <c r="F13" s="651"/>
      <c r="G13" s="651"/>
      <c r="H13" s="651"/>
      <c r="I13" s="673"/>
    </row>
    <row r="14" spans="1:9">
      <c r="A14" s="759" t="s">
        <v>78</v>
      </c>
      <c r="B14" s="651"/>
      <c r="C14" s="651"/>
      <c r="D14" s="651"/>
      <c r="E14" s="651"/>
      <c r="F14" s="651"/>
      <c r="G14" s="651"/>
      <c r="H14" s="651"/>
      <c r="I14" s="673"/>
    </row>
    <row r="15" spans="1:9">
      <c r="A15" s="759" t="s">
        <v>79</v>
      </c>
      <c r="B15" s="651"/>
      <c r="C15" s="651"/>
      <c r="D15" s="651"/>
      <c r="E15" s="651"/>
      <c r="F15" s="651"/>
      <c r="G15" s="651"/>
      <c r="H15" s="651"/>
      <c r="I15" s="673"/>
    </row>
    <row r="16" spans="1:9">
      <c r="A16" s="759" t="s">
        <v>80</v>
      </c>
      <c r="B16" s="651"/>
      <c r="C16" s="651"/>
      <c r="D16" s="651"/>
      <c r="E16" s="651"/>
      <c r="F16" s="651"/>
      <c r="G16" s="651"/>
      <c r="H16" s="651"/>
      <c r="I16" s="673"/>
    </row>
    <row r="17" spans="1:9">
      <c r="A17" s="759" t="s">
        <v>81</v>
      </c>
      <c r="B17" s="651"/>
      <c r="C17" s="651"/>
      <c r="D17" s="651"/>
      <c r="E17" s="651"/>
      <c r="F17" s="651"/>
      <c r="G17" s="651"/>
      <c r="H17" s="651"/>
      <c r="I17" s="673"/>
    </row>
    <row r="18" spans="1:9">
      <c r="A18" s="759" t="s">
        <v>82</v>
      </c>
      <c r="B18" s="651"/>
      <c r="C18" s="651"/>
      <c r="D18" s="651"/>
      <c r="E18" s="651"/>
      <c r="F18" s="651"/>
      <c r="G18" s="651"/>
      <c r="H18" s="651"/>
      <c r="I18" s="673"/>
    </row>
    <row r="19" spans="1:9">
      <c r="A19" s="759" t="s">
        <v>83</v>
      </c>
      <c r="B19" s="651"/>
      <c r="C19" s="651"/>
      <c r="D19" s="651"/>
      <c r="E19" s="651"/>
      <c r="F19" s="651"/>
      <c r="G19" s="651"/>
      <c r="H19" s="651"/>
      <c r="I19" s="673"/>
    </row>
    <row r="20" spans="1:9">
      <c r="A20" s="759" t="s">
        <v>84</v>
      </c>
      <c r="B20" s="651"/>
      <c r="C20" s="651"/>
      <c r="D20" s="651"/>
      <c r="E20" s="651"/>
      <c r="F20" s="651"/>
      <c r="G20" s="651"/>
      <c r="H20" s="651"/>
      <c r="I20" s="673"/>
    </row>
    <row r="21" spans="1:9">
      <c r="A21" s="759" t="s">
        <v>85</v>
      </c>
      <c r="B21" s="651"/>
      <c r="C21" s="651"/>
      <c r="D21" s="651"/>
      <c r="E21" s="651"/>
      <c r="F21" s="651"/>
      <c r="G21" s="651"/>
      <c r="H21" s="651"/>
      <c r="I21" s="673"/>
    </row>
    <row r="22" spans="1:9">
      <c r="A22" s="759" t="s">
        <v>86</v>
      </c>
      <c r="B22" s="651"/>
      <c r="C22" s="651"/>
      <c r="D22" s="651"/>
      <c r="E22" s="651"/>
      <c r="F22" s="651"/>
      <c r="G22" s="651"/>
      <c r="H22" s="651"/>
      <c r="I22" s="673"/>
    </row>
    <row r="23" spans="1:9">
      <c r="A23" s="759" t="s">
        <v>87</v>
      </c>
      <c r="B23" s="651"/>
      <c r="C23" s="651"/>
      <c r="D23" s="651"/>
      <c r="E23" s="651"/>
      <c r="F23" s="651"/>
      <c r="G23" s="651"/>
      <c r="H23" s="651"/>
      <c r="I23" s="673"/>
    </row>
    <row r="24" spans="1:9">
      <c r="A24" s="759" t="s">
        <v>88</v>
      </c>
      <c r="B24" s="651"/>
      <c r="C24" s="651"/>
      <c r="D24" s="651"/>
      <c r="E24" s="651"/>
      <c r="F24" s="651"/>
      <c r="G24" s="651"/>
      <c r="H24" s="651"/>
      <c r="I24" s="673"/>
    </row>
    <row r="25" spans="1:9">
      <c r="A25" s="650" t="s">
        <v>89</v>
      </c>
      <c r="B25" s="650"/>
      <c r="C25" s="650"/>
      <c r="D25" s="650"/>
      <c r="E25" s="650"/>
      <c r="F25" s="650"/>
      <c r="G25" s="650"/>
      <c r="H25" s="650"/>
      <c r="I25" s="673"/>
    </row>
    <row r="26" spans="1:9">
      <c r="A26" s="654" t="s">
        <v>90</v>
      </c>
      <c r="B26" s="761"/>
      <c r="C26" s="761"/>
      <c r="D26" s="761"/>
      <c r="E26" s="761"/>
      <c r="F26" s="761"/>
      <c r="G26" s="761"/>
      <c r="H26" s="761"/>
      <c r="I26" s="675"/>
    </row>
    <row r="27" spans="1:9">
      <c r="A27" s="650" t="s">
        <v>91</v>
      </c>
      <c r="B27" s="650"/>
      <c r="C27" s="650"/>
      <c r="D27" s="650"/>
      <c r="E27" s="650"/>
      <c r="F27" s="650"/>
      <c r="G27" s="650"/>
      <c r="H27" s="650"/>
      <c r="I27" s="673"/>
    </row>
    <row r="28" spans="1:9">
      <c r="A28" s="650" t="s">
        <v>92</v>
      </c>
      <c r="B28" s="650"/>
      <c r="C28" s="650"/>
      <c r="D28" s="650"/>
      <c r="E28" s="650"/>
      <c r="F28" s="650"/>
      <c r="G28" s="650"/>
      <c r="H28" s="650"/>
      <c r="I28" s="673"/>
    </row>
    <row r="29" spans="1:9">
      <c r="A29" s="650" t="s">
        <v>93</v>
      </c>
      <c r="B29" s="650"/>
      <c r="C29" s="650"/>
      <c r="D29" s="650"/>
      <c r="E29" s="650"/>
      <c r="F29" s="650"/>
      <c r="G29" s="650"/>
      <c r="H29" s="650"/>
      <c r="I29" s="673"/>
    </row>
    <row r="30" spans="1:9">
      <c r="A30" s="646" t="s">
        <v>94</v>
      </c>
      <c r="B30" s="647"/>
      <c r="C30" s="647"/>
      <c r="D30" s="647"/>
      <c r="E30" s="647"/>
      <c r="F30" s="647"/>
      <c r="G30" s="647"/>
      <c r="H30" s="647"/>
      <c r="I30" s="671"/>
    </row>
    <row r="31" spans="1:9">
      <c r="A31" s="646" t="s">
        <v>95</v>
      </c>
      <c r="B31" s="647"/>
      <c r="C31" s="647"/>
      <c r="D31" s="647"/>
      <c r="E31" s="647"/>
      <c r="F31" s="647"/>
      <c r="G31" s="647"/>
      <c r="H31" s="647"/>
      <c r="I31" s="671"/>
    </row>
    <row r="32" spans="1:9">
      <c r="A32" s="646" t="s">
        <v>96</v>
      </c>
      <c r="B32" s="647"/>
      <c r="C32" s="647"/>
      <c r="D32" s="647"/>
      <c r="E32" s="647"/>
      <c r="F32" s="647"/>
      <c r="G32" s="647"/>
      <c r="H32" s="647"/>
      <c r="I32" s="671"/>
    </row>
    <row r="33" spans="1:9">
      <c r="A33" s="762" t="s">
        <v>97</v>
      </c>
      <c r="B33" s="763"/>
      <c r="C33" s="763"/>
      <c r="D33" s="763"/>
      <c r="E33" s="763"/>
      <c r="F33" s="763"/>
      <c r="G33" s="763"/>
      <c r="H33" s="763"/>
      <c r="I33" s="782"/>
    </row>
    <row r="34" spans="1:9">
      <c r="A34" s="762" t="s">
        <v>98</v>
      </c>
      <c r="B34" s="763"/>
      <c r="C34" s="763"/>
      <c r="D34" s="763"/>
      <c r="E34" s="763"/>
      <c r="F34" s="763"/>
      <c r="G34" s="763"/>
      <c r="H34" s="763"/>
      <c r="I34" s="782"/>
    </row>
    <row r="35" spans="1:9">
      <c r="A35" s="764" t="s">
        <v>99</v>
      </c>
      <c r="B35" s="765"/>
      <c r="C35" s="765"/>
      <c r="D35" s="765"/>
      <c r="E35" s="765"/>
      <c r="F35" s="765"/>
      <c r="G35" s="765"/>
      <c r="H35" s="765"/>
      <c r="I35" s="783"/>
    </row>
    <row r="36" spans="1:9">
      <c r="A36" s="764" t="s">
        <v>100</v>
      </c>
      <c r="B36" s="765"/>
      <c r="C36" s="765"/>
      <c r="D36" s="765"/>
      <c r="E36" s="765"/>
      <c r="F36" s="765"/>
      <c r="G36" s="765"/>
      <c r="H36" s="765"/>
      <c r="I36" s="783"/>
    </row>
    <row r="37" spans="1:9">
      <c r="A37" s="646" t="s">
        <v>101</v>
      </c>
      <c r="B37" s="647"/>
      <c r="C37" s="647"/>
      <c r="D37" s="647"/>
      <c r="E37" s="647"/>
      <c r="F37" s="647"/>
      <c r="G37" s="647"/>
      <c r="H37" s="647"/>
      <c r="I37" s="671"/>
    </row>
    <row r="38" spans="1:9">
      <c r="A38" s="646" t="s">
        <v>102</v>
      </c>
      <c r="B38" s="647"/>
      <c r="C38" s="647"/>
      <c r="D38" s="647"/>
      <c r="E38" s="647"/>
      <c r="F38" s="647"/>
      <c r="G38" s="647"/>
      <c r="H38" s="647"/>
      <c r="I38" s="671"/>
    </row>
    <row r="39" spans="1:9">
      <c r="A39" s="766" t="s">
        <v>103</v>
      </c>
      <c r="B39" s="647"/>
      <c r="C39" s="647"/>
      <c r="D39" s="647"/>
      <c r="E39" s="647"/>
      <c r="F39" s="647"/>
      <c r="G39" s="647"/>
      <c r="H39" s="647"/>
      <c r="I39" s="671"/>
    </row>
    <row r="40" spans="1:9">
      <c r="A40" s="646" t="s">
        <v>104</v>
      </c>
      <c r="B40" s="647"/>
      <c r="C40" s="647"/>
      <c r="D40" s="647"/>
      <c r="E40" s="647"/>
      <c r="F40" s="647"/>
      <c r="G40" s="647"/>
      <c r="H40" s="647"/>
      <c r="I40" s="671"/>
    </row>
    <row r="41" spans="1:9">
      <c r="A41" s="650" t="s">
        <v>105</v>
      </c>
      <c r="B41" s="650"/>
      <c r="C41" s="650"/>
      <c r="D41" s="650"/>
      <c r="E41" s="650"/>
      <c r="F41" s="650"/>
      <c r="G41" s="650"/>
      <c r="H41" s="650"/>
      <c r="I41" s="673"/>
    </row>
    <row r="42" spans="1:9">
      <c r="A42" s="650" t="s">
        <v>106</v>
      </c>
      <c r="B42" s="650"/>
      <c r="C42" s="650"/>
      <c r="D42" s="650"/>
      <c r="E42" s="650"/>
      <c r="F42" s="650"/>
      <c r="G42" s="650"/>
      <c r="H42" s="650"/>
      <c r="I42" s="673"/>
    </row>
    <row r="43" spans="1:9">
      <c r="A43" s="767" t="s">
        <v>107</v>
      </c>
      <c r="B43" s="768"/>
      <c r="C43" s="768"/>
      <c r="D43" s="768"/>
      <c r="E43" s="768"/>
      <c r="F43" s="768"/>
      <c r="G43" s="768"/>
      <c r="H43" s="768"/>
      <c r="I43" s="784"/>
    </row>
    <row r="44" spans="1:9">
      <c r="A44" s="650" t="s">
        <v>108</v>
      </c>
      <c r="B44" s="664"/>
      <c r="C44" s="664"/>
      <c r="D44" s="664"/>
      <c r="E44" s="664"/>
      <c r="F44" s="664"/>
      <c r="G44" s="664"/>
      <c r="H44" s="664"/>
      <c r="I44" s="673"/>
    </row>
    <row r="45" spans="1:9">
      <c r="A45" s="650" t="s">
        <v>109</v>
      </c>
      <c r="B45" s="650"/>
      <c r="C45" s="650"/>
      <c r="D45" s="650"/>
      <c r="E45" s="650"/>
      <c r="F45" s="650"/>
      <c r="G45" s="650"/>
      <c r="H45" s="650"/>
      <c r="I45" s="673"/>
    </row>
    <row r="46" spans="1:9">
      <c r="A46" s="650" t="s">
        <v>110</v>
      </c>
      <c r="B46" s="650"/>
      <c r="C46" s="650"/>
      <c r="D46" s="650"/>
      <c r="E46" s="650"/>
      <c r="F46" s="650"/>
      <c r="G46" s="650"/>
      <c r="H46" s="650"/>
      <c r="I46" s="673"/>
    </row>
    <row r="47" spans="1:9">
      <c r="A47" s="650" t="s">
        <v>111</v>
      </c>
      <c r="B47" s="650"/>
      <c r="C47" s="650"/>
      <c r="D47" s="650"/>
      <c r="E47" s="650"/>
      <c r="F47" s="650"/>
      <c r="G47" s="650"/>
      <c r="H47" s="650"/>
      <c r="I47" s="673"/>
    </row>
    <row r="48" spans="1:9">
      <c r="A48" s="650" t="s">
        <v>112</v>
      </c>
      <c r="B48" s="650"/>
      <c r="C48" s="650"/>
      <c r="D48" s="650"/>
      <c r="E48" s="650"/>
      <c r="F48" s="650"/>
      <c r="G48" s="650"/>
      <c r="H48" s="650"/>
      <c r="I48" s="673"/>
    </row>
    <row r="49" spans="1:9">
      <c r="A49" s="650" t="s">
        <v>113</v>
      </c>
      <c r="B49" s="650"/>
      <c r="C49" s="650"/>
      <c r="D49" s="650"/>
      <c r="E49" s="650"/>
      <c r="F49" s="650"/>
      <c r="G49" s="650"/>
      <c r="H49" s="650"/>
      <c r="I49" s="673"/>
    </row>
    <row r="50" spans="1:9">
      <c r="A50" s="650" t="s">
        <v>114</v>
      </c>
      <c r="B50" s="650"/>
      <c r="C50" s="650"/>
      <c r="D50" s="650"/>
      <c r="E50" s="650"/>
      <c r="F50" s="650"/>
      <c r="G50" s="650"/>
      <c r="H50" s="650"/>
      <c r="I50" s="673"/>
    </row>
    <row r="51" spans="1:9">
      <c r="A51" s="650" t="s">
        <v>115</v>
      </c>
      <c r="B51" s="650"/>
      <c r="C51" s="650"/>
      <c r="D51" s="650"/>
      <c r="E51" s="650"/>
      <c r="F51" s="650"/>
      <c r="G51" s="650"/>
      <c r="H51" s="650"/>
      <c r="I51" s="673"/>
    </row>
    <row r="52" spans="1:9">
      <c r="A52" s="769" t="s">
        <v>116</v>
      </c>
      <c r="B52" s="651"/>
      <c r="C52" s="651"/>
      <c r="D52" s="651"/>
      <c r="E52" s="651"/>
      <c r="F52" s="651"/>
      <c r="G52" s="651"/>
      <c r="H52" s="651"/>
      <c r="I52" s="673"/>
    </row>
    <row r="53" spans="1:9">
      <c r="A53" s="769" t="s">
        <v>117</v>
      </c>
      <c r="B53" s="651"/>
      <c r="C53" s="651"/>
      <c r="D53" s="651"/>
      <c r="E53" s="651"/>
      <c r="F53" s="651"/>
      <c r="G53" s="651"/>
      <c r="H53" s="651"/>
      <c r="I53" s="673"/>
    </row>
    <row r="54" spans="1:9">
      <c r="A54" s="769" t="s">
        <v>118</v>
      </c>
      <c r="B54" s="651"/>
      <c r="D54" s="651"/>
      <c r="E54" s="651"/>
      <c r="F54" s="651"/>
      <c r="G54" s="651"/>
      <c r="H54" s="651"/>
      <c r="I54" s="673"/>
    </row>
    <row r="55" spans="1:9">
      <c r="A55" s="769" t="s">
        <v>119</v>
      </c>
      <c r="B55" s="651"/>
      <c r="C55" s="651"/>
      <c r="D55" s="651"/>
      <c r="E55" s="651"/>
      <c r="F55" s="651"/>
      <c r="G55" s="651"/>
      <c r="H55" s="651"/>
      <c r="I55" s="673"/>
    </row>
    <row r="56" spans="1:9">
      <c r="A56" s="769" t="s">
        <v>120</v>
      </c>
      <c r="B56" s="651"/>
      <c r="C56" s="651"/>
      <c r="D56" s="651"/>
      <c r="E56" s="651"/>
      <c r="F56" s="651"/>
      <c r="G56" s="651"/>
      <c r="H56" s="651"/>
      <c r="I56" s="673"/>
    </row>
    <row r="57" spans="1:9">
      <c r="A57" s="770" t="s">
        <v>121</v>
      </c>
      <c r="B57" s="771"/>
      <c r="C57" s="771"/>
      <c r="D57" s="771"/>
      <c r="E57" s="771"/>
      <c r="F57" s="771"/>
      <c r="G57" s="771"/>
      <c r="H57" s="771"/>
      <c r="I57" s="673"/>
    </row>
    <row r="58" spans="1:9">
      <c r="A58" s="772" t="s">
        <v>122</v>
      </c>
      <c r="B58" s="773"/>
      <c r="C58" s="773"/>
      <c r="D58" s="773"/>
      <c r="E58" s="773"/>
      <c r="F58" s="773"/>
      <c r="G58" s="773"/>
      <c r="H58" s="773"/>
      <c r="I58" s="671"/>
    </row>
    <row r="59" spans="1:9">
      <c r="A59" s="772" t="s">
        <v>123</v>
      </c>
      <c r="B59" s="773"/>
      <c r="C59" s="773"/>
      <c r="D59" s="773"/>
      <c r="E59" s="773"/>
      <c r="F59" s="773"/>
      <c r="G59" s="773"/>
      <c r="H59" s="773"/>
      <c r="I59" s="671"/>
    </row>
    <row r="60" spans="1:9">
      <c r="A60" s="772" t="s">
        <v>124</v>
      </c>
      <c r="B60" s="773"/>
      <c r="C60" s="773"/>
      <c r="D60" s="773"/>
      <c r="E60" s="773"/>
      <c r="F60" s="773"/>
      <c r="G60" s="773"/>
      <c r="H60" s="773"/>
      <c r="I60" s="671"/>
    </row>
    <row r="61" spans="1:9">
      <c r="A61" s="774" t="s">
        <v>125</v>
      </c>
      <c r="B61" s="647"/>
      <c r="C61" s="647"/>
      <c r="D61" s="647"/>
      <c r="E61" s="647"/>
      <c r="F61" s="647"/>
      <c r="G61" s="647"/>
      <c r="H61" s="647"/>
      <c r="I61" s="671"/>
    </row>
    <row r="62" spans="1:9">
      <c r="A62" s="774" t="s">
        <v>126</v>
      </c>
      <c r="B62" s="647"/>
      <c r="C62" s="647"/>
      <c r="D62" s="647"/>
      <c r="E62" s="647"/>
      <c r="F62" s="647"/>
      <c r="G62" s="647"/>
      <c r="H62" s="647"/>
      <c r="I62" s="671"/>
    </row>
    <row r="63" spans="1:9">
      <c r="A63" s="774" t="s">
        <v>127</v>
      </c>
      <c r="B63" s="647"/>
      <c r="C63" s="647"/>
      <c r="D63" s="647"/>
      <c r="E63" s="647"/>
      <c r="F63" s="647"/>
      <c r="G63" s="647"/>
      <c r="H63" s="647"/>
      <c r="I63" s="671"/>
    </row>
    <row r="64" spans="1:9">
      <c r="A64" s="650" t="s">
        <v>128</v>
      </c>
      <c r="B64" s="650"/>
      <c r="C64" s="650"/>
      <c r="D64" s="650"/>
      <c r="E64" s="650"/>
      <c r="F64" s="650"/>
      <c r="G64" s="650"/>
      <c r="H64" s="650"/>
      <c r="I64" s="673"/>
    </row>
    <row r="65" spans="1:9">
      <c r="A65" s="746" t="s">
        <v>129</v>
      </c>
      <c r="B65" s="744"/>
      <c r="C65" s="744"/>
      <c r="D65" s="744"/>
      <c r="E65" s="744"/>
      <c r="F65" s="744"/>
      <c r="G65" s="744"/>
      <c r="H65" s="744"/>
      <c r="I65" s="775"/>
    </row>
    <row r="66" spans="1:9">
      <c r="A66" s="746" t="s">
        <v>130</v>
      </c>
      <c r="B66" s="744"/>
      <c r="C66" s="744"/>
      <c r="D66" s="744"/>
      <c r="E66" s="744"/>
      <c r="F66" s="744"/>
      <c r="G66" s="744"/>
      <c r="H66" s="744"/>
      <c r="I66" s="775"/>
    </row>
    <row r="67" spans="1:9">
      <c r="A67" s="746" t="s">
        <v>131</v>
      </c>
      <c r="B67" s="744"/>
      <c r="C67" s="744"/>
      <c r="D67" s="744"/>
      <c r="E67" s="744"/>
      <c r="F67" s="744"/>
      <c r="G67" s="744"/>
      <c r="H67" s="744"/>
      <c r="I67" s="775"/>
    </row>
    <row r="68" ht="14.25" spans="1:9">
      <c r="A68" s="785" t="s">
        <v>132</v>
      </c>
      <c r="B68" s="786"/>
      <c r="C68" s="787"/>
      <c r="D68" s="787"/>
      <c r="E68" s="787"/>
      <c r="F68" s="787"/>
      <c r="G68" s="787"/>
      <c r="H68" s="787"/>
      <c r="I68" s="799"/>
    </row>
    <row r="69" ht="14.25" spans="1:9">
      <c r="A69" s="785" t="s">
        <v>133</v>
      </c>
      <c r="B69" s="786"/>
      <c r="C69" s="787"/>
      <c r="D69" s="787"/>
      <c r="E69" s="787"/>
      <c r="F69" s="787"/>
      <c r="H69" s="787"/>
      <c r="I69" s="799"/>
    </row>
    <row r="70" ht="14.25" spans="1:9">
      <c r="A70" s="788" t="s">
        <v>134</v>
      </c>
      <c r="B70" s="472"/>
      <c r="C70" s="594"/>
      <c r="D70" s="594"/>
      <c r="E70" s="594"/>
      <c r="F70" s="594"/>
      <c r="G70" s="594"/>
      <c r="H70" s="594"/>
      <c r="I70" s="800"/>
    </row>
    <row r="71" spans="1:9">
      <c r="A71" s="746" t="s">
        <v>135</v>
      </c>
      <c r="B71" s="744"/>
      <c r="C71" s="744"/>
      <c r="D71" s="744"/>
      <c r="E71" s="744"/>
      <c r="F71" s="744"/>
      <c r="G71" s="744"/>
      <c r="H71" s="744"/>
      <c r="I71" s="775"/>
    </row>
    <row r="72" spans="1:9">
      <c r="A72" s="789" t="s">
        <v>136</v>
      </c>
      <c r="B72" s="744"/>
      <c r="C72" s="744"/>
      <c r="D72" s="744"/>
      <c r="E72" s="744"/>
      <c r="F72" s="744"/>
      <c r="G72" s="744"/>
      <c r="H72" s="744"/>
      <c r="I72" s="775"/>
    </row>
    <row r="73" spans="1:9">
      <c r="A73" s="789" t="s">
        <v>137</v>
      </c>
      <c r="B73" s="744"/>
      <c r="C73" s="744"/>
      <c r="D73" s="744"/>
      <c r="E73" s="744"/>
      <c r="F73" s="744"/>
      <c r="G73" s="744"/>
      <c r="H73" s="744"/>
      <c r="I73" s="775"/>
    </row>
    <row r="74" spans="1:9">
      <c r="A74" s="789" t="s">
        <v>138</v>
      </c>
      <c r="B74" s="744"/>
      <c r="C74" s="744"/>
      <c r="D74" s="744"/>
      <c r="E74" s="744"/>
      <c r="F74" s="744"/>
      <c r="G74" s="744"/>
      <c r="H74" s="744"/>
      <c r="I74" s="775"/>
    </row>
    <row r="75" spans="1:9">
      <c r="A75" s="789" t="s">
        <v>139</v>
      </c>
      <c r="B75" s="744"/>
      <c r="C75" s="744"/>
      <c r="D75" s="744"/>
      <c r="E75" s="744"/>
      <c r="F75" s="744"/>
      <c r="G75" s="744"/>
      <c r="H75" s="744"/>
      <c r="I75" s="775"/>
    </row>
    <row r="76" spans="1:9">
      <c r="A76" s="789" t="s">
        <v>140</v>
      </c>
      <c r="B76" s="744"/>
      <c r="C76" s="744"/>
      <c r="D76" s="744"/>
      <c r="E76" s="744"/>
      <c r="F76" s="744"/>
      <c r="G76" s="744"/>
      <c r="H76" s="744"/>
      <c r="I76" s="775"/>
    </row>
    <row r="77" spans="1:9">
      <c r="A77" s="789" t="s">
        <v>141</v>
      </c>
      <c r="B77" s="744"/>
      <c r="C77" s="744"/>
      <c r="D77" s="744"/>
      <c r="E77" s="744"/>
      <c r="F77" s="744"/>
      <c r="G77" s="744"/>
      <c r="H77" s="744"/>
      <c r="I77" s="775"/>
    </row>
    <row r="78" spans="1:9">
      <c r="A78" s="789" t="s">
        <v>142</v>
      </c>
      <c r="B78" s="744"/>
      <c r="C78" s="744"/>
      <c r="D78" s="744"/>
      <c r="E78" s="744"/>
      <c r="F78" s="744"/>
      <c r="G78" s="744"/>
      <c r="H78" s="744"/>
      <c r="I78" s="775"/>
    </row>
    <row r="79" spans="1:9">
      <c r="A79" s="789" t="s">
        <v>143</v>
      </c>
      <c r="B79" s="744"/>
      <c r="C79" s="744"/>
      <c r="D79" s="744"/>
      <c r="E79" s="744"/>
      <c r="F79" s="744"/>
      <c r="G79" s="744"/>
      <c r="H79" s="744"/>
      <c r="I79" s="775"/>
    </row>
    <row r="80" spans="1:9">
      <c r="A80" s="646" t="s">
        <v>144</v>
      </c>
      <c r="B80" s="644"/>
      <c r="C80" s="644"/>
      <c r="D80" s="644"/>
      <c r="E80" s="644"/>
      <c r="F80" s="644"/>
      <c r="G80" s="644"/>
      <c r="H80" s="644"/>
      <c r="I80" s="671"/>
    </row>
    <row r="81" spans="1:9">
      <c r="A81" s="646" t="s">
        <v>145</v>
      </c>
      <c r="B81" s="790"/>
      <c r="C81" s="790"/>
      <c r="D81" s="790"/>
      <c r="E81" s="790"/>
      <c r="F81" s="790"/>
      <c r="G81" s="790"/>
      <c r="H81" s="790"/>
      <c r="I81" s="671"/>
    </row>
    <row r="82" ht="25" customHeight="1" spans="1:9">
      <c r="A82" s="646" t="s">
        <v>146</v>
      </c>
      <c r="B82" s="790"/>
      <c r="C82" s="790"/>
      <c r="D82" s="790"/>
      <c r="E82" s="790"/>
      <c r="F82" s="790"/>
      <c r="G82" s="790"/>
      <c r="H82" s="790"/>
      <c r="I82" s="671"/>
    </row>
    <row r="83" spans="1:9">
      <c r="A83" s="789" t="s">
        <v>147</v>
      </c>
      <c r="B83" s="744"/>
      <c r="C83" s="744"/>
      <c r="D83" s="744"/>
      <c r="E83" s="744"/>
      <c r="F83" s="744"/>
      <c r="G83" s="744"/>
      <c r="H83" s="744"/>
      <c r="I83" s="775"/>
    </row>
    <row r="84" spans="1:9">
      <c r="A84" s="789" t="s">
        <v>148</v>
      </c>
      <c r="B84" s="744"/>
      <c r="C84" s="744"/>
      <c r="D84" s="744"/>
      <c r="E84" s="744"/>
      <c r="F84" s="744"/>
      <c r="G84" s="744"/>
      <c r="H84" s="744"/>
      <c r="I84" s="775"/>
    </row>
    <row r="85" spans="1:9">
      <c r="A85" s="791" t="s">
        <v>149</v>
      </c>
      <c r="B85" s="744"/>
      <c r="C85" s="744"/>
      <c r="D85" s="744"/>
      <c r="E85" s="744"/>
      <c r="F85" s="744"/>
      <c r="G85" s="744"/>
      <c r="H85" s="744"/>
      <c r="I85" s="775"/>
    </row>
    <row r="86" ht="45" customHeight="1" spans="1:9">
      <c r="A86" s="792" t="s">
        <v>150</v>
      </c>
      <c r="B86" s="793"/>
      <c r="C86" s="793"/>
      <c r="D86" s="793"/>
      <c r="E86" s="793"/>
      <c r="F86" s="793"/>
      <c r="G86" s="793"/>
      <c r="H86" s="793"/>
      <c r="I86" s="801"/>
    </row>
    <row r="87" spans="1:9">
      <c r="A87" s="791" t="s">
        <v>151</v>
      </c>
      <c r="B87" s="744"/>
      <c r="C87" s="744"/>
      <c r="D87" s="744"/>
      <c r="E87" s="744"/>
      <c r="F87" s="744"/>
      <c r="G87" s="744"/>
      <c r="H87" s="744"/>
      <c r="I87" s="775"/>
    </row>
    <row r="88" spans="1:9">
      <c r="A88" s="794" t="s">
        <v>152</v>
      </c>
      <c r="B88" s="744"/>
      <c r="C88" s="744"/>
      <c r="D88" s="744"/>
      <c r="E88" s="744"/>
      <c r="F88" s="744"/>
      <c r="G88" s="744"/>
      <c r="H88" s="744"/>
      <c r="I88" s="775"/>
    </row>
    <row r="89" ht="27" customHeight="1" spans="1:9">
      <c r="A89" s="795" t="s">
        <v>153</v>
      </c>
      <c r="B89" s="796"/>
      <c r="C89" s="796"/>
      <c r="D89" s="796"/>
      <c r="E89" s="796"/>
      <c r="F89" s="796"/>
      <c r="G89" s="796"/>
      <c r="H89" s="796"/>
      <c r="I89" s="802"/>
    </row>
    <row r="90" spans="1:9">
      <c r="A90" s="797" t="s">
        <v>154</v>
      </c>
      <c r="B90" s="798"/>
      <c r="C90" s="798"/>
      <c r="D90" s="798"/>
      <c r="E90" s="798"/>
      <c r="F90" s="798"/>
      <c r="G90" s="798"/>
      <c r="H90" s="798"/>
      <c r="I90" s="803"/>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2"/>
  <sheetViews>
    <sheetView zoomScale="85" zoomScaleNormal="85" workbookViewId="0">
      <selection activeCell="V1" sqref="V1"/>
    </sheetView>
  </sheetViews>
  <sheetFormatPr defaultColWidth="9" defaultRowHeight="13.5"/>
  <cols>
    <col min="1" max="1" width="6.75833333333333" style="286" customWidth="1"/>
    <col min="2" max="4" width="8.425" style="286" customWidth="1"/>
    <col min="5" max="5" width="8.95833333333333" style="286" customWidth="1"/>
    <col min="6" max="6" width="8.425" style="286" customWidth="1"/>
    <col min="7" max="7" width="9.84166666666667" style="286" customWidth="1"/>
    <col min="8" max="10" width="8.425" style="286" customWidth="1"/>
    <col min="11" max="11" width="9.4" style="286" customWidth="1"/>
    <col min="12" max="16" width="8.425" style="286" customWidth="1"/>
    <col min="17" max="17" width="8.80833333333333" style="286" customWidth="1"/>
    <col min="18" max="21" width="8.425" style="286" customWidth="1"/>
    <col min="22" max="16384" width="9" style="286"/>
  </cols>
  <sheetData>
    <row r="1" ht="45" customHeight="1" spans="1:22">
      <c r="A1" s="323" t="s">
        <v>2111</v>
      </c>
      <c r="B1" s="323"/>
      <c r="C1" s="323"/>
      <c r="D1" s="323"/>
      <c r="E1" s="323"/>
      <c r="F1" s="323"/>
      <c r="G1" s="323"/>
      <c r="H1" s="323"/>
      <c r="I1" s="323"/>
      <c r="J1" s="323"/>
      <c r="K1" s="323"/>
      <c r="L1" s="323"/>
      <c r="M1" s="323"/>
      <c r="N1" s="323"/>
      <c r="O1" s="323"/>
      <c r="P1" s="323"/>
      <c r="Q1" s="323"/>
      <c r="R1" s="323"/>
      <c r="S1" s="323"/>
      <c r="T1" s="323"/>
      <c r="U1" s="323"/>
      <c r="V1" s="288" t="s">
        <v>64</v>
      </c>
    </row>
    <row r="2" ht="20" customHeight="1" spans="1:22">
      <c r="A2" s="324" t="s">
        <v>2112</v>
      </c>
      <c r="B2" s="324"/>
      <c r="C2" s="324"/>
      <c r="D2" s="324"/>
      <c r="E2" s="324"/>
      <c r="F2" s="324"/>
      <c r="G2" s="324"/>
      <c r="H2" s="324"/>
      <c r="I2" s="324"/>
      <c r="J2" s="324"/>
      <c r="K2" s="324"/>
      <c r="L2" s="324"/>
      <c r="M2" s="324"/>
      <c r="N2" s="324"/>
      <c r="O2" s="324"/>
      <c r="P2" s="324"/>
      <c r="Q2" s="324"/>
      <c r="R2" s="324"/>
      <c r="S2" s="324"/>
      <c r="T2" s="324"/>
      <c r="U2" s="324"/>
      <c r="V2" s="288" t="s">
        <v>307</v>
      </c>
    </row>
    <row r="3" ht="20" customHeight="1" spans="1:21">
      <c r="A3" s="324" t="s">
        <v>2113</v>
      </c>
      <c r="B3" s="324"/>
      <c r="C3" s="324"/>
      <c r="D3" s="324"/>
      <c r="E3" s="324"/>
      <c r="F3" s="324"/>
      <c r="G3" s="324"/>
      <c r="H3" s="324"/>
      <c r="I3" s="324"/>
      <c r="J3" s="324"/>
      <c r="K3" s="324"/>
      <c r="L3" s="324"/>
      <c r="M3" s="324"/>
      <c r="N3" s="324"/>
      <c r="O3" s="324"/>
      <c r="P3" s="324"/>
      <c r="Q3" s="324"/>
      <c r="R3" s="324"/>
      <c r="S3" s="324"/>
      <c r="T3" s="324"/>
      <c r="U3" s="324"/>
    </row>
    <row r="4" customHeight="1" spans="1:21">
      <c r="A4" s="325" t="s">
        <v>1773</v>
      </c>
      <c r="B4" s="326" t="s">
        <v>2114</v>
      </c>
      <c r="C4" s="325" t="s">
        <v>2115</v>
      </c>
      <c r="D4" s="326" t="s">
        <v>2116</v>
      </c>
      <c r="E4" s="325" t="s">
        <v>2117</v>
      </c>
      <c r="F4" s="325" t="s">
        <v>2118</v>
      </c>
      <c r="G4" s="325" t="s">
        <v>2119</v>
      </c>
      <c r="H4" s="325" t="s">
        <v>2120</v>
      </c>
      <c r="I4" s="325" t="s">
        <v>2121</v>
      </c>
      <c r="J4" s="325" t="s">
        <v>2122</v>
      </c>
      <c r="K4" s="325" t="s">
        <v>2123</v>
      </c>
      <c r="L4" s="325" t="s">
        <v>2124</v>
      </c>
      <c r="M4" s="325" t="s">
        <v>2125</v>
      </c>
      <c r="N4" s="325" t="s">
        <v>2126</v>
      </c>
      <c r="O4" s="325" t="s">
        <v>2127</v>
      </c>
      <c r="P4" s="326" t="s">
        <v>2128</v>
      </c>
      <c r="Q4" s="325" t="s">
        <v>2129</v>
      </c>
      <c r="R4" s="325" t="s">
        <v>2130</v>
      </c>
      <c r="S4" s="330" t="s">
        <v>2131</v>
      </c>
      <c r="T4" s="325" t="s">
        <v>2132</v>
      </c>
      <c r="U4" s="326" t="s">
        <v>2133</v>
      </c>
    </row>
    <row r="5" ht="14.25" spans="1:21">
      <c r="A5" s="327">
        <v>1</v>
      </c>
      <c r="B5" s="328">
        <v>252.4</v>
      </c>
      <c r="C5" s="328">
        <v>360.6</v>
      </c>
      <c r="D5" s="328">
        <v>357.4</v>
      </c>
      <c r="E5" s="328">
        <v>244.1</v>
      </c>
      <c r="F5" s="328">
        <v>604.8</v>
      </c>
      <c r="G5" s="328">
        <v>718.1</v>
      </c>
      <c r="H5" s="328">
        <v>772.3</v>
      </c>
      <c r="I5" s="328">
        <v>241.6</v>
      </c>
      <c r="J5" s="328">
        <v>195.4</v>
      </c>
      <c r="K5" s="328">
        <v>247</v>
      </c>
      <c r="L5" s="328">
        <v>241.8</v>
      </c>
      <c r="M5" s="328">
        <v>303.9</v>
      </c>
      <c r="N5" s="328">
        <v>195.4</v>
      </c>
      <c r="O5" s="328">
        <v>195.4</v>
      </c>
      <c r="P5" s="328">
        <v>195.4</v>
      </c>
      <c r="Q5" s="328">
        <v>192</v>
      </c>
      <c r="R5" s="328">
        <v>264.8</v>
      </c>
      <c r="S5" s="328">
        <v>252.4</v>
      </c>
      <c r="T5" s="328">
        <v>195.4</v>
      </c>
      <c r="U5" s="328">
        <v>195.4</v>
      </c>
    </row>
    <row r="6" ht="14.25" spans="1:21">
      <c r="A6" s="327">
        <v>1.5</v>
      </c>
      <c r="B6" s="328">
        <v>274.3</v>
      </c>
      <c r="C6" s="328">
        <v>411.2</v>
      </c>
      <c r="D6" s="328">
        <v>391.6</v>
      </c>
      <c r="E6" s="328">
        <v>268.6</v>
      </c>
      <c r="F6" s="328">
        <v>672.9</v>
      </c>
      <c r="G6" s="328">
        <v>867.5</v>
      </c>
      <c r="H6" s="328">
        <v>900.7</v>
      </c>
      <c r="I6" s="328">
        <v>265.9</v>
      </c>
      <c r="J6" s="328">
        <v>211</v>
      </c>
      <c r="K6" s="328">
        <v>271.9</v>
      </c>
      <c r="L6" s="328">
        <v>266.1</v>
      </c>
      <c r="M6" s="328">
        <v>340</v>
      </c>
      <c r="N6" s="328">
        <v>211</v>
      </c>
      <c r="O6" s="328">
        <v>211</v>
      </c>
      <c r="P6" s="328">
        <v>211</v>
      </c>
      <c r="Q6" s="328">
        <v>210.1</v>
      </c>
      <c r="R6" s="328">
        <v>302.2</v>
      </c>
      <c r="S6" s="328">
        <v>274.3</v>
      </c>
      <c r="T6" s="328">
        <v>211</v>
      </c>
      <c r="U6" s="328">
        <v>211</v>
      </c>
    </row>
    <row r="7" ht="14.25" spans="1:21">
      <c r="A7" s="327">
        <v>2</v>
      </c>
      <c r="B7" s="328">
        <v>296.2</v>
      </c>
      <c r="C7" s="328">
        <v>450.9</v>
      </c>
      <c r="D7" s="328">
        <v>425.9</v>
      </c>
      <c r="E7" s="328">
        <v>287.2</v>
      </c>
      <c r="F7" s="328">
        <v>735</v>
      </c>
      <c r="G7" s="328">
        <v>1008.9</v>
      </c>
      <c r="H7" s="328">
        <v>1023</v>
      </c>
      <c r="I7" s="328">
        <v>284.3</v>
      </c>
      <c r="J7" s="328">
        <v>226.7</v>
      </c>
      <c r="K7" s="328">
        <v>290.7</v>
      </c>
      <c r="L7" s="328">
        <v>284.5</v>
      </c>
      <c r="M7" s="328">
        <v>376.2</v>
      </c>
      <c r="N7" s="328">
        <v>226.7</v>
      </c>
      <c r="O7" s="328">
        <v>226.7</v>
      </c>
      <c r="P7" s="328">
        <v>226.7</v>
      </c>
      <c r="Q7" s="328">
        <v>228.2</v>
      </c>
      <c r="R7" s="328">
        <v>328.8</v>
      </c>
      <c r="S7" s="328">
        <v>296.2</v>
      </c>
      <c r="T7" s="328">
        <v>226.7</v>
      </c>
      <c r="U7" s="328">
        <v>226.7</v>
      </c>
    </row>
    <row r="8" ht="14.25" spans="1:21">
      <c r="A8" s="327">
        <v>2.5</v>
      </c>
      <c r="B8" s="328">
        <v>318.1</v>
      </c>
      <c r="C8" s="328">
        <v>501.5</v>
      </c>
      <c r="D8" s="328">
        <v>460.2</v>
      </c>
      <c r="E8" s="328">
        <v>311.7</v>
      </c>
      <c r="F8" s="328">
        <v>803</v>
      </c>
      <c r="G8" s="328">
        <v>1158.3</v>
      </c>
      <c r="H8" s="328">
        <v>1151.4</v>
      </c>
      <c r="I8" s="328">
        <v>308.6</v>
      </c>
      <c r="J8" s="328">
        <v>242.4</v>
      </c>
      <c r="K8" s="328">
        <v>315.6</v>
      </c>
      <c r="L8" s="328">
        <v>308.8</v>
      </c>
      <c r="M8" s="328">
        <v>412.3</v>
      </c>
      <c r="N8" s="328">
        <v>242.4</v>
      </c>
      <c r="O8" s="328">
        <v>242.4</v>
      </c>
      <c r="P8" s="328">
        <v>242.4</v>
      </c>
      <c r="Q8" s="328">
        <v>246.4</v>
      </c>
      <c r="R8" s="328">
        <v>366.3</v>
      </c>
      <c r="S8" s="328">
        <v>318.1</v>
      </c>
      <c r="T8" s="328">
        <v>242.4</v>
      </c>
      <c r="U8" s="328">
        <v>242.4</v>
      </c>
    </row>
    <row r="9" ht="14.25" spans="1:21">
      <c r="A9" s="327">
        <v>3</v>
      </c>
      <c r="B9" s="328">
        <v>340.4</v>
      </c>
      <c r="C9" s="328">
        <v>515</v>
      </c>
      <c r="D9" s="328">
        <v>481.1</v>
      </c>
      <c r="E9" s="328">
        <v>334.3</v>
      </c>
      <c r="F9" s="328">
        <v>920.4</v>
      </c>
      <c r="G9" s="328">
        <v>1326.9</v>
      </c>
      <c r="H9" s="328">
        <v>1267.3</v>
      </c>
      <c r="I9" s="328">
        <v>335.4</v>
      </c>
      <c r="J9" s="328">
        <v>254.1</v>
      </c>
      <c r="K9" s="328">
        <v>345.3</v>
      </c>
      <c r="L9" s="328">
        <v>328.8</v>
      </c>
      <c r="M9" s="328">
        <v>432.7</v>
      </c>
      <c r="N9" s="328">
        <v>254.1</v>
      </c>
      <c r="O9" s="328">
        <v>254.1</v>
      </c>
      <c r="P9" s="328">
        <v>254.1</v>
      </c>
      <c r="Q9" s="328">
        <v>257.2</v>
      </c>
      <c r="R9" s="328">
        <v>391.5</v>
      </c>
      <c r="S9" s="328">
        <v>340.4</v>
      </c>
      <c r="T9" s="328">
        <v>254.1</v>
      </c>
      <c r="U9" s="328">
        <v>254.1</v>
      </c>
    </row>
    <row r="10" ht="14.25" spans="1:21">
      <c r="A10" s="327">
        <v>3.5</v>
      </c>
      <c r="B10" s="328">
        <v>374.7</v>
      </c>
      <c r="C10" s="328">
        <v>573</v>
      </c>
      <c r="D10" s="328">
        <v>529.1</v>
      </c>
      <c r="E10" s="328">
        <v>368.7</v>
      </c>
      <c r="F10" s="328">
        <v>1018.2</v>
      </c>
      <c r="G10" s="328">
        <v>1472.3</v>
      </c>
      <c r="H10" s="328">
        <v>1472.1</v>
      </c>
      <c r="I10" s="328">
        <v>369.9</v>
      </c>
      <c r="J10" s="328">
        <v>277.3</v>
      </c>
      <c r="K10" s="328">
        <v>380.9</v>
      </c>
      <c r="L10" s="328">
        <v>362.6</v>
      </c>
      <c r="M10" s="328">
        <v>471.6</v>
      </c>
      <c r="N10" s="328">
        <v>277.3</v>
      </c>
      <c r="O10" s="328">
        <v>277.3</v>
      </c>
      <c r="P10" s="328">
        <v>277.3</v>
      </c>
      <c r="Q10" s="328">
        <v>278.6</v>
      </c>
      <c r="R10" s="328">
        <v>435.4</v>
      </c>
      <c r="S10" s="328">
        <v>374.7</v>
      </c>
      <c r="T10" s="328">
        <v>277.3</v>
      </c>
      <c r="U10" s="328">
        <v>277.3</v>
      </c>
    </row>
    <row r="11" ht="14.25" spans="1:21">
      <c r="A11" s="327">
        <v>4</v>
      </c>
      <c r="B11" s="328">
        <v>409</v>
      </c>
      <c r="C11" s="328">
        <v>620.2</v>
      </c>
      <c r="D11" s="328">
        <v>577.2</v>
      </c>
      <c r="E11" s="328">
        <v>397.1</v>
      </c>
      <c r="F11" s="328">
        <v>1109.9</v>
      </c>
      <c r="G11" s="328">
        <v>1609.8</v>
      </c>
      <c r="H11" s="328">
        <v>1670.8</v>
      </c>
      <c r="I11" s="328">
        <v>398.4</v>
      </c>
      <c r="J11" s="328">
        <v>300.5</v>
      </c>
      <c r="K11" s="328">
        <v>410.6</v>
      </c>
      <c r="L11" s="328">
        <v>390.3</v>
      </c>
      <c r="M11" s="328">
        <v>510.6</v>
      </c>
      <c r="N11" s="328">
        <v>300.5</v>
      </c>
      <c r="O11" s="328">
        <v>300.5</v>
      </c>
      <c r="P11" s="328">
        <v>300.5</v>
      </c>
      <c r="Q11" s="328">
        <v>300</v>
      </c>
      <c r="R11" s="328">
        <v>468.5</v>
      </c>
      <c r="S11" s="328">
        <v>409</v>
      </c>
      <c r="T11" s="328">
        <v>300.5</v>
      </c>
      <c r="U11" s="328">
        <v>300.5</v>
      </c>
    </row>
    <row r="12" ht="14.25" spans="1:21">
      <c r="A12" s="327">
        <v>4.5</v>
      </c>
      <c r="B12" s="328">
        <v>443.3</v>
      </c>
      <c r="C12" s="328">
        <v>678.2</v>
      </c>
      <c r="D12" s="328">
        <v>625.3</v>
      </c>
      <c r="E12" s="328">
        <v>431.5</v>
      </c>
      <c r="F12" s="328">
        <v>1207.7</v>
      </c>
      <c r="G12" s="328">
        <v>1755.3</v>
      </c>
      <c r="H12" s="328">
        <v>1875.6</v>
      </c>
      <c r="I12" s="328">
        <v>432.9</v>
      </c>
      <c r="J12" s="328">
        <v>323.6</v>
      </c>
      <c r="K12" s="328">
        <v>446.2</v>
      </c>
      <c r="L12" s="328">
        <v>424.1</v>
      </c>
      <c r="M12" s="328">
        <v>549.6</v>
      </c>
      <c r="N12" s="328">
        <v>323.6</v>
      </c>
      <c r="O12" s="328">
        <v>323.6</v>
      </c>
      <c r="P12" s="328">
        <v>323.6</v>
      </c>
      <c r="Q12" s="328">
        <v>321.4</v>
      </c>
      <c r="R12" s="328">
        <v>512.3</v>
      </c>
      <c r="S12" s="328">
        <v>443.3</v>
      </c>
      <c r="T12" s="328">
        <v>323.6</v>
      </c>
      <c r="U12" s="328">
        <v>323.6</v>
      </c>
    </row>
    <row r="13" ht="14.25" spans="1:21">
      <c r="A13" s="327">
        <v>5</v>
      </c>
      <c r="B13" s="328">
        <v>477.6</v>
      </c>
      <c r="C13" s="328">
        <v>725.4</v>
      </c>
      <c r="D13" s="328">
        <v>673.3</v>
      </c>
      <c r="E13" s="328">
        <v>460</v>
      </c>
      <c r="F13" s="328">
        <v>1299.4</v>
      </c>
      <c r="G13" s="328">
        <v>1892.8</v>
      </c>
      <c r="H13" s="328">
        <v>2074.4</v>
      </c>
      <c r="I13" s="328">
        <v>461.4</v>
      </c>
      <c r="J13" s="328">
        <v>346.8</v>
      </c>
      <c r="K13" s="328">
        <v>475.9</v>
      </c>
      <c r="L13" s="328">
        <v>451.8</v>
      </c>
      <c r="M13" s="328">
        <v>588.5</v>
      </c>
      <c r="N13" s="328">
        <v>346.8</v>
      </c>
      <c r="O13" s="328">
        <v>346.8</v>
      </c>
      <c r="P13" s="328">
        <v>346.8</v>
      </c>
      <c r="Q13" s="328">
        <v>342.8</v>
      </c>
      <c r="R13" s="328">
        <v>545.4</v>
      </c>
      <c r="S13" s="328">
        <v>477.6</v>
      </c>
      <c r="T13" s="328">
        <v>346.8</v>
      </c>
      <c r="U13" s="328">
        <v>346.8</v>
      </c>
    </row>
    <row r="14" ht="14.25" spans="1:21">
      <c r="A14" s="327">
        <v>5.5</v>
      </c>
      <c r="B14" s="328">
        <v>478.9</v>
      </c>
      <c r="C14" s="328">
        <v>727.7</v>
      </c>
      <c r="D14" s="328">
        <v>674</v>
      </c>
      <c r="E14" s="328">
        <v>539</v>
      </c>
      <c r="F14" s="328">
        <v>1418.3</v>
      </c>
      <c r="G14" s="328">
        <v>2068.3</v>
      </c>
      <c r="H14" s="328">
        <v>2058.1</v>
      </c>
      <c r="I14" s="328">
        <v>512.4</v>
      </c>
      <c r="J14" s="328">
        <v>351.7</v>
      </c>
      <c r="K14" s="328">
        <v>534.8</v>
      </c>
      <c r="L14" s="328">
        <v>468</v>
      </c>
      <c r="M14" s="328">
        <v>609.1</v>
      </c>
      <c r="N14" s="328">
        <v>351.7</v>
      </c>
      <c r="O14" s="328">
        <v>351.7</v>
      </c>
      <c r="P14" s="328">
        <v>351.7</v>
      </c>
      <c r="Q14" s="328">
        <v>338.5</v>
      </c>
      <c r="R14" s="328">
        <v>571.9</v>
      </c>
      <c r="S14" s="328">
        <v>478.9</v>
      </c>
      <c r="T14" s="328">
        <v>351.7</v>
      </c>
      <c r="U14" s="328">
        <v>351.7</v>
      </c>
    </row>
    <row r="15" ht="14.25" spans="1:21">
      <c r="A15" s="327">
        <v>6</v>
      </c>
      <c r="B15" s="328">
        <v>497.3</v>
      </c>
      <c r="C15" s="328">
        <v>763.1</v>
      </c>
      <c r="D15" s="328">
        <v>706.6</v>
      </c>
      <c r="E15" s="328">
        <v>561.1</v>
      </c>
      <c r="F15" s="328">
        <v>1482</v>
      </c>
      <c r="G15" s="328">
        <v>2135.8</v>
      </c>
      <c r="H15" s="328">
        <v>2144.4</v>
      </c>
      <c r="I15" s="328">
        <v>533.3</v>
      </c>
      <c r="J15" s="328">
        <v>365</v>
      </c>
      <c r="K15" s="328">
        <v>556.7</v>
      </c>
      <c r="L15" s="328">
        <v>486.8</v>
      </c>
      <c r="M15" s="328">
        <v>644</v>
      </c>
      <c r="N15" s="328">
        <v>365</v>
      </c>
      <c r="O15" s="328">
        <v>365</v>
      </c>
      <c r="P15" s="328">
        <v>365</v>
      </c>
      <c r="Q15" s="328">
        <v>355</v>
      </c>
      <c r="R15" s="328">
        <v>598.2</v>
      </c>
      <c r="S15" s="328">
        <v>497.3</v>
      </c>
      <c r="T15" s="328">
        <v>365</v>
      </c>
      <c r="U15" s="328">
        <v>365</v>
      </c>
    </row>
    <row r="16" ht="14.25" spans="1:21">
      <c r="A16" s="327">
        <v>6.5</v>
      </c>
      <c r="B16" s="328">
        <v>515.7</v>
      </c>
      <c r="C16" s="328">
        <v>809.2</v>
      </c>
      <c r="D16" s="328">
        <v>739.2</v>
      </c>
      <c r="E16" s="328">
        <v>589.3</v>
      </c>
      <c r="F16" s="328">
        <v>1551.6</v>
      </c>
      <c r="G16" s="328">
        <v>2211.3</v>
      </c>
      <c r="H16" s="328">
        <v>2236.7</v>
      </c>
      <c r="I16" s="328">
        <v>560.1</v>
      </c>
      <c r="J16" s="328">
        <v>378.2</v>
      </c>
      <c r="K16" s="328">
        <v>584.7</v>
      </c>
      <c r="L16" s="328">
        <v>511.5</v>
      </c>
      <c r="M16" s="328">
        <v>678.9</v>
      </c>
      <c r="N16" s="328">
        <v>378.2</v>
      </c>
      <c r="O16" s="328">
        <v>378.2</v>
      </c>
      <c r="P16" s="328">
        <v>378.2</v>
      </c>
      <c r="Q16" s="328">
        <v>371.4</v>
      </c>
      <c r="R16" s="328">
        <v>635.2</v>
      </c>
      <c r="S16" s="328">
        <v>515.7</v>
      </c>
      <c r="T16" s="328">
        <v>378.2</v>
      </c>
      <c r="U16" s="328">
        <v>378.2</v>
      </c>
    </row>
    <row r="17" ht="14.25" spans="1:21">
      <c r="A17" s="327">
        <v>7</v>
      </c>
      <c r="B17" s="328">
        <v>534.1</v>
      </c>
      <c r="C17" s="328">
        <v>844.5</v>
      </c>
      <c r="D17" s="328">
        <v>771.8</v>
      </c>
      <c r="E17" s="328">
        <v>611.4</v>
      </c>
      <c r="F17" s="328">
        <v>1615.2</v>
      </c>
      <c r="G17" s="328">
        <v>2278.9</v>
      </c>
      <c r="H17" s="328">
        <v>2323</v>
      </c>
      <c r="I17" s="328">
        <v>581</v>
      </c>
      <c r="J17" s="328">
        <v>391.5</v>
      </c>
      <c r="K17" s="328">
        <v>606.6</v>
      </c>
      <c r="L17" s="328">
        <v>530.3</v>
      </c>
      <c r="M17" s="328">
        <v>713.8</v>
      </c>
      <c r="N17" s="328">
        <v>391.5</v>
      </c>
      <c r="O17" s="328">
        <v>391.5</v>
      </c>
      <c r="P17" s="328">
        <v>391.5</v>
      </c>
      <c r="Q17" s="328">
        <v>387.9</v>
      </c>
      <c r="R17" s="328">
        <v>661.5</v>
      </c>
      <c r="S17" s="328">
        <v>534.1</v>
      </c>
      <c r="T17" s="328">
        <v>391.5</v>
      </c>
      <c r="U17" s="328">
        <v>391.5</v>
      </c>
    </row>
    <row r="18" ht="14.25" spans="1:21">
      <c r="A18" s="327">
        <v>7.5</v>
      </c>
      <c r="B18" s="328">
        <v>552.5</v>
      </c>
      <c r="C18" s="328">
        <v>890.6</v>
      </c>
      <c r="D18" s="328">
        <v>804.4</v>
      </c>
      <c r="E18" s="328">
        <v>639.6</v>
      </c>
      <c r="F18" s="328">
        <v>1684.8</v>
      </c>
      <c r="G18" s="328">
        <v>2354.4</v>
      </c>
      <c r="H18" s="328">
        <v>2415.4</v>
      </c>
      <c r="I18" s="328">
        <v>607.9</v>
      </c>
      <c r="J18" s="328">
        <v>404.7</v>
      </c>
      <c r="K18" s="328">
        <v>634.6</v>
      </c>
      <c r="L18" s="328">
        <v>555</v>
      </c>
      <c r="M18" s="328">
        <v>748.7</v>
      </c>
      <c r="N18" s="328">
        <v>404.7</v>
      </c>
      <c r="O18" s="328">
        <v>404.7</v>
      </c>
      <c r="P18" s="328">
        <v>404.7</v>
      </c>
      <c r="Q18" s="328">
        <v>404.3</v>
      </c>
      <c r="R18" s="328">
        <v>698.5</v>
      </c>
      <c r="S18" s="328">
        <v>552.5</v>
      </c>
      <c r="T18" s="328">
        <v>404.7</v>
      </c>
      <c r="U18" s="328">
        <v>404.7</v>
      </c>
    </row>
    <row r="19" ht="14.25" spans="1:21">
      <c r="A19" s="327">
        <v>8</v>
      </c>
      <c r="B19" s="328">
        <v>570.9</v>
      </c>
      <c r="C19" s="328">
        <v>925.9</v>
      </c>
      <c r="D19" s="328">
        <v>837</v>
      </c>
      <c r="E19" s="328">
        <v>661.7</v>
      </c>
      <c r="F19" s="328">
        <v>1748.4</v>
      </c>
      <c r="G19" s="328">
        <v>2422</v>
      </c>
      <c r="H19" s="328">
        <v>2501.7</v>
      </c>
      <c r="I19" s="328">
        <v>628.8</v>
      </c>
      <c r="J19" s="328">
        <v>418</v>
      </c>
      <c r="K19" s="328">
        <v>656.5</v>
      </c>
      <c r="L19" s="328">
        <v>573.8</v>
      </c>
      <c r="M19" s="328">
        <v>783.6</v>
      </c>
      <c r="N19" s="328">
        <v>418</v>
      </c>
      <c r="O19" s="328">
        <v>418</v>
      </c>
      <c r="P19" s="328">
        <v>418</v>
      </c>
      <c r="Q19" s="328">
        <v>420.8</v>
      </c>
      <c r="R19" s="328">
        <v>724.8</v>
      </c>
      <c r="S19" s="328">
        <v>570.9</v>
      </c>
      <c r="T19" s="328">
        <v>418</v>
      </c>
      <c r="U19" s="328">
        <v>418</v>
      </c>
    </row>
    <row r="20" ht="14.25" spans="1:21">
      <c r="A20" s="327">
        <v>8.5</v>
      </c>
      <c r="B20" s="328">
        <v>589.3</v>
      </c>
      <c r="C20" s="328">
        <v>972</v>
      </c>
      <c r="D20" s="328">
        <v>869.6</v>
      </c>
      <c r="E20" s="328">
        <v>689.9</v>
      </c>
      <c r="F20" s="328">
        <v>1818.1</v>
      </c>
      <c r="G20" s="328">
        <v>2497.5</v>
      </c>
      <c r="H20" s="328">
        <v>2594</v>
      </c>
      <c r="I20" s="328">
        <v>655.6</v>
      </c>
      <c r="J20" s="328">
        <v>431.2</v>
      </c>
      <c r="K20" s="328">
        <v>684.5</v>
      </c>
      <c r="L20" s="328">
        <v>598.5</v>
      </c>
      <c r="M20" s="328">
        <v>818.5</v>
      </c>
      <c r="N20" s="328">
        <v>431.2</v>
      </c>
      <c r="O20" s="328">
        <v>431.2</v>
      </c>
      <c r="P20" s="328">
        <v>431.2</v>
      </c>
      <c r="Q20" s="328">
        <v>437.2</v>
      </c>
      <c r="R20" s="328">
        <v>761.8</v>
      </c>
      <c r="S20" s="328">
        <v>589.3</v>
      </c>
      <c r="T20" s="328">
        <v>431.2</v>
      </c>
      <c r="U20" s="328">
        <v>431.2</v>
      </c>
    </row>
    <row r="21" ht="14.25" spans="1:21">
      <c r="A21" s="327">
        <v>9</v>
      </c>
      <c r="B21" s="328">
        <v>607.7</v>
      </c>
      <c r="C21" s="328">
        <v>1007.4</v>
      </c>
      <c r="D21" s="328">
        <v>902.2</v>
      </c>
      <c r="E21" s="328">
        <v>712</v>
      </c>
      <c r="F21" s="328">
        <v>1881.7</v>
      </c>
      <c r="G21" s="328">
        <v>2565</v>
      </c>
      <c r="H21" s="328">
        <v>2680.3</v>
      </c>
      <c r="I21" s="328">
        <v>676.5</v>
      </c>
      <c r="J21" s="328">
        <v>444.5</v>
      </c>
      <c r="K21" s="328">
        <v>706.4</v>
      </c>
      <c r="L21" s="328">
        <v>617.3</v>
      </c>
      <c r="M21" s="328">
        <v>853.4</v>
      </c>
      <c r="N21" s="328">
        <v>444.5</v>
      </c>
      <c r="O21" s="328">
        <v>444.5</v>
      </c>
      <c r="P21" s="328">
        <v>444.5</v>
      </c>
      <c r="Q21" s="328">
        <v>453.7</v>
      </c>
      <c r="R21" s="328">
        <v>788.1</v>
      </c>
      <c r="S21" s="328">
        <v>607.7</v>
      </c>
      <c r="T21" s="328">
        <v>444.5</v>
      </c>
      <c r="U21" s="328">
        <v>444.5</v>
      </c>
    </row>
    <row r="22" ht="14.25" spans="1:21">
      <c r="A22" s="327">
        <v>9.5</v>
      </c>
      <c r="B22" s="328">
        <v>626.1</v>
      </c>
      <c r="C22" s="328">
        <v>1053.5</v>
      </c>
      <c r="D22" s="328">
        <v>934.8</v>
      </c>
      <c r="E22" s="328">
        <v>740.1</v>
      </c>
      <c r="F22" s="328">
        <v>1951.3</v>
      </c>
      <c r="G22" s="328">
        <v>2640.6</v>
      </c>
      <c r="H22" s="328">
        <v>2772.6</v>
      </c>
      <c r="I22" s="328">
        <v>703.4</v>
      </c>
      <c r="J22" s="328">
        <v>457.7</v>
      </c>
      <c r="K22" s="328">
        <v>734.4</v>
      </c>
      <c r="L22" s="328">
        <v>642</v>
      </c>
      <c r="M22" s="328">
        <v>888.3</v>
      </c>
      <c r="N22" s="328">
        <v>457.7</v>
      </c>
      <c r="O22" s="328">
        <v>457.7</v>
      </c>
      <c r="P22" s="328">
        <v>457.7</v>
      </c>
      <c r="Q22" s="328">
        <v>470.1</v>
      </c>
      <c r="R22" s="328">
        <v>825.2</v>
      </c>
      <c r="S22" s="328">
        <v>626.1</v>
      </c>
      <c r="T22" s="328">
        <v>457.7</v>
      </c>
      <c r="U22" s="328">
        <v>457.7</v>
      </c>
    </row>
    <row r="23" ht="14.25" spans="1:21">
      <c r="A23" s="327">
        <v>10</v>
      </c>
      <c r="B23" s="328">
        <v>644.5</v>
      </c>
      <c r="C23" s="328">
        <v>1088.8</v>
      </c>
      <c r="D23" s="328">
        <v>967.4</v>
      </c>
      <c r="E23" s="328">
        <v>762.3</v>
      </c>
      <c r="F23" s="328">
        <v>2014.9</v>
      </c>
      <c r="G23" s="328">
        <v>2708.1</v>
      </c>
      <c r="H23" s="328">
        <v>2859</v>
      </c>
      <c r="I23" s="328">
        <v>724.3</v>
      </c>
      <c r="J23" s="328">
        <v>471</v>
      </c>
      <c r="K23" s="328">
        <v>756.3</v>
      </c>
      <c r="L23" s="328">
        <v>660.8</v>
      </c>
      <c r="M23" s="328">
        <v>923.2</v>
      </c>
      <c r="N23" s="328">
        <v>471</v>
      </c>
      <c r="O23" s="328">
        <v>471</v>
      </c>
      <c r="P23" s="328">
        <v>471</v>
      </c>
      <c r="Q23" s="328">
        <v>486.6</v>
      </c>
      <c r="R23" s="328">
        <v>851.4</v>
      </c>
      <c r="S23" s="328">
        <v>644.5</v>
      </c>
      <c r="T23" s="328">
        <v>471</v>
      </c>
      <c r="U23" s="328">
        <v>471</v>
      </c>
    </row>
    <row r="24" ht="14.25" spans="1:21">
      <c r="A24" s="327">
        <v>10.5</v>
      </c>
      <c r="B24" s="328">
        <v>659.9</v>
      </c>
      <c r="C24" s="328">
        <v>1114</v>
      </c>
      <c r="D24" s="328">
        <v>1005.4</v>
      </c>
      <c r="E24" s="328">
        <v>1043.8</v>
      </c>
      <c r="F24" s="328">
        <v>2120.8</v>
      </c>
      <c r="G24" s="328">
        <v>2855.7</v>
      </c>
      <c r="H24" s="328">
        <v>2956.8</v>
      </c>
      <c r="I24" s="328">
        <v>867.3</v>
      </c>
      <c r="J24" s="328">
        <v>486.9</v>
      </c>
      <c r="K24" s="328">
        <v>930.8</v>
      </c>
      <c r="L24" s="328">
        <v>686.8</v>
      </c>
      <c r="M24" s="328">
        <v>942.1</v>
      </c>
      <c r="N24" s="328">
        <v>486.9</v>
      </c>
      <c r="O24" s="328">
        <v>486.9</v>
      </c>
      <c r="P24" s="328">
        <v>486.9</v>
      </c>
      <c r="Q24" s="328">
        <v>490.2</v>
      </c>
      <c r="R24" s="328">
        <v>879.5</v>
      </c>
      <c r="S24" s="328">
        <v>659.9</v>
      </c>
      <c r="T24" s="328">
        <v>486.9</v>
      </c>
      <c r="U24" s="328">
        <v>486.9</v>
      </c>
    </row>
    <row r="25" ht="14.25" spans="1:21">
      <c r="A25" s="327">
        <v>11</v>
      </c>
      <c r="B25" s="328">
        <v>679.7</v>
      </c>
      <c r="C25" s="328">
        <v>1143.3</v>
      </c>
      <c r="D25" s="328">
        <v>1033.5</v>
      </c>
      <c r="E25" s="328">
        <v>1069.7</v>
      </c>
      <c r="F25" s="328">
        <v>2168.7</v>
      </c>
      <c r="G25" s="328">
        <v>2928.8</v>
      </c>
      <c r="H25" s="328">
        <v>3033.8</v>
      </c>
      <c r="I25" s="328">
        <v>888.4</v>
      </c>
      <c r="J25" s="328">
        <v>501.2</v>
      </c>
      <c r="K25" s="328">
        <v>953.6</v>
      </c>
      <c r="L25" s="328">
        <v>703.1</v>
      </c>
      <c r="M25" s="328">
        <v>970.5</v>
      </c>
      <c r="N25" s="328">
        <v>501.2</v>
      </c>
      <c r="O25" s="328">
        <v>501.2</v>
      </c>
      <c r="P25" s="328">
        <v>501.2</v>
      </c>
      <c r="Q25" s="328">
        <v>504.1</v>
      </c>
      <c r="R25" s="328">
        <v>901.6</v>
      </c>
      <c r="S25" s="328">
        <v>679.7</v>
      </c>
      <c r="T25" s="328">
        <v>501.2</v>
      </c>
      <c r="U25" s="328">
        <v>501.2</v>
      </c>
    </row>
    <row r="26" ht="14.25" spans="1:21">
      <c r="A26" s="327">
        <v>11.5</v>
      </c>
      <c r="B26" s="328">
        <v>699.5</v>
      </c>
      <c r="C26" s="328">
        <v>1183.3</v>
      </c>
      <c r="D26" s="328">
        <v>1061.6</v>
      </c>
      <c r="E26" s="328">
        <v>1101.5</v>
      </c>
      <c r="F26" s="328">
        <v>2222.6</v>
      </c>
      <c r="G26" s="328">
        <v>3009.9</v>
      </c>
      <c r="H26" s="328">
        <v>3116.9</v>
      </c>
      <c r="I26" s="328">
        <v>915.5</v>
      </c>
      <c r="J26" s="328">
        <v>515.5</v>
      </c>
      <c r="K26" s="328">
        <v>982.4</v>
      </c>
      <c r="L26" s="328">
        <v>725.3</v>
      </c>
      <c r="M26" s="328">
        <v>999</v>
      </c>
      <c r="N26" s="328">
        <v>515.5</v>
      </c>
      <c r="O26" s="328">
        <v>515.5</v>
      </c>
      <c r="P26" s="328">
        <v>515.5</v>
      </c>
      <c r="Q26" s="328">
        <v>518.1</v>
      </c>
      <c r="R26" s="328">
        <v>934.5</v>
      </c>
      <c r="S26" s="328">
        <v>699.5</v>
      </c>
      <c r="T26" s="328">
        <v>515.5</v>
      </c>
      <c r="U26" s="328">
        <v>515.5</v>
      </c>
    </row>
    <row r="27" ht="14.25" spans="1:21">
      <c r="A27" s="327">
        <v>12</v>
      </c>
      <c r="B27" s="328">
        <v>719.3</v>
      </c>
      <c r="C27" s="328">
        <v>1212.6</v>
      </c>
      <c r="D27" s="328">
        <v>1089.7</v>
      </c>
      <c r="E27" s="328">
        <v>1127.3</v>
      </c>
      <c r="F27" s="328">
        <v>2270.5</v>
      </c>
      <c r="G27" s="328">
        <v>3083</v>
      </c>
      <c r="H27" s="328">
        <v>3193.9</v>
      </c>
      <c r="I27" s="328">
        <v>936.6</v>
      </c>
      <c r="J27" s="328">
        <v>529.9</v>
      </c>
      <c r="K27" s="328">
        <v>1005.2</v>
      </c>
      <c r="L27" s="328">
        <v>741.6</v>
      </c>
      <c r="M27" s="328">
        <v>1027.4</v>
      </c>
      <c r="N27" s="328">
        <v>529.9</v>
      </c>
      <c r="O27" s="328">
        <v>529.9</v>
      </c>
      <c r="P27" s="328">
        <v>529.9</v>
      </c>
      <c r="Q27" s="328">
        <v>532</v>
      </c>
      <c r="R27" s="328">
        <v>956.7</v>
      </c>
      <c r="S27" s="328">
        <v>719.3</v>
      </c>
      <c r="T27" s="328">
        <v>529.9</v>
      </c>
      <c r="U27" s="328">
        <v>529.9</v>
      </c>
    </row>
    <row r="28" ht="14.25" spans="1:21">
      <c r="A28" s="327">
        <v>12.5</v>
      </c>
      <c r="B28" s="328">
        <v>739.2</v>
      </c>
      <c r="C28" s="328">
        <v>1252.7</v>
      </c>
      <c r="D28" s="328">
        <v>1117.8</v>
      </c>
      <c r="E28" s="328">
        <v>1159.1</v>
      </c>
      <c r="F28" s="328">
        <v>2324.4</v>
      </c>
      <c r="G28" s="328">
        <v>3164.1</v>
      </c>
      <c r="H28" s="328">
        <v>3276.9</v>
      </c>
      <c r="I28" s="328">
        <v>963.7</v>
      </c>
      <c r="J28" s="328">
        <v>544.2</v>
      </c>
      <c r="K28" s="328">
        <v>1034</v>
      </c>
      <c r="L28" s="328">
        <v>763.8</v>
      </c>
      <c r="M28" s="328">
        <v>1055.8</v>
      </c>
      <c r="N28" s="328">
        <v>544.2</v>
      </c>
      <c r="O28" s="328">
        <v>544.2</v>
      </c>
      <c r="P28" s="328">
        <v>544.2</v>
      </c>
      <c r="Q28" s="328">
        <v>545.9</v>
      </c>
      <c r="R28" s="328">
        <v>989.6</v>
      </c>
      <c r="S28" s="328">
        <v>739.2</v>
      </c>
      <c r="T28" s="328">
        <v>544.2</v>
      </c>
      <c r="U28" s="328">
        <v>544.2</v>
      </c>
    </row>
    <row r="29" ht="14.25" spans="1:21">
      <c r="A29" s="327">
        <v>13</v>
      </c>
      <c r="B29" s="328">
        <v>759</v>
      </c>
      <c r="C29" s="328">
        <v>1282</v>
      </c>
      <c r="D29" s="328">
        <v>1145.9</v>
      </c>
      <c r="E29" s="328">
        <v>1184.9</v>
      </c>
      <c r="F29" s="328">
        <v>2372.3</v>
      </c>
      <c r="G29" s="328">
        <v>3237.2</v>
      </c>
      <c r="H29" s="328">
        <v>3353.9</v>
      </c>
      <c r="I29" s="328">
        <v>984.8</v>
      </c>
      <c r="J29" s="328">
        <v>558.5</v>
      </c>
      <c r="K29" s="328">
        <v>1056.8</v>
      </c>
      <c r="L29" s="328">
        <v>780.1</v>
      </c>
      <c r="M29" s="328">
        <v>1084.2</v>
      </c>
      <c r="N29" s="328">
        <v>558.5</v>
      </c>
      <c r="O29" s="328">
        <v>558.5</v>
      </c>
      <c r="P29" s="328">
        <v>558.5</v>
      </c>
      <c r="Q29" s="328">
        <v>559.9</v>
      </c>
      <c r="R29" s="328">
        <v>1011.8</v>
      </c>
      <c r="S29" s="328">
        <v>759</v>
      </c>
      <c r="T29" s="328">
        <v>558.5</v>
      </c>
      <c r="U29" s="328">
        <v>558.5</v>
      </c>
    </row>
    <row r="30" ht="14.25" spans="1:21">
      <c r="A30" s="327">
        <v>13.5</v>
      </c>
      <c r="B30" s="328">
        <v>778.8</v>
      </c>
      <c r="C30" s="328">
        <v>1322</v>
      </c>
      <c r="D30" s="328">
        <v>1174.1</v>
      </c>
      <c r="E30" s="328">
        <v>1216.8</v>
      </c>
      <c r="F30" s="328">
        <v>2426.2</v>
      </c>
      <c r="G30" s="328">
        <v>3318.3</v>
      </c>
      <c r="H30" s="328">
        <v>3436.9</v>
      </c>
      <c r="I30" s="328">
        <v>1011.9</v>
      </c>
      <c r="J30" s="328">
        <v>572.8</v>
      </c>
      <c r="K30" s="328">
        <v>1085.6</v>
      </c>
      <c r="L30" s="328">
        <v>802.4</v>
      </c>
      <c r="M30" s="328">
        <v>1112.7</v>
      </c>
      <c r="N30" s="328">
        <v>572.8</v>
      </c>
      <c r="O30" s="328">
        <v>572.8</v>
      </c>
      <c r="P30" s="328">
        <v>572.8</v>
      </c>
      <c r="Q30" s="328">
        <v>573.8</v>
      </c>
      <c r="R30" s="328">
        <v>1044.7</v>
      </c>
      <c r="S30" s="328">
        <v>778.8</v>
      </c>
      <c r="T30" s="328">
        <v>572.8</v>
      </c>
      <c r="U30" s="328">
        <v>572.8</v>
      </c>
    </row>
    <row r="31" ht="14.25" spans="1:21">
      <c r="A31" s="327">
        <v>14</v>
      </c>
      <c r="B31" s="328">
        <v>798.6</v>
      </c>
      <c r="C31" s="328">
        <v>1351.3</v>
      </c>
      <c r="D31" s="328">
        <v>1202.2</v>
      </c>
      <c r="E31" s="328">
        <v>1242.6</v>
      </c>
      <c r="F31" s="328">
        <v>2474</v>
      </c>
      <c r="G31" s="328">
        <v>3391.4</v>
      </c>
      <c r="H31" s="328">
        <v>3514</v>
      </c>
      <c r="I31" s="328">
        <v>1033</v>
      </c>
      <c r="J31" s="328">
        <v>587.1</v>
      </c>
      <c r="K31" s="328">
        <v>1108.4</v>
      </c>
      <c r="L31" s="328">
        <v>818.6</v>
      </c>
      <c r="M31" s="328">
        <v>1141.1</v>
      </c>
      <c r="N31" s="328">
        <v>587.1</v>
      </c>
      <c r="O31" s="328">
        <v>587.1</v>
      </c>
      <c r="P31" s="328">
        <v>587.1</v>
      </c>
      <c r="Q31" s="328">
        <v>587.7</v>
      </c>
      <c r="R31" s="328">
        <v>1066.9</v>
      </c>
      <c r="S31" s="328">
        <v>798.6</v>
      </c>
      <c r="T31" s="328">
        <v>587.1</v>
      </c>
      <c r="U31" s="328">
        <v>587.1</v>
      </c>
    </row>
    <row r="32" ht="14.25" spans="1:21">
      <c r="A32" s="327">
        <v>14.5</v>
      </c>
      <c r="B32" s="328">
        <v>818.5</v>
      </c>
      <c r="C32" s="328">
        <v>1391.4</v>
      </c>
      <c r="D32" s="328">
        <v>1230.3</v>
      </c>
      <c r="E32" s="328">
        <v>1274.4</v>
      </c>
      <c r="F32" s="328">
        <v>2527.9</v>
      </c>
      <c r="G32" s="328">
        <v>3472.5</v>
      </c>
      <c r="H32" s="328">
        <v>3597</v>
      </c>
      <c r="I32" s="328">
        <v>1060.1</v>
      </c>
      <c r="J32" s="328">
        <v>601.4</v>
      </c>
      <c r="K32" s="328">
        <v>1137.2</v>
      </c>
      <c r="L32" s="328">
        <v>840.9</v>
      </c>
      <c r="M32" s="328">
        <v>1169.5</v>
      </c>
      <c r="N32" s="328">
        <v>601.4</v>
      </c>
      <c r="O32" s="328">
        <v>601.4</v>
      </c>
      <c r="P32" s="328">
        <v>601.4</v>
      </c>
      <c r="Q32" s="328">
        <v>601.7</v>
      </c>
      <c r="R32" s="328">
        <v>1099.8</v>
      </c>
      <c r="S32" s="328">
        <v>818.5</v>
      </c>
      <c r="T32" s="328">
        <v>601.4</v>
      </c>
      <c r="U32" s="328">
        <v>601.4</v>
      </c>
    </row>
    <row r="33" ht="14.25" spans="1:21">
      <c r="A33" s="327">
        <v>15</v>
      </c>
      <c r="B33" s="328">
        <v>838.3</v>
      </c>
      <c r="C33" s="328">
        <v>1420.7</v>
      </c>
      <c r="D33" s="328">
        <v>1258.4</v>
      </c>
      <c r="E33" s="328">
        <v>1300.2</v>
      </c>
      <c r="F33" s="328">
        <v>2575.8</v>
      </c>
      <c r="G33" s="328">
        <v>3545.7</v>
      </c>
      <c r="H33" s="328">
        <v>3674</v>
      </c>
      <c r="I33" s="328">
        <v>1081.2</v>
      </c>
      <c r="J33" s="328">
        <v>615.7</v>
      </c>
      <c r="K33" s="328">
        <v>1160</v>
      </c>
      <c r="L33" s="328">
        <v>857.2</v>
      </c>
      <c r="M33" s="328">
        <v>1197.9</v>
      </c>
      <c r="N33" s="328">
        <v>615.7</v>
      </c>
      <c r="O33" s="328">
        <v>615.7</v>
      </c>
      <c r="P33" s="328">
        <v>615.7</v>
      </c>
      <c r="Q33" s="328">
        <v>615.6</v>
      </c>
      <c r="R33" s="328">
        <v>1122</v>
      </c>
      <c r="S33" s="328">
        <v>838.3</v>
      </c>
      <c r="T33" s="328">
        <v>615.7</v>
      </c>
      <c r="U33" s="328">
        <v>615.7</v>
      </c>
    </row>
    <row r="34" ht="14.25" spans="1:21">
      <c r="A34" s="327">
        <v>15.5</v>
      </c>
      <c r="B34" s="328">
        <v>858.1</v>
      </c>
      <c r="C34" s="328">
        <v>1460.7</v>
      </c>
      <c r="D34" s="328">
        <v>1286.5</v>
      </c>
      <c r="E34" s="328">
        <v>1332.1</v>
      </c>
      <c r="F34" s="328">
        <v>2629.7</v>
      </c>
      <c r="G34" s="328">
        <v>3626.8</v>
      </c>
      <c r="H34" s="328">
        <v>3757</v>
      </c>
      <c r="I34" s="328">
        <v>1108.3</v>
      </c>
      <c r="J34" s="328">
        <v>630</v>
      </c>
      <c r="K34" s="328">
        <v>1188.8</v>
      </c>
      <c r="L34" s="328">
        <v>879.4</v>
      </c>
      <c r="M34" s="328">
        <v>1226.3</v>
      </c>
      <c r="N34" s="328">
        <v>630</v>
      </c>
      <c r="O34" s="328">
        <v>630</v>
      </c>
      <c r="P34" s="328">
        <v>630</v>
      </c>
      <c r="Q34" s="328">
        <v>629.5</v>
      </c>
      <c r="R34" s="328">
        <v>1154.9</v>
      </c>
      <c r="S34" s="328">
        <v>858.1</v>
      </c>
      <c r="T34" s="328">
        <v>630</v>
      </c>
      <c r="U34" s="328">
        <v>630</v>
      </c>
    </row>
    <row r="35" ht="14.25" spans="1:21">
      <c r="A35" s="327">
        <v>16</v>
      </c>
      <c r="B35" s="328">
        <v>877.9</v>
      </c>
      <c r="C35" s="328">
        <v>1490</v>
      </c>
      <c r="D35" s="328">
        <v>1314.6</v>
      </c>
      <c r="E35" s="328">
        <v>1357.9</v>
      </c>
      <c r="F35" s="328">
        <v>2677.6</v>
      </c>
      <c r="G35" s="328">
        <v>3699.9</v>
      </c>
      <c r="H35" s="328">
        <v>3834</v>
      </c>
      <c r="I35" s="328">
        <v>1129.4</v>
      </c>
      <c r="J35" s="328">
        <v>644.3</v>
      </c>
      <c r="K35" s="328">
        <v>1211.6</v>
      </c>
      <c r="L35" s="328">
        <v>895.7</v>
      </c>
      <c r="M35" s="328">
        <v>1254.8</v>
      </c>
      <c r="N35" s="328">
        <v>644.3</v>
      </c>
      <c r="O35" s="328">
        <v>644.3</v>
      </c>
      <c r="P35" s="328">
        <v>644.3</v>
      </c>
      <c r="Q35" s="328">
        <v>643.4</v>
      </c>
      <c r="R35" s="328">
        <v>1177.1</v>
      </c>
      <c r="S35" s="328">
        <v>877.9</v>
      </c>
      <c r="T35" s="328">
        <v>644.3</v>
      </c>
      <c r="U35" s="328">
        <v>644.3</v>
      </c>
    </row>
    <row r="36" ht="14.25" spans="1:21">
      <c r="A36" s="327">
        <v>16.5</v>
      </c>
      <c r="B36" s="328">
        <v>897.8</v>
      </c>
      <c r="C36" s="328">
        <v>1530.1</v>
      </c>
      <c r="D36" s="328">
        <v>1342.7</v>
      </c>
      <c r="E36" s="328">
        <v>1389.7</v>
      </c>
      <c r="F36" s="328">
        <v>2731.5</v>
      </c>
      <c r="G36" s="328">
        <v>3781</v>
      </c>
      <c r="H36" s="328">
        <v>3917.1</v>
      </c>
      <c r="I36" s="328">
        <v>1156.5</v>
      </c>
      <c r="J36" s="328">
        <v>658.6</v>
      </c>
      <c r="K36" s="328">
        <v>1240.4</v>
      </c>
      <c r="L36" s="328">
        <v>918</v>
      </c>
      <c r="M36" s="328">
        <v>1283.2</v>
      </c>
      <c r="N36" s="328">
        <v>658.6</v>
      </c>
      <c r="O36" s="328">
        <v>658.6</v>
      </c>
      <c r="P36" s="328">
        <v>658.6</v>
      </c>
      <c r="Q36" s="328">
        <v>657.4</v>
      </c>
      <c r="R36" s="328">
        <v>1210</v>
      </c>
      <c r="S36" s="328">
        <v>897.8</v>
      </c>
      <c r="T36" s="328">
        <v>658.6</v>
      </c>
      <c r="U36" s="328">
        <v>658.6</v>
      </c>
    </row>
    <row r="37" ht="14.25" spans="1:21">
      <c r="A37" s="327">
        <v>17</v>
      </c>
      <c r="B37" s="328">
        <v>917.6</v>
      </c>
      <c r="C37" s="328">
        <v>1559.4</v>
      </c>
      <c r="D37" s="328">
        <v>1370.8</v>
      </c>
      <c r="E37" s="328">
        <v>1415.5</v>
      </c>
      <c r="F37" s="328">
        <v>2779.4</v>
      </c>
      <c r="G37" s="328">
        <v>3854.1</v>
      </c>
      <c r="H37" s="328">
        <v>3994.1</v>
      </c>
      <c r="I37" s="328">
        <v>1177.6</v>
      </c>
      <c r="J37" s="328">
        <v>673</v>
      </c>
      <c r="K37" s="328">
        <v>1263.2</v>
      </c>
      <c r="L37" s="328">
        <v>934.2</v>
      </c>
      <c r="M37" s="328">
        <v>1311.6</v>
      </c>
      <c r="N37" s="328">
        <v>673</v>
      </c>
      <c r="O37" s="328">
        <v>673</v>
      </c>
      <c r="P37" s="328">
        <v>673</v>
      </c>
      <c r="Q37" s="328">
        <v>671.3</v>
      </c>
      <c r="R37" s="328">
        <v>1232.2</v>
      </c>
      <c r="S37" s="328">
        <v>917.6</v>
      </c>
      <c r="T37" s="328">
        <v>673</v>
      </c>
      <c r="U37" s="328">
        <v>673</v>
      </c>
    </row>
    <row r="38" ht="14.25" spans="1:21">
      <c r="A38" s="327">
        <v>17.5</v>
      </c>
      <c r="B38" s="328">
        <v>937.4</v>
      </c>
      <c r="C38" s="328">
        <v>1599.4</v>
      </c>
      <c r="D38" s="328">
        <v>1398.9</v>
      </c>
      <c r="E38" s="328">
        <v>1447.3</v>
      </c>
      <c r="F38" s="328">
        <v>2833.2</v>
      </c>
      <c r="G38" s="328">
        <v>3935.2</v>
      </c>
      <c r="H38" s="328">
        <v>4077.1</v>
      </c>
      <c r="I38" s="328">
        <v>1204.7</v>
      </c>
      <c r="J38" s="328">
        <v>687.3</v>
      </c>
      <c r="K38" s="328">
        <v>1292</v>
      </c>
      <c r="L38" s="328">
        <v>956.5</v>
      </c>
      <c r="M38" s="328">
        <v>1340</v>
      </c>
      <c r="N38" s="328">
        <v>687.3</v>
      </c>
      <c r="O38" s="328">
        <v>687.3</v>
      </c>
      <c r="P38" s="328">
        <v>687.3</v>
      </c>
      <c r="Q38" s="328">
        <v>685.2</v>
      </c>
      <c r="R38" s="328">
        <v>1265.1</v>
      </c>
      <c r="S38" s="328">
        <v>937.4</v>
      </c>
      <c r="T38" s="328">
        <v>687.3</v>
      </c>
      <c r="U38" s="328">
        <v>687.3</v>
      </c>
    </row>
    <row r="39" ht="14.25" spans="1:21">
      <c r="A39" s="327">
        <v>18</v>
      </c>
      <c r="B39" s="328">
        <v>957.2</v>
      </c>
      <c r="C39" s="328">
        <v>1628.7</v>
      </c>
      <c r="D39" s="328">
        <v>1427</v>
      </c>
      <c r="E39" s="328">
        <v>1473.2</v>
      </c>
      <c r="F39" s="328">
        <v>2881.1</v>
      </c>
      <c r="G39" s="328">
        <v>4008.3</v>
      </c>
      <c r="H39" s="328">
        <v>4154.1</v>
      </c>
      <c r="I39" s="328">
        <v>1225.8</v>
      </c>
      <c r="J39" s="328">
        <v>701.6</v>
      </c>
      <c r="K39" s="328">
        <v>1314.8</v>
      </c>
      <c r="L39" s="328">
        <v>972.8</v>
      </c>
      <c r="M39" s="328">
        <v>1368.5</v>
      </c>
      <c r="N39" s="328">
        <v>701.6</v>
      </c>
      <c r="O39" s="328">
        <v>701.6</v>
      </c>
      <c r="P39" s="328">
        <v>701.6</v>
      </c>
      <c r="Q39" s="328">
        <v>699.2</v>
      </c>
      <c r="R39" s="328">
        <v>1287.2</v>
      </c>
      <c r="S39" s="328">
        <v>957.2</v>
      </c>
      <c r="T39" s="328">
        <v>701.6</v>
      </c>
      <c r="U39" s="328">
        <v>701.6</v>
      </c>
    </row>
    <row r="40" ht="14.25" spans="1:21">
      <c r="A40" s="327">
        <v>18.5</v>
      </c>
      <c r="B40" s="328">
        <v>977.1</v>
      </c>
      <c r="C40" s="328">
        <v>1668.8</v>
      </c>
      <c r="D40" s="328">
        <v>1455.2</v>
      </c>
      <c r="E40" s="328">
        <v>1505</v>
      </c>
      <c r="F40" s="328">
        <v>2935</v>
      </c>
      <c r="G40" s="328">
        <v>4089.4</v>
      </c>
      <c r="H40" s="328">
        <v>4237.2</v>
      </c>
      <c r="I40" s="328">
        <v>1252.9</v>
      </c>
      <c r="J40" s="328">
        <v>715.9</v>
      </c>
      <c r="K40" s="328">
        <v>1343.6</v>
      </c>
      <c r="L40" s="328">
        <v>995</v>
      </c>
      <c r="M40" s="328">
        <v>1396.9</v>
      </c>
      <c r="N40" s="328">
        <v>715.9</v>
      </c>
      <c r="O40" s="328">
        <v>715.9</v>
      </c>
      <c r="P40" s="328">
        <v>715.9</v>
      </c>
      <c r="Q40" s="328">
        <v>713.1</v>
      </c>
      <c r="R40" s="328">
        <v>1320.2</v>
      </c>
      <c r="S40" s="328">
        <v>977.1</v>
      </c>
      <c r="T40" s="328">
        <v>715.9</v>
      </c>
      <c r="U40" s="328">
        <v>715.9</v>
      </c>
    </row>
    <row r="41" ht="14.25" spans="1:21">
      <c r="A41" s="327">
        <v>19</v>
      </c>
      <c r="B41" s="328">
        <v>996.9</v>
      </c>
      <c r="C41" s="328">
        <v>1698</v>
      </c>
      <c r="D41" s="328">
        <v>1483.3</v>
      </c>
      <c r="E41" s="328">
        <v>1530.8</v>
      </c>
      <c r="F41" s="328">
        <v>2982.9</v>
      </c>
      <c r="G41" s="328">
        <v>4162.5</v>
      </c>
      <c r="H41" s="328">
        <v>4314.2</v>
      </c>
      <c r="I41" s="328">
        <v>1274</v>
      </c>
      <c r="J41" s="328">
        <v>730.2</v>
      </c>
      <c r="K41" s="328">
        <v>1366.4</v>
      </c>
      <c r="L41" s="328">
        <v>1011.3</v>
      </c>
      <c r="M41" s="328">
        <v>1425.3</v>
      </c>
      <c r="N41" s="328">
        <v>730.2</v>
      </c>
      <c r="O41" s="328">
        <v>730.2</v>
      </c>
      <c r="P41" s="328">
        <v>730.2</v>
      </c>
      <c r="Q41" s="328">
        <v>727</v>
      </c>
      <c r="R41" s="328">
        <v>1342.3</v>
      </c>
      <c r="S41" s="328">
        <v>996.9</v>
      </c>
      <c r="T41" s="328">
        <v>730.2</v>
      </c>
      <c r="U41" s="328">
        <v>730.2</v>
      </c>
    </row>
    <row r="42" ht="14.25" spans="1:21">
      <c r="A42" s="327">
        <v>19.5</v>
      </c>
      <c r="B42" s="328">
        <v>1016.7</v>
      </c>
      <c r="C42" s="328">
        <v>1738.1</v>
      </c>
      <c r="D42" s="328">
        <v>1511.4</v>
      </c>
      <c r="E42" s="328">
        <v>1562.6</v>
      </c>
      <c r="F42" s="328">
        <v>3036.8</v>
      </c>
      <c r="G42" s="328">
        <v>4243.6</v>
      </c>
      <c r="H42" s="328">
        <v>4397.2</v>
      </c>
      <c r="I42" s="328">
        <v>1301.1</v>
      </c>
      <c r="J42" s="328">
        <v>744.5</v>
      </c>
      <c r="K42" s="328">
        <v>1395.2</v>
      </c>
      <c r="L42" s="328">
        <v>1033.6</v>
      </c>
      <c r="M42" s="328">
        <v>1453.7</v>
      </c>
      <c r="N42" s="328">
        <v>744.5</v>
      </c>
      <c r="O42" s="328">
        <v>744.5</v>
      </c>
      <c r="P42" s="328">
        <v>744.5</v>
      </c>
      <c r="Q42" s="328">
        <v>741</v>
      </c>
      <c r="R42" s="328">
        <v>1375.3</v>
      </c>
      <c r="S42" s="328">
        <v>1016.7</v>
      </c>
      <c r="T42" s="328">
        <v>744.5</v>
      </c>
      <c r="U42" s="328">
        <v>744.5</v>
      </c>
    </row>
    <row r="43" ht="14.25" spans="1:21">
      <c r="A43" s="327">
        <v>20</v>
      </c>
      <c r="B43" s="328">
        <v>1036.5</v>
      </c>
      <c r="C43" s="328">
        <v>1767.4</v>
      </c>
      <c r="D43" s="328">
        <v>1539.5</v>
      </c>
      <c r="E43" s="328">
        <v>1588.5</v>
      </c>
      <c r="F43" s="328">
        <v>3084.7</v>
      </c>
      <c r="G43" s="328">
        <v>4316.7</v>
      </c>
      <c r="H43" s="328">
        <v>4474.2</v>
      </c>
      <c r="I43" s="328">
        <v>1322.2</v>
      </c>
      <c r="J43" s="328">
        <v>758.8</v>
      </c>
      <c r="K43" s="328">
        <v>1418</v>
      </c>
      <c r="L43" s="328">
        <v>1049.8</v>
      </c>
      <c r="M43" s="328">
        <v>1482.2</v>
      </c>
      <c r="N43" s="328">
        <v>758.8</v>
      </c>
      <c r="O43" s="328">
        <v>758.8</v>
      </c>
      <c r="P43" s="328">
        <v>758.8</v>
      </c>
      <c r="Q43" s="328">
        <v>754.9</v>
      </c>
      <c r="R43" s="328">
        <v>1397.4</v>
      </c>
      <c r="S43" s="328">
        <v>1036.5</v>
      </c>
      <c r="T43" s="328">
        <v>758.8</v>
      </c>
      <c r="U43" s="328">
        <v>758.8</v>
      </c>
    </row>
    <row r="44" ht="14.25" spans="1:21">
      <c r="A44" s="327">
        <v>20.5</v>
      </c>
      <c r="B44" s="328">
        <v>1056.4</v>
      </c>
      <c r="C44" s="328">
        <v>1807.5</v>
      </c>
      <c r="D44" s="328">
        <v>1567.6</v>
      </c>
      <c r="E44" s="328">
        <v>1620.3</v>
      </c>
      <c r="F44" s="328">
        <v>3138.6</v>
      </c>
      <c r="G44" s="328">
        <v>4397.8</v>
      </c>
      <c r="H44" s="328">
        <v>4557.2</v>
      </c>
      <c r="I44" s="328">
        <v>1349.3</v>
      </c>
      <c r="J44" s="328">
        <v>773.1</v>
      </c>
      <c r="K44" s="328">
        <v>1446.8</v>
      </c>
      <c r="L44" s="328">
        <v>1072.1</v>
      </c>
      <c r="M44" s="328">
        <v>1510.6</v>
      </c>
      <c r="N44" s="328">
        <v>773.1</v>
      </c>
      <c r="O44" s="328">
        <v>773.1</v>
      </c>
      <c r="P44" s="328">
        <v>773.1</v>
      </c>
      <c r="Q44" s="328">
        <v>768.8</v>
      </c>
      <c r="R44" s="328">
        <v>1430.4</v>
      </c>
      <c r="S44" s="328">
        <v>1056.4</v>
      </c>
      <c r="T44" s="328">
        <v>773.1</v>
      </c>
      <c r="U44" s="328">
        <v>773.1</v>
      </c>
    </row>
    <row r="45" ht="37" customHeight="1" spans="1:21">
      <c r="A45" s="329" t="s">
        <v>1773</v>
      </c>
      <c r="B45" s="325" t="s">
        <v>2114</v>
      </c>
      <c r="C45" s="325" t="s">
        <v>2115</v>
      </c>
      <c r="D45" s="325" t="s">
        <v>2116</v>
      </c>
      <c r="E45" s="325" t="s">
        <v>2117</v>
      </c>
      <c r="F45" s="325" t="s">
        <v>2118</v>
      </c>
      <c r="G45" s="325" t="s">
        <v>2134</v>
      </c>
      <c r="H45" s="325" t="s">
        <v>2120</v>
      </c>
      <c r="I45" s="325" t="s">
        <v>2121</v>
      </c>
      <c r="J45" s="325" t="s">
        <v>2122</v>
      </c>
      <c r="K45" s="325" t="s">
        <v>2123</v>
      </c>
      <c r="L45" s="325" t="s">
        <v>2124</v>
      </c>
      <c r="M45" s="325" t="s">
        <v>2125</v>
      </c>
      <c r="N45" s="325" t="s">
        <v>2126</v>
      </c>
      <c r="O45" s="325" t="s">
        <v>2127</v>
      </c>
      <c r="P45" s="325" t="s">
        <v>2128</v>
      </c>
      <c r="Q45" s="325" t="s">
        <v>2135</v>
      </c>
      <c r="R45" s="325" t="s">
        <v>2136</v>
      </c>
      <c r="S45" s="325" t="s">
        <v>2131</v>
      </c>
      <c r="T45" s="325" t="s">
        <v>2132</v>
      </c>
      <c r="U45" s="325" t="s">
        <v>2133</v>
      </c>
    </row>
    <row r="46" ht="14.25" spans="1:21">
      <c r="A46" s="327" t="s">
        <v>1774</v>
      </c>
      <c r="B46" s="328">
        <v>50.3</v>
      </c>
      <c r="C46" s="328">
        <v>88.1</v>
      </c>
      <c r="D46" s="328">
        <v>77.3</v>
      </c>
      <c r="E46" s="328">
        <v>77.8</v>
      </c>
      <c r="F46" s="328">
        <v>142.9</v>
      </c>
      <c r="G46" s="328">
        <v>218.1</v>
      </c>
      <c r="H46" s="328">
        <v>223.9</v>
      </c>
      <c r="I46" s="328">
        <v>60.4</v>
      </c>
      <c r="J46" s="328">
        <v>36.5</v>
      </c>
      <c r="K46" s="328">
        <v>64.5</v>
      </c>
      <c r="L46" s="328">
        <v>55.9</v>
      </c>
      <c r="M46" s="328">
        <v>73.1</v>
      </c>
      <c r="N46" s="328">
        <v>36.5</v>
      </c>
      <c r="O46" s="328">
        <v>36.5</v>
      </c>
      <c r="P46" s="328">
        <v>36.5</v>
      </c>
      <c r="Q46" s="328">
        <v>36.5</v>
      </c>
      <c r="R46" s="328">
        <v>68</v>
      </c>
      <c r="S46" s="328">
        <v>47.7</v>
      </c>
      <c r="T46" s="328">
        <v>36.5</v>
      </c>
      <c r="U46" s="328">
        <v>36.5</v>
      </c>
    </row>
    <row r="47" ht="14.25" spans="1:21">
      <c r="A47" s="327" t="s">
        <v>1775</v>
      </c>
      <c r="B47" s="328">
        <v>45.6</v>
      </c>
      <c r="C47" s="328">
        <v>81.8</v>
      </c>
      <c r="D47" s="328">
        <v>71</v>
      </c>
      <c r="E47" s="328">
        <v>69.3</v>
      </c>
      <c r="F47" s="328">
        <v>127.4</v>
      </c>
      <c r="G47" s="328">
        <v>193.7</v>
      </c>
      <c r="H47" s="328">
        <v>198.4</v>
      </c>
      <c r="I47" s="328">
        <v>57.5</v>
      </c>
      <c r="J47" s="328">
        <v>32.3</v>
      </c>
      <c r="K47" s="328">
        <v>58.1</v>
      </c>
      <c r="L47" s="328">
        <v>51.6</v>
      </c>
      <c r="M47" s="328">
        <v>64.8</v>
      </c>
      <c r="N47" s="328">
        <v>32.3</v>
      </c>
      <c r="O47" s="328">
        <v>32.3</v>
      </c>
      <c r="P47" s="328">
        <v>32.3</v>
      </c>
      <c r="Q47" s="328">
        <v>32.3</v>
      </c>
      <c r="R47" s="328">
        <v>65.7</v>
      </c>
      <c r="S47" s="328">
        <v>45.6</v>
      </c>
      <c r="T47" s="328">
        <v>32.3</v>
      </c>
      <c r="U47" s="328">
        <v>32.3</v>
      </c>
    </row>
    <row r="48" ht="14.25" spans="1:21">
      <c r="A48" s="327" t="s">
        <v>1776</v>
      </c>
      <c r="B48" s="328">
        <v>43.1</v>
      </c>
      <c r="C48" s="328">
        <v>77.7</v>
      </c>
      <c r="D48" s="328">
        <v>66.9</v>
      </c>
      <c r="E48" s="328">
        <v>65.3</v>
      </c>
      <c r="F48" s="328">
        <v>125.3</v>
      </c>
      <c r="G48" s="328">
        <v>181.3</v>
      </c>
      <c r="H48" s="328">
        <v>189.1</v>
      </c>
      <c r="I48" s="328">
        <v>54.4</v>
      </c>
      <c r="J48" s="328">
        <v>30.9</v>
      </c>
      <c r="K48" s="328">
        <v>55.2</v>
      </c>
      <c r="L48" s="328">
        <v>49.2</v>
      </c>
      <c r="M48" s="328">
        <v>62.3</v>
      </c>
      <c r="N48" s="328">
        <v>30.9</v>
      </c>
      <c r="O48" s="328">
        <v>30.9</v>
      </c>
      <c r="P48" s="328">
        <v>30.9</v>
      </c>
      <c r="Q48" s="328">
        <v>30.9</v>
      </c>
      <c r="R48" s="328">
        <v>62.4</v>
      </c>
      <c r="S48" s="328">
        <v>43.1</v>
      </c>
      <c r="T48" s="328">
        <v>30.9</v>
      </c>
      <c r="U48" s="328">
        <v>30.9</v>
      </c>
    </row>
    <row r="49" ht="14.25" spans="1:21">
      <c r="A49" s="327" t="s">
        <v>1732</v>
      </c>
      <c r="B49" s="328">
        <v>41.5</v>
      </c>
      <c r="C49" s="328">
        <v>74.6</v>
      </c>
      <c r="D49" s="328">
        <v>63.8</v>
      </c>
      <c r="E49" s="328">
        <v>62.4</v>
      </c>
      <c r="F49" s="328">
        <v>124.3</v>
      </c>
      <c r="G49" s="328">
        <v>169.9</v>
      </c>
      <c r="H49" s="328">
        <v>181.4</v>
      </c>
      <c r="I49" s="328">
        <v>52.9</v>
      </c>
      <c r="J49" s="328">
        <v>30.5</v>
      </c>
      <c r="K49" s="328">
        <v>53.7</v>
      </c>
      <c r="L49" s="328">
        <v>47.9</v>
      </c>
      <c r="M49" s="328">
        <v>60.2</v>
      </c>
      <c r="N49" s="328">
        <v>30.5</v>
      </c>
      <c r="O49" s="328">
        <v>30.5</v>
      </c>
      <c r="P49" s="328">
        <v>30.5</v>
      </c>
      <c r="Q49" s="328">
        <v>30.5</v>
      </c>
      <c r="R49" s="328">
        <v>59.7</v>
      </c>
      <c r="S49" s="328">
        <v>41.5</v>
      </c>
      <c r="T49" s="328">
        <v>30.5</v>
      </c>
      <c r="U49" s="328">
        <v>30.5</v>
      </c>
    </row>
    <row r="50" ht="14.25" spans="1:21">
      <c r="A50" s="327" t="s">
        <v>1733</v>
      </c>
      <c r="B50" s="328">
        <v>39.8</v>
      </c>
      <c r="C50" s="328">
        <v>72.9</v>
      </c>
      <c r="D50" s="328">
        <v>62.1</v>
      </c>
      <c r="E50" s="328">
        <v>60.8</v>
      </c>
      <c r="F50" s="328">
        <v>122.1</v>
      </c>
      <c r="G50" s="328">
        <v>167.1</v>
      </c>
      <c r="H50" s="328">
        <v>178.6</v>
      </c>
      <c r="I50" s="328">
        <v>49.9</v>
      </c>
      <c r="J50" s="328">
        <v>28.9</v>
      </c>
      <c r="K50" s="328">
        <v>52.1</v>
      </c>
      <c r="L50" s="328">
        <v>46.4</v>
      </c>
      <c r="M50" s="328">
        <v>58.5</v>
      </c>
      <c r="N50" s="328">
        <v>28.9</v>
      </c>
      <c r="O50" s="328">
        <v>28.9</v>
      </c>
      <c r="P50" s="328">
        <v>28.9</v>
      </c>
      <c r="Q50" s="328">
        <v>28.9</v>
      </c>
      <c r="R50" s="328">
        <v>58.2</v>
      </c>
      <c r="S50" s="328">
        <v>39.8</v>
      </c>
      <c r="T50" s="328">
        <v>28.9</v>
      </c>
      <c r="U50" s="328">
        <v>28.9</v>
      </c>
    </row>
    <row r="51" ht="14.25" spans="1:21">
      <c r="A51" s="327" t="s">
        <v>1734</v>
      </c>
      <c r="B51" s="328">
        <v>39.8</v>
      </c>
      <c r="C51" s="328">
        <v>72.9</v>
      </c>
      <c r="D51" s="328">
        <v>62.1</v>
      </c>
      <c r="E51" s="328">
        <v>60.8</v>
      </c>
      <c r="F51" s="328">
        <v>122.1</v>
      </c>
      <c r="G51" s="328">
        <v>167.1</v>
      </c>
      <c r="H51" s="328">
        <v>178.6</v>
      </c>
      <c r="I51" s="328">
        <v>49.1</v>
      </c>
      <c r="J51" s="328">
        <v>28.9</v>
      </c>
      <c r="K51" s="328">
        <v>52.1</v>
      </c>
      <c r="L51" s="328">
        <v>46.4</v>
      </c>
      <c r="M51" s="328">
        <v>58.5</v>
      </c>
      <c r="N51" s="328">
        <v>28.9</v>
      </c>
      <c r="O51" s="328">
        <v>28.9</v>
      </c>
      <c r="P51" s="328">
        <v>28.9</v>
      </c>
      <c r="Q51" s="328">
        <v>28.9</v>
      </c>
      <c r="R51" s="328">
        <v>58.2</v>
      </c>
      <c r="S51" s="328">
        <v>39.8</v>
      </c>
      <c r="T51" s="328">
        <v>28.9</v>
      </c>
      <c r="U51" s="328">
        <v>28.9</v>
      </c>
    </row>
    <row r="52" ht="14.25" spans="1:21">
      <c r="A52" s="327" t="s">
        <v>1777</v>
      </c>
      <c r="B52" s="328">
        <v>39.8</v>
      </c>
      <c r="C52" s="328">
        <v>72.9</v>
      </c>
      <c r="D52" s="328">
        <v>62.1</v>
      </c>
      <c r="E52" s="328">
        <v>60.8</v>
      </c>
      <c r="F52" s="328">
        <v>122.1</v>
      </c>
      <c r="G52" s="328">
        <v>167.1</v>
      </c>
      <c r="H52" s="328">
        <v>178.6</v>
      </c>
      <c r="I52" s="328">
        <v>49.1</v>
      </c>
      <c r="J52" s="328">
        <v>28.9</v>
      </c>
      <c r="K52" s="328">
        <v>52.1</v>
      </c>
      <c r="L52" s="328">
        <v>46.4</v>
      </c>
      <c r="M52" s="328">
        <v>58.5</v>
      </c>
      <c r="N52" s="328">
        <v>28.9</v>
      </c>
      <c r="O52" s="328">
        <v>28.9</v>
      </c>
      <c r="P52" s="328">
        <v>28.9</v>
      </c>
      <c r="Q52" s="328">
        <v>28.9</v>
      </c>
      <c r="R52" s="328">
        <v>58.2</v>
      </c>
      <c r="S52" s="328">
        <v>39.8</v>
      </c>
      <c r="T52" s="328">
        <v>28.9</v>
      </c>
      <c r="U52" s="328">
        <v>28.9</v>
      </c>
    </row>
  </sheetData>
  <mergeCells count="3">
    <mergeCell ref="A1:U1"/>
    <mergeCell ref="A2:U2"/>
    <mergeCell ref="A3:U3"/>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topLeftCell="A25" workbookViewId="0">
      <selection activeCell="A1" sqref="A1:G1"/>
    </sheetView>
  </sheetViews>
  <sheetFormatPr defaultColWidth="9" defaultRowHeight="13.5" outlineLevelCol="7"/>
  <cols>
    <col min="1" max="7" width="15.6333333333333" style="285" customWidth="1"/>
    <col min="8" max="16384" width="9" style="286"/>
  </cols>
  <sheetData>
    <row r="1" ht="25.5" spans="1:8">
      <c r="A1" s="287" t="s">
        <v>2137</v>
      </c>
      <c r="B1" s="287"/>
      <c r="C1" s="287"/>
      <c r="D1" s="287"/>
      <c r="E1" s="287"/>
      <c r="F1" s="287"/>
      <c r="G1" s="287"/>
      <c r="H1" s="288" t="s">
        <v>64</v>
      </c>
    </row>
    <row r="2" ht="27" customHeight="1" spans="1:8">
      <c r="A2" s="289" t="s">
        <v>1781</v>
      </c>
      <c r="B2" s="290"/>
      <c r="C2" s="290"/>
      <c r="D2" s="290"/>
      <c r="E2" s="290"/>
      <c r="F2" s="290"/>
      <c r="G2" s="291"/>
      <c r="H2" s="288" t="s">
        <v>2138</v>
      </c>
    </row>
    <row r="3" spans="1:7">
      <c r="A3" s="292" t="s">
        <v>1784</v>
      </c>
      <c r="B3" s="292" t="s">
        <v>1785</v>
      </c>
      <c r="C3" s="292" t="s">
        <v>427</v>
      </c>
      <c r="D3" s="293"/>
      <c r="E3" s="292" t="s">
        <v>1784</v>
      </c>
      <c r="F3" s="292" t="s">
        <v>1785</v>
      </c>
      <c r="G3" s="292" t="s">
        <v>427</v>
      </c>
    </row>
    <row r="4" ht="14.25" spans="1:7">
      <c r="A4" s="294" t="s">
        <v>2139</v>
      </c>
      <c r="B4" s="294"/>
      <c r="C4" s="294"/>
      <c r="D4" s="293"/>
      <c r="E4" s="294" t="s">
        <v>2140</v>
      </c>
      <c r="F4" s="294"/>
      <c r="G4" s="294"/>
    </row>
    <row r="5" spans="1:7">
      <c r="A5" s="295" t="s">
        <v>430</v>
      </c>
      <c r="B5" s="296" t="s">
        <v>310</v>
      </c>
      <c r="C5" s="297" t="s">
        <v>431</v>
      </c>
      <c r="D5" s="293"/>
      <c r="E5" s="295" t="s">
        <v>1788</v>
      </c>
      <c r="F5" s="296" t="s">
        <v>687</v>
      </c>
      <c r="G5" s="297" t="s">
        <v>689</v>
      </c>
    </row>
    <row r="6" ht="14.25" spans="1:7">
      <c r="A6" s="294" t="s">
        <v>2141</v>
      </c>
      <c r="B6" s="294"/>
      <c r="C6" s="294"/>
      <c r="D6" s="293"/>
      <c r="E6" s="295" t="s">
        <v>1790</v>
      </c>
      <c r="F6" s="296" t="s">
        <v>684</v>
      </c>
      <c r="G6" s="297" t="s">
        <v>686</v>
      </c>
    </row>
    <row r="7" spans="1:7">
      <c r="A7" s="295" t="s">
        <v>1791</v>
      </c>
      <c r="B7" s="296" t="s">
        <v>448</v>
      </c>
      <c r="C7" s="297" t="s">
        <v>450</v>
      </c>
      <c r="D7" s="293"/>
      <c r="E7" s="295" t="s">
        <v>1792</v>
      </c>
      <c r="F7" s="296" t="s">
        <v>803</v>
      </c>
      <c r="G7" s="297" t="s">
        <v>805</v>
      </c>
    </row>
    <row r="8" ht="14.25" spans="1:7">
      <c r="A8" s="294" t="s">
        <v>2142</v>
      </c>
      <c r="B8" s="294"/>
      <c r="C8" s="294"/>
      <c r="D8" s="293"/>
      <c r="E8" s="295" t="s">
        <v>1794</v>
      </c>
      <c r="F8" s="296" t="s">
        <v>1275</v>
      </c>
      <c r="G8" s="297" t="s">
        <v>917</v>
      </c>
    </row>
    <row r="9" spans="1:7">
      <c r="A9" s="295" t="s">
        <v>1795</v>
      </c>
      <c r="B9" s="296" t="s">
        <v>1796</v>
      </c>
      <c r="C9" s="297" t="s">
        <v>471</v>
      </c>
      <c r="D9" s="293"/>
      <c r="E9" s="295" t="s">
        <v>1797</v>
      </c>
      <c r="F9" s="296" t="s">
        <v>1798</v>
      </c>
      <c r="G9" s="297" t="s">
        <v>739</v>
      </c>
    </row>
    <row r="10" spans="1:7">
      <c r="A10" s="295" t="s">
        <v>1799</v>
      </c>
      <c r="B10" s="296" t="s">
        <v>1567</v>
      </c>
      <c r="C10" s="297" t="s">
        <v>1057</v>
      </c>
      <c r="D10" s="293"/>
      <c r="E10" s="295" t="s">
        <v>1800</v>
      </c>
      <c r="F10" s="296" t="s">
        <v>690</v>
      </c>
      <c r="G10" s="297" t="s">
        <v>692</v>
      </c>
    </row>
    <row r="11" spans="1:7">
      <c r="A11" s="295" t="s">
        <v>1801</v>
      </c>
      <c r="B11" s="296" t="s">
        <v>472</v>
      </c>
      <c r="C11" s="297" t="s">
        <v>474</v>
      </c>
      <c r="D11" s="293"/>
      <c r="E11" s="295" t="s">
        <v>1802</v>
      </c>
      <c r="F11" s="296" t="s">
        <v>693</v>
      </c>
      <c r="G11" s="297" t="s">
        <v>695</v>
      </c>
    </row>
    <row r="12" ht="14.25" spans="1:7">
      <c r="A12" s="294" t="s">
        <v>2143</v>
      </c>
      <c r="B12" s="294"/>
      <c r="C12" s="294"/>
      <c r="D12" s="293"/>
      <c r="E12" s="295" t="s">
        <v>1804</v>
      </c>
      <c r="F12" s="296" t="s">
        <v>1355</v>
      </c>
      <c r="G12" s="297" t="s">
        <v>808</v>
      </c>
    </row>
    <row r="13" spans="1:7">
      <c r="A13" s="295" t="s">
        <v>1805</v>
      </c>
      <c r="B13" s="296" t="s">
        <v>630</v>
      </c>
      <c r="C13" s="297" t="s">
        <v>632</v>
      </c>
      <c r="D13" s="293"/>
      <c r="E13" s="298" t="s">
        <v>1806</v>
      </c>
      <c r="F13" s="299" t="s">
        <v>1807</v>
      </c>
      <c r="G13" s="300" t="s">
        <v>487</v>
      </c>
    </row>
    <row r="14" spans="1:7">
      <c r="A14" s="295" t="s">
        <v>1808</v>
      </c>
      <c r="B14" s="296" t="s">
        <v>1499</v>
      </c>
      <c r="C14" s="297" t="s">
        <v>641</v>
      </c>
      <c r="D14" s="293"/>
      <c r="E14" s="295" t="s">
        <v>1809</v>
      </c>
      <c r="F14" s="296" t="s">
        <v>1810</v>
      </c>
      <c r="G14" s="297" t="s">
        <v>698</v>
      </c>
    </row>
    <row r="15" spans="1:7">
      <c r="A15" s="295" t="s">
        <v>1811</v>
      </c>
      <c r="B15" s="296" t="s">
        <v>1812</v>
      </c>
      <c r="C15" s="297" t="s">
        <v>721</v>
      </c>
      <c r="D15" s="293"/>
      <c r="E15" s="295" t="s">
        <v>1813</v>
      </c>
      <c r="F15" s="296" t="s">
        <v>1391</v>
      </c>
      <c r="G15" s="297" t="s">
        <v>811</v>
      </c>
    </row>
    <row r="16" spans="1:7">
      <c r="A16" s="295" t="s">
        <v>1814</v>
      </c>
      <c r="B16" s="296" t="s">
        <v>1667</v>
      </c>
      <c r="C16" s="297" t="s">
        <v>644</v>
      </c>
      <c r="D16" s="293"/>
      <c r="E16" s="295" t="s">
        <v>1815</v>
      </c>
      <c r="F16" s="296" t="s">
        <v>1633</v>
      </c>
      <c r="G16" s="297" t="s">
        <v>930</v>
      </c>
    </row>
    <row r="17" spans="1:7">
      <c r="A17" s="295" t="s">
        <v>1816</v>
      </c>
      <c r="B17" s="296" t="s">
        <v>1817</v>
      </c>
      <c r="C17" s="297" t="s">
        <v>657</v>
      </c>
      <c r="D17" s="293"/>
      <c r="E17" s="298" t="s">
        <v>1818</v>
      </c>
      <c r="F17" s="299" t="s">
        <v>1819</v>
      </c>
      <c r="G17" s="300" t="s">
        <v>814</v>
      </c>
    </row>
    <row r="18" spans="1:7">
      <c r="A18" s="295" t="s">
        <v>1820</v>
      </c>
      <c r="B18" s="296" t="s">
        <v>627</v>
      </c>
      <c r="C18" s="297" t="s">
        <v>629</v>
      </c>
      <c r="D18" s="293"/>
      <c r="E18" s="295" t="s">
        <v>1821</v>
      </c>
      <c r="F18" s="296" t="s">
        <v>1416</v>
      </c>
      <c r="G18" s="297" t="s">
        <v>847</v>
      </c>
    </row>
    <row r="19" spans="1:7">
      <c r="A19" s="295" t="s">
        <v>1822</v>
      </c>
      <c r="B19" s="296" t="s">
        <v>671</v>
      </c>
      <c r="C19" s="297" t="s">
        <v>673</v>
      </c>
      <c r="D19" s="293"/>
      <c r="E19" s="295" t="s">
        <v>1823</v>
      </c>
      <c r="F19" s="296" t="s">
        <v>1476</v>
      </c>
      <c r="G19" s="297" t="s">
        <v>862</v>
      </c>
    </row>
    <row r="20" spans="1:7">
      <c r="A20" s="295" t="s">
        <v>1824</v>
      </c>
      <c r="B20" s="296" t="s">
        <v>1825</v>
      </c>
      <c r="C20" s="297" t="s">
        <v>654</v>
      </c>
      <c r="D20" s="293"/>
      <c r="E20" s="295" t="s">
        <v>1826</v>
      </c>
      <c r="F20" s="296" t="s">
        <v>1484</v>
      </c>
      <c r="G20" s="297" t="s">
        <v>865</v>
      </c>
    </row>
    <row r="21" spans="1:7">
      <c r="A21" s="295" t="s">
        <v>1827</v>
      </c>
      <c r="B21" s="296" t="s">
        <v>1828</v>
      </c>
      <c r="C21" s="297" t="s">
        <v>660</v>
      </c>
      <c r="D21" s="293"/>
      <c r="E21" s="295" t="s">
        <v>505</v>
      </c>
      <c r="F21" s="296" t="s">
        <v>1540</v>
      </c>
      <c r="G21" s="297" t="s">
        <v>506</v>
      </c>
    </row>
    <row r="22" spans="1:7">
      <c r="A22" s="298" t="s">
        <v>1829</v>
      </c>
      <c r="B22" s="299" t="s">
        <v>1830</v>
      </c>
      <c r="C22" s="300" t="s">
        <v>701</v>
      </c>
      <c r="D22" s="293"/>
      <c r="E22" s="295" t="s">
        <v>1831</v>
      </c>
      <c r="F22" s="296" t="s">
        <v>1491</v>
      </c>
      <c r="G22" s="297" t="s">
        <v>939</v>
      </c>
    </row>
    <row r="23" spans="1:7">
      <c r="A23" s="295" t="s">
        <v>1832</v>
      </c>
      <c r="B23" s="296" t="s">
        <v>728</v>
      </c>
      <c r="C23" s="297" t="s">
        <v>730</v>
      </c>
      <c r="D23" s="293"/>
      <c r="E23" s="295" t="s">
        <v>1833</v>
      </c>
      <c r="F23" s="296" t="s">
        <v>1834</v>
      </c>
      <c r="G23" s="297" t="s">
        <v>874</v>
      </c>
    </row>
    <row r="24" spans="1:7">
      <c r="A24" s="295" t="s">
        <v>646</v>
      </c>
      <c r="B24" s="296" t="s">
        <v>1316</v>
      </c>
      <c r="C24" s="297" t="s">
        <v>647</v>
      </c>
      <c r="D24" s="293"/>
      <c r="E24" s="295" t="s">
        <v>1835</v>
      </c>
      <c r="F24" s="296" t="s">
        <v>1669</v>
      </c>
      <c r="G24" s="297" t="s">
        <v>871</v>
      </c>
    </row>
    <row r="25" spans="1:7">
      <c r="A25" s="295" t="s">
        <v>1836</v>
      </c>
      <c r="B25" s="296" t="s">
        <v>648</v>
      </c>
      <c r="C25" s="297" t="s">
        <v>650</v>
      </c>
      <c r="D25" s="293"/>
      <c r="E25" s="295" t="s">
        <v>1837</v>
      </c>
      <c r="F25" s="296" t="s">
        <v>1838</v>
      </c>
      <c r="G25" s="297" t="s">
        <v>727</v>
      </c>
    </row>
    <row r="26" spans="1:7">
      <c r="A26" s="295" t="s">
        <v>1839</v>
      </c>
      <c r="B26" s="296" t="s">
        <v>674</v>
      </c>
      <c r="C26" s="297" t="s">
        <v>676</v>
      </c>
      <c r="D26" s="293"/>
      <c r="E26" s="295" t="s">
        <v>1840</v>
      </c>
      <c r="F26" s="296" t="s">
        <v>1841</v>
      </c>
      <c r="G26" s="297" t="s">
        <v>713</v>
      </c>
    </row>
    <row r="27" spans="1:7">
      <c r="A27" s="295" t="s">
        <v>1842</v>
      </c>
      <c r="B27" s="296" t="s">
        <v>1843</v>
      </c>
      <c r="C27" s="297" t="s">
        <v>663</v>
      </c>
      <c r="D27" s="293"/>
      <c r="E27" s="295" t="s">
        <v>1844</v>
      </c>
      <c r="F27" s="296" t="s">
        <v>875</v>
      </c>
      <c r="G27" s="297" t="s">
        <v>877</v>
      </c>
    </row>
    <row r="28" spans="1:7">
      <c r="A28" s="295" t="s">
        <v>1845</v>
      </c>
      <c r="B28" s="296" t="s">
        <v>1374</v>
      </c>
      <c r="C28" s="297" t="s">
        <v>670</v>
      </c>
      <c r="D28" s="293"/>
      <c r="E28" s="295" t="s">
        <v>1846</v>
      </c>
      <c r="F28" s="296" t="s">
        <v>1542</v>
      </c>
      <c r="G28" s="297" t="s">
        <v>880</v>
      </c>
    </row>
    <row r="29" spans="1:7">
      <c r="A29" s="295" t="s">
        <v>1847</v>
      </c>
      <c r="B29" s="296" t="s">
        <v>779</v>
      </c>
      <c r="C29" s="297" t="s">
        <v>781</v>
      </c>
      <c r="D29" s="293"/>
      <c r="E29" s="295" t="s">
        <v>1848</v>
      </c>
      <c r="F29" s="296" t="s">
        <v>1548</v>
      </c>
      <c r="G29" s="297" t="s">
        <v>883</v>
      </c>
    </row>
    <row r="30" spans="1:7">
      <c r="A30" s="295" t="s">
        <v>1849</v>
      </c>
      <c r="B30" s="296" t="s">
        <v>1443</v>
      </c>
      <c r="C30" s="297" t="s">
        <v>635</v>
      </c>
      <c r="D30" s="293"/>
      <c r="E30" s="295" t="s">
        <v>1850</v>
      </c>
      <c r="F30" s="296" t="s">
        <v>516</v>
      </c>
      <c r="G30" s="297" t="s">
        <v>518</v>
      </c>
    </row>
    <row r="31" spans="1:7">
      <c r="A31" s="295" t="s">
        <v>1851</v>
      </c>
      <c r="B31" s="296" t="s">
        <v>1468</v>
      </c>
      <c r="C31" s="297" t="s">
        <v>638</v>
      </c>
      <c r="D31" s="293"/>
      <c r="E31" s="295" t="s">
        <v>1852</v>
      </c>
      <c r="F31" s="296" t="s">
        <v>1557</v>
      </c>
      <c r="G31" s="297" t="s">
        <v>942</v>
      </c>
    </row>
    <row r="32" spans="1:7">
      <c r="A32" s="295" t="s">
        <v>1853</v>
      </c>
      <c r="B32" s="296" t="s">
        <v>1854</v>
      </c>
      <c r="C32" s="297" t="s">
        <v>759</v>
      </c>
      <c r="D32" s="293"/>
      <c r="E32" s="295" t="s">
        <v>1855</v>
      </c>
      <c r="F32" s="296" t="s">
        <v>884</v>
      </c>
      <c r="G32" s="297" t="s">
        <v>886</v>
      </c>
    </row>
    <row r="33" spans="1:7">
      <c r="A33" s="298" t="s">
        <v>1856</v>
      </c>
      <c r="B33" s="299" t="s">
        <v>1857</v>
      </c>
      <c r="C33" s="300" t="s">
        <v>733</v>
      </c>
      <c r="D33" s="293"/>
      <c r="E33" s="295" t="s">
        <v>1858</v>
      </c>
      <c r="F33" s="301" t="s">
        <v>1859</v>
      </c>
      <c r="G33" s="297" t="s">
        <v>1860</v>
      </c>
    </row>
    <row r="34" ht="14.25" spans="1:7">
      <c r="A34" s="294" t="s">
        <v>2144</v>
      </c>
      <c r="B34" s="294"/>
      <c r="C34" s="294"/>
      <c r="D34" s="293"/>
      <c r="E34" s="295" t="s">
        <v>1862</v>
      </c>
      <c r="F34" s="296" t="s">
        <v>1423</v>
      </c>
      <c r="G34" s="297" t="s">
        <v>823</v>
      </c>
    </row>
    <row r="35" spans="1:7">
      <c r="A35" s="295" t="s">
        <v>1863</v>
      </c>
      <c r="B35" s="296" t="s">
        <v>744</v>
      </c>
      <c r="C35" s="297" t="s">
        <v>746</v>
      </c>
      <c r="D35" s="293"/>
      <c r="E35" s="295" t="s">
        <v>1864</v>
      </c>
      <c r="F35" s="296" t="s">
        <v>1431</v>
      </c>
      <c r="G35" s="297" t="s">
        <v>913</v>
      </c>
    </row>
    <row r="36" spans="1:7">
      <c r="A36" s="295" t="s">
        <v>1865</v>
      </c>
      <c r="B36" s="296" t="s">
        <v>1866</v>
      </c>
      <c r="C36" s="297" t="s">
        <v>509</v>
      </c>
      <c r="D36" s="293"/>
      <c r="E36" s="295" t="s">
        <v>1867</v>
      </c>
      <c r="F36" s="296" t="s">
        <v>827</v>
      </c>
      <c r="G36" s="297" t="s">
        <v>829</v>
      </c>
    </row>
    <row r="37" spans="1:7">
      <c r="A37" s="295" t="s">
        <v>1868</v>
      </c>
      <c r="B37" s="296" t="s">
        <v>1564</v>
      </c>
      <c r="C37" s="297" t="s">
        <v>763</v>
      </c>
      <c r="D37" s="293"/>
      <c r="E37" s="295" t="s">
        <v>1869</v>
      </c>
      <c r="F37" s="296" t="s">
        <v>1656</v>
      </c>
      <c r="G37" s="297" t="s">
        <v>920</v>
      </c>
    </row>
    <row r="38" spans="1:7">
      <c r="A38" s="295" t="s">
        <v>1870</v>
      </c>
      <c r="B38" s="296" t="s">
        <v>368</v>
      </c>
      <c r="C38" s="297" t="s">
        <v>548</v>
      </c>
      <c r="D38" s="293"/>
      <c r="E38" s="295" t="s">
        <v>1871</v>
      </c>
      <c r="F38" s="296" t="s">
        <v>830</v>
      </c>
      <c r="G38" s="297" t="s">
        <v>832</v>
      </c>
    </row>
    <row r="39" spans="1:7">
      <c r="A39" s="295" t="s">
        <v>1872</v>
      </c>
      <c r="B39" s="296" t="s">
        <v>783</v>
      </c>
      <c r="C39" s="297" t="s">
        <v>785</v>
      </c>
      <c r="D39" s="293"/>
      <c r="E39" s="295" t="s">
        <v>1873</v>
      </c>
      <c r="F39" s="296" t="s">
        <v>790</v>
      </c>
      <c r="G39" s="297" t="s">
        <v>792</v>
      </c>
    </row>
    <row r="40" spans="1:7">
      <c r="A40" s="295" t="s">
        <v>1874</v>
      </c>
      <c r="B40" s="296" t="s">
        <v>1596</v>
      </c>
      <c r="C40" s="297" t="s">
        <v>749</v>
      </c>
      <c r="D40" s="293"/>
      <c r="E40" s="295" t="s">
        <v>1875</v>
      </c>
      <c r="F40" s="296" t="s">
        <v>1535</v>
      </c>
      <c r="G40" s="297" t="s">
        <v>789</v>
      </c>
    </row>
    <row r="41" spans="1:7">
      <c r="A41" s="295" t="s">
        <v>1876</v>
      </c>
      <c r="B41" s="296" t="s">
        <v>1286</v>
      </c>
      <c r="C41" s="297" t="s">
        <v>772</v>
      </c>
      <c r="D41" s="293"/>
      <c r="E41" s="302" t="s">
        <v>1877</v>
      </c>
      <c r="F41" s="296" t="s">
        <v>839</v>
      </c>
      <c r="G41" s="297" t="s">
        <v>841</v>
      </c>
    </row>
    <row r="42" spans="1:7">
      <c r="A42" s="295" t="s">
        <v>1878</v>
      </c>
      <c r="B42" s="296" t="s">
        <v>1330</v>
      </c>
      <c r="C42" s="297" t="s">
        <v>798</v>
      </c>
      <c r="D42" s="293"/>
      <c r="E42" s="302" t="s">
        <v>1879</v>
      </c>
      <c r="F42" s="296" t="s">
        <v>824</v>
      </c>
      <c r="G42" s="297" t="s">
        <v>826</v>
      </c>
    </row>
    <row r="43" spans="1:7">
      <c r="A43" s="295" t="s">
        <v>1880</v>
      </c>
      <c r="B43" s="296" t="s">
        <v>367</v>
      </c>
      <c r="C43" s="297" t="s">
        <v>545</v>
      </c>
      <c r="D43" s="293"/>
      <c r="E43" s="302" t="s">
        <v>1881</v>
      </c>
      <c r="F43" s="296" t="s">
        <v>1882</v>
      </c>
      <c r="G43" s="297" t="s">
        <v>707</v>
      </c>
    </row>
    <row r="44" spans="1:7">
      <c r="A44" s="295" t="s">
        <v>1883</v>
      </c>
      <c r="B44" s="296" t="s">
        <v>1401</v>
      </c>
      <c r="C44" s="297" t="s">
        <v>755</v>
      </c>
      <c r="D44" s="293"/>
      <c r="E44" s="302" t="s">
        <v>1884</v>
      </c>
      <c r="F44" s="296" t="s">
        <v>1292</v>
      </c>
      <c r="G44" s="297" t="s">
        <v>838</v>
      </c>
    </row>
    <row r="45" spans="1:7">
      <c r="A45" s="295" t="s">
        <v>1885</v>
      </c>
      <c r="B45" s="296" t="s">
        <v>1433</v>
      </c>
      <c r="C45" s="297" t="s">
        <v>752</v>
      </c>
      <c r="D45" s="293"/>
      <c r="E45" s="302" t="s">
        <v>1886</v>
      </c>
      <c r="F45" s="296" t="s">
        <v>680</v>
      </c>
      <c r="G45" s="297" t="s">
        <v>682</v>
      </c>
    </row>
    <row r="46" spans="1:7">
      <c r="A46" s="295" t="s">
        <v>1887</v>
      </c>
      <c r="B46" s="296" t="s">
        <v>1452</v>
      </c>
      <c r="C46" s="297" t="s">
        <v>766</v>
      </c>
      <c r="D46" s="293"/>
      <c r="E46" s="302" t="s">
        <v>1888</v>
      </c>
      <c r="F46" s="296" t="s">
        <v>854</v>
      </c>
      <c r="G46" s="297" t="s">
        <v>856</v>
      </c>
    </row>
    <row r="47" spans="1:7">
      <c r="A47" s="295" t="s">
        <v>1889</v>
      </c>
      <c r="B47" s="296" t="s">
        <v>741</v>
      </c>
      <c r="C47" s="297" t="s">
        <v>743</v>
      </c>
      <c r="D47" s="293"/>
      <c r="E47" s="302" t="s">
        <v>1890</v>
      </c>
      <c r="F47" s="296" t="s">
        <v>1601</v>
      </c>
      <c r="G47" s="297" t="s">
        <v>859</v>
      </c>
    </row>
    <row r="48" ht="14.25" spans="1:7">
      <c r="A48" s="294" t="s">
        <v>2145</v>
      </c>
      <c r="B48" s="294"/>
      <c r="C48" s="294"/>
      <c r="D48" s="293"/>
      <c r="E48" s="302" t="s">
        <v>1892</v>
      </c>
      <c r="F48" s="296" t="s">
        <v>1294</v>
      </c>
      <c r="G48" s="297" t="s">
        <v>889</v>
      </c>
    </row>
    <row r="49" spans="1:7">
      <c r="A49" s="295" t="s">
        <v>1893</v>
      </c>
      <c r="B49" s="296" t="s">
        <v>1571</v>
      </c>
      <c r="C49" s="297" t="s">
        <v>1115</v>
      </c>
      <c r="D49" s="293"/>
      <c r="E49" s="302" t="s">
        <v>1894</v>
      </c>
      <c r="F49" s="296" t="s">
        <v>1895</v>
      </c>
      <c r="G49" s="297" t="s">
        <v>892</v>
      </c>
    </row>
    <row r="50" spans="1:7">
      <c r="A50" s="295" t="s">
        <v>1896</v>
      </c>
      <c r="B50" s="296" t="s">
        <v>1897</v>
      </c>
      <c r="C50" s="297" t="s">
        <v>997</v>
      </c>
      <c r="D50" s="293"/>
      <c r="E50" s="302" t="s">
        <v>1898</v>
      </c>
      <c r="F50" s="296" t="s">
        <v>931</v>
      </c>
      <c r="G50" s="297" t="s">
        <v>933</v>
      </c>
    </row>
    <row r="51" spans="1:7">
      <c r="A51" s="295" t="s">
        <v>999</v>
      </c>
      <c r="B51" s="296" t="s">
        <v>1899</v>
      </c>
      <c r="C51" s="297" t="s">
        <v>1000</v>
      </c>
      <c r="D51" s="293"/>
      <c r="E51" s="302" t="s">
        <v>1900</v>
      </c>
      <c r="F51" s="296" t="s">
        <v>776</v>
      </c>
      <c r="G51" s="297" t="s">
        <v>778</v>
      </c>
    </row>
    <row r="52" spans="1:7">
      <c r="A52" s="295" t="s">
        <v>1901</v>
      </c>
      <c r="B52" s="296" t="s">
        <v>1902</v>
      </c>
      <c r="C52" s="297" t="s">
        <v>981</v>
      </c>
      <c r="D52" s="293"/>
      <c r="E52" s="302" t="s">
        <v>1903</v>
      </c>
      <c r="F52" s="296" t="s">
        <v>1904</v>
      </c>
      <c r="G52" s="297" t="s">
        <v>923</v>
      </c>
    </row>
    <row r="53" spans="1:7">
      <c r="A53" s="295" t="s">
        <v>1905</v>
      </c>
      <c r="B53" s="296" t="s">
        <v>1906</v>
      </c>
      <c r="C53" s="297" t="s">
        <v>994</v>
      </c>
      <c r="D53" s="293"/>
      <c r="E53" s="302" t="s">
        <v>1907</v>
      </c>
      <c r="F53" s="296" t="s">
        <v>1418</v>
      </c>
      <c r="G53" s="297" t="s">
        <v>795</v>
      </c>
    </row>
    <row r="54" spans="1:7">
      <c r="A54" s="295" t="s">
        <v>1908</v>
      </c>
      <c r="B54" s="296" t="s">
        <v>1909</v>
      </c>
      <c r="C54" s="297" t="s">
        <v>1006</v>
      </c>
      <c r="D54" s="293"/>
      <c r="E54" s="302" t="s">
        <v>1910</v>
      </c>
      <c r="F54" s="296" t="s">
        <v>714</v>
      </c>
      <c r="G54" s="297" t="s">
        <v>308</v>
      </c>
    </row>
    <row r="55" spans="1:7">
      <c r="A55" s="295" t="s">
        <v>1911</v>
      </c>
      <c r="B55" s="301" t="s">
        <v>1001</v>
      </c>
      <c r="C55" s="297" t="s">
        <v>1003</v>
      </c>
      <c r="D55" s="293"/>
      <c r="E55" s="302" t="s">
        <v>1912</v>
      </c>
      <c r="F55" s="296" t="s">
        <v>1460</v>
      </c>
      <c r="G55" s="297" t="s">
        <v>853</v>
      </c>
    </row>
    <row r="56" spans="1:7">
      <c r="A56" s="295" t="s">
        <v>1913</v>
      </c>
      <c r="B56" s="296" t="s">
        <v>1914</v>
      </c>
      <c r="C56" s="297" t="s">
        <v>1915</v>
      </c>
      <c r="D56" s="293"/>
      <c r="E56" s="302" t="s">
        <v>1916</v>
      </c>
      <c r="F56" s="296" t="s">
        <v>1917</v>
      </c>
      <c r="G56" s="297" t="s">
        <v>936</v>
      </c>
    </row>
    <row r="57" spans="1:7">
      <c r="A57" s="295" t="s">
        <v>1918</v>
      </c>
      <c r="B57" s="296" t="s">
        <v>1919</v>
      </c>
      <c r="C57" s="297" t="s">
        <v>1018</v>
      </c>
      <c r="D57" s="293"/>
      <c r="E57" s="302" t="s">
        <v>1920</v>
      </c>
      <c r="F57" s="296" t="s">
        <v>1648</v>
      </c>
      <c r="G57" s="297" t="s">
        <v>1921</v>
      </c>
    </row>
    <row r="58" spans="1:7">
      <c r="A58" s="295" t="s">
        <v>1008</v>
      </c>
      <c r="B58" s="296" t="s">
        <v>1922</v>
      </c>
      <c r="C58" s="297" t="s">
        <v>1009</v>
      </c>
      <c r="D58" s="293"/>
      <c r="E58" s="302" t="s">
        <v>1923</v>
      </c>
      <c r="F58" s="301" t="s">
        <v>1924</v>
      </c>
      <c r="G58" s="297" t="s">
        <v>724</v>
      </c>
    </row>
    <row r="59" spans="1:7">
      <c r="A59" s="295" t="s">
        <v>1925</v>
      </c>
      <c r="B59" s="296" t="s">
        <v>1013</v>
      </c>
      <c r="C59" s="297" t="s">
        <v>1015</v>
      </c>
      <c r="D59" s="293"/>
      <c r="E59" s="302" t="s">
        <v>1926</v>
      </c>
      <c r="F59" s="296" t="s">
        <v>893</v>
      </c>
      <c r="G59" s="297" t="s">
        <v>895</v>
      </c>
    </row>
    <row r="60" spans="1:7">
      <c r="A60" s="295" t="s">
        <v>1020</v>
      </c>
      <c r="B60" s="296" t="s">
        <v>1927</v>
      </c>
      <c r="C60" s="297" t="s">
        <v>1021</v>
      </c>
      <c r="D60" s="293"/>
      <c r="E60" s="298" t="s">
        <v>1928</v>
      </c>
      <c r="F60" s="299" t="s">
        <v>1929</v>
      </c>
      <c r="G60" s="300" t="s">
        <v>1930</v>
      </c>
    </row>
    <row r="61" spans="1:7">
      <c r="A61" s="295" t="s">
        <v>1931</v>
      </c>
      <c r="B61" s="296" t="s">
        <v>982</v>
      </c>
      <c r="C61" s="297" t="s">
        <v>984</v>
      </c>
      <c r="D61" s="293"/>
      <c r="E61" s="302" t="s">
        <v>1932</v>
      </c>
      <c r="F61" s="296" t="s">
        <v>1359</v>
      </c>
      <c r="G61" s="297" t="s">
        <v>904</v>
      </c>
    </row>
    <row r="62" spans="1:7">
      <c r="A62" s="295" t="s">
        <v>1933</v>
      </c>
      <c r="B62" s="296" t="s">
        <v>1100</v>
      </c>
      <c r="C62" s="297" t="s">
        <v>1102</v>
      </c>
      <c r="D62" s="293"/>
      <c r="E62" s="302" t="s">
        <v>1934</v>
      </c>
      <c r="F62" s="296" t="s">
        <v>818</v>
      </c>
      <c r="G62" s="297" t="s">
        <v>820</v>
      </c>
    </row>
    <row r="63" spans="1:7">
      <c r="A63" s="295" t="s">
        <v>1935</v>
      </c>
      <c r="B63" s="296" t="s">
        <v>1936</v>
      </c>
      <c r="C63" s="297" t="s">
        <v>1112</v>
      </c>
      <c r="D63" s="293"/>
      <c r="E63" s="302" t="s">
        <v>1937</v>
      </c>
      <c r="F63" s="296" t="s">
        <v>1376</v>
      </c>
      <c r="G63" s="297" t="s">
        <v>907</v>
      </c>
    </row>
    <row r="64" spans="1:7">
      <c r="A64" s="295" t="s">
        <v>1938</v>
      </c>
      <c r="B64" s="296" t="s">
        <v>1939</v>
      </c>
      <c r="C64" s="297" t="s">
        <v>1051</v>
      </c>
      <c r="D64" s="293"/>
      <c r="E64" s="302" t="s">
        <v>1940</v>
      </c>
      <c r="F64" s="296" t="s">
        <v>1394</v>
      </c>
      <c r="G64" s="297" t="s">
        <v>801</v>
      </c>
    </row>
    <row r="65" spans="1:7">
      <c r="A65" s="295" t="s">
        <v>1941</v>
      </c>
      <c r="B65" s="296" t="s">
        <v>1324</v>
      </c>
      <c r="C65" s="297" t="s">
        <v>1942</v>
      </c>
      <c r="D65" s="293"/>
      <c r="E65" s="302" t="s">
        <v>1943</v>
      </c>
      <c r="F65" s="296" t="s">
        <v>734</v>
      </c>
      <c r="G65" s="297" t="s">
        <v>736</v>
      </c>
    </row>
    <row r="66" spans="1:7">
      <c r="A66" s="295" t="s">
        <v>1944</v>
      </c>
      <c r="B66" s="296" t="s">
        <v>1945</v>
      </c>
      <c r="C66" s="297" t="s">
        <v>1060</v>
      </c>
      <c r="D66" s="293"/>
      <c r="E66" s="302" t="s">
        <v>1946</v>
      </c>
      <c r="F66" s="296" t="s">
        <v>1435</v>
      </c>
      <c r="G66" s="297" t="s">
        <v>910</v>
      </c>
    </row>
    <row r="67" spans="1:7">
      <c r="A67" s="295" t="s">
        <v>1947</v>
      </c>
      <c r="B67" s="296" t="s">
        <v>1064</v>
      </c>
      <c r="C67" s="297" t="s">
        <v>1066</v>
      </c>
      <c r="D67" s="293"/>
      <c r="E67" s="302" t="s">
        <v>1948</v>
      </c>
      <c r="F67" s="296" t="s">
        <v>1445</v>
      </c>
      <c r="G67" s="297" t="s">
        <v>844</v>
      </c>
    </row>
    <row r="68" ht="14.25" spans="1:7">
      <c r="A68" s="295" t="s">
        <v>1949</v>
      </c>
      <c r="B68" s="296" t="s">
        <v>1950</v>
      </c>
      <c r="C68" s="297" t="s">
        <v>539</v>
      </c>
      <c r="D68" s="293"/>
      <c r="E68" s="303"/>
      <c r="F68" s="303"/>
      <c r="G68" s="303"/>
    </row>
    <row r="69" spans="1:7">
      <c r="A69" s="295" t="s">
        <v>1952</v>
      </c>
      <c r="B69" s="296" t="s">
        <v>1553</v>
      </c>
      <c r="C69" s="297" t="s">
        <v>1063</v>
      </c>
      <c r="D69" s="293"/>
      <c r="E69" s="304"/>
      <c r="F69" s="305"/>
      <c r="G69" s="306"/>
    </row>
    <row r="70" ht="14.25" spans="1:7">
      <c r="A70" s="295" t="s">
        <v>1954</v>
      </c>
      <c r="B70" s="296" t="s">
        <v>1955</v>
      </c>
      <c r="C70" s="297"/>
      <c r="D70" s="293"/>
      <c r="E70" s="294" t="s">
        <v>2146</v>
      </c>
      <c r="F70" s="294"/>
      <c r="G70" s="294"/>
    </row>
    <row r="71" spans="1:7">
      <c r="A71" s="295" t="s">
        <v>1957</v>
      </c>
      <c r="B71" s="296" t="s">
        <v>482</v>
      </c>
      <c r="C71" s="297" t="s">
        <v>1712</v>
      </c>
      <c r="D71" s="293"/>
      <c r="E71" s="302" t="s">
        <v>1426</v>
      </c>
      <c r="F71" s="307" t="s">
        <v>1427</v>
      </c>
      <c r="G71" s="297" t="s">
        <v>558</v>
      </c>
    </row>
    <row r="72" spans="1:7">
      <c r="A72" s="295" t="s">
        <v>1959</v>
      </c>
      <c r="B72" s="296" t="s">
        <v>1353</v>
      </c>
      <c r="C72" s="297" t="s">
        <v>1960</v>
      </c>
      <c r="D72" s="293"/>
      <c r="E72" s="302" t="s">
        <v>2147</v>
      </c>
      <c r="F72" s="307" t="s">
        <v>562</v>
      </c>
      <c r="G72" s="297" t="s">
        <v>564</v>
      </c>
    </row>
    <row r="73" spans="1:7">
      <c r="A73" s="295" t="s">
        <v>1962</v>
      </c>
      <c r="B73" s="296" t="s">
        <v>950</v>
      </c>
      <c r="C73" s="297" t="s">
        <v>952</v>
      </c>
      <c r="D73" s="293"/>
      <c r="E73" s="302" t="s">
        <v>2148</v>
      </c>
      <c r="F73" s="307" t="s">
        <v>1987</v>
      </c>
      <c r="G73" s="297" t="s">
        <v>561</v>
      </c>
    </row>
    <row r="74" spans="1:7">
      <c r="A74" s="295" t="s">
        <v>1965</v>
      </c>
      <c r="B74" s="296" t="s">
        <v>1640</v>
      </c>
      <c r="C74" s="297" t="s">
        <v>1045</v>
      </c>
      <c r="D74" s="293"/>
      <c r="E74" s="302" t="s">
        <v>2149</v>
      </c>
      <c r="F74" s="307" t="s">
        <v>2004</v>
      </c>
      <c r="G74" s="297" t="s">
        <v>585</v>
      </c>
    </row>
    <row r="75" spans="1:7">
      <c r="A75" s="295" t="s">
        <v>1967</v>
      </c>
      <c r="B75" s="296" t="s">
        <v>1968</v>
      </c>
      <c r="C75" s="297" t="s">
        <v>977</v>
      </c>
      <c r="D75" s="293"/>
      <c r="E75" s="295" t="s">
        <v>2150</v>
      </c>
      <c r="F75" s="307" t="s">
        <v>568</v>
      </c>
      <c r="G75" s="297" t="s">
        <v>570</v>
      </c>
    </row>
    <row r="76" spans="1:7">
      <c r="A76" s="295" t="s">
        <v>1970</v>
      </c>
      <c r="B76" s="296" t="s">
        <v>1971</v>
      </c>
      <c r="C76" s="297" t="s">
        <v>1030</v>
      </c>
      <c r="D76" s="293"/>
      <c r="E76" s="295" t="s">
        <v>618</v>
      </c>
      <c r="F76" s="307" t="s">
        <v>1996</v>
      </c>
      <c r="G76" s="297" t="s">
        <v>619</v>
      </c>
    </row>
    <row r="77" spans="1:7">
      <c r="A77" s="295" t="s">
        <v>1973</v>
      </c>
      <c r="B77" s="296" t="s">
        <v>501</v>
      </c>
      <c r="C77" s="297" t="s">
        <v>503</v>
      </c>
      <c r="D77" s="293"/>
      <c r="E77" s="295" t="s">
        <v>2151</v>
      </c>
      <c r="F77" s="308" t="s">
        <v>580</v>
      </c>
      <c r="G77" s="297" t="s">
        <v>582</v>
      </c>
    </row>
    <row r="78" spans="1:7">
      <c r="A78" s="295" t="s">
        <v>1977</v>
      </c>
      <c r="B78" s="296" t="s">
        <v>1978</v>
      </c>
      <c r="C78" s="297" t="s">
        <v>968</v>
      </c>
      <c r="D78" s="293"/>
      <c r="E78" s="304"/>
      <c r="F78" s="305"/>
      <c r="G78" s="306"/>
    </row>
    <row r="79" ht="14.25" spans="1:7">
      <c r="A79" s="295" t="s">
        <v>1980</v>
      </c>
      <c r="B79" s="301" t="s">
        <v>1981</v>
      </c>
      <c r="C79" s="297" t="s">
        <v>1048</v>
      </c>
      <c r="D79" s="293"/>
      <c r="E79" s="309" t="s">
        <v>2152</v>
      </c>
      <c r="F79" s="309"/>
      <c r="G79" s="309"/>
    </row>
    <row r="80" spans="1:7">
      <c r="A80" s="295" t="s">
        <v>964</v>
      </c>
      <c r="B80" s="296" t="s">
        <v>1489</v>
      </c>
      <c r="C80" s="297" t="s">
        <v>955</v>
      </c>
      <c r="D80" s="293"/>
      <c r="E80" s="302" t="s">
        <v>1953</v>
      </c>
      <c r="F80" s="296" t="s">
        <v>475</v>
      </c>
      <c r="G80" s="297" t="s">
        <v>477</v>
      </c>
    </row>
    <row r="81" spans="1:7">
      <c r="A81" s="295" t="s">
        <v>1984</v>
      </c>
      <c r="B81" s="296" t="s">
        <v>1985</v>
      </c>
      <c r="C81" s="297" t="s">
        <v>965</v>
      </c>
      <c r="D81" s="293"/>
      <c r="E81" s="310"/>
      <c r="F81" s="311"/>
      <c r="G81" s="312"/>
    </row>
    <row r="82" ht="14.25" spans="1:7">
      <c r="A82" s="298" t="s">
        <v>1728</v>
      </c>
      <c r="B82" s="299" t="s">
        <v>1988</v>
      </c>
      <c r="C82" s="300" t="s">
        <v>490</v>
      </c>
      <c r="D82" s="293"/>
      <c r="E82" s="294" t="s">
        <v>2153</v>
      </c>
      <c r="F82" s="294"/>
      <c r="G82" s="294"/>
    </row>
    <row r="83" spans="1:7">
      <c r="A83" s="295" t="s">
        <v>1990</v>
      </c>
      <c r="B83" s="296" t="s">
        <v>1505</v>
      </c>
      <c r="C83" s="297" t="s">
        <v>1024</v>
      </c>
      <c r="D83" s="293"/>
      <c r="E83" s="297" t="s">
        <v>666</v>
      </c>
      <c r="F83" s="313" t="s">
        <v>2154</v>
      </c>
      <c r="G83" s="297" t="s">
        <v>667</v>
      </c>
    </row>
    <row r="84" spans="1:7">
      <c r="A84" s="295" t="s">
        <v>1993</v>
      </c>
      <c r="B84" s="296" t="s">
        <v>1994</v>
      </c>
      <c r="C84" s="297" t="s">
        <v>1069</v>
      </c>
      <c r="D84" s="293"/>
      <c r="E84" s="314" t="s">
        <v>591</v>
      </c>
      <c r="F84" s="315" t="s">
        <v>2155</v>
      </c>
      <c r="G84" s="314" t="s">
        <v>592</v>
      </c>
    </row>
    <row r="85" spans="1:7">
      <c r="A85" s="295" t="s">
        <v>1997</v>
      </c>
      <c r="B85" s="296" t="s">
        <v>1709</v>
      </c>
      <c r="C85" s="297" t="s">
        <v>496</v>
      </c>
      <c r="D85" s="293"/>
      <c r="E85" s="316" t="s">
        <v>2156</v>
      </c>
      <c r="F85" s="313" t="s">
        <v>2157</v>
      </c>
      <c r="G85" s="316" t="s">
        <v>595</v>
      </c>
    </row>
    <row r="86" spans="1:7">
      <c r="A86" s="295" t="s">
        <v>1999</v>
      </c>
      <c r="B86" s="296" t="s">
        <v>1262</v>
      </c>
      <c r="C86" s="297" t="s">
        <v>1027</v>
      </c>
      <c r="D86" s="293"/>
      <c r="E86" s="314" t="s">
        <v>597</v>
      </c>
      <c r="F86" s="313" t="s">
        <v>2158</v>
      </c>
      <c r="G86" s="314" t="s">
        <v>598</v>
      </c>
    </row>
    <row r="87" spans="1:7">
      <c r="A87" s="295" t="s">
        <v>2001</v>
      </c>
      <c r="B87" s="296" t="s">
        <v>2002</v>
      </c>
      <c r="C87" s="297" t="s">
        <v>493</v>
      </c>
      <c r="D87" s="293"/>
      <c r="E87" s="316" t="s">
        <v>2159</v>
      </c>
      <c r="F87" s="313" t="s">
        <v>2160</v>
      </c>
      <c r="G87" s="316" t="s">
        <v>622</v>
      </c>
    </row>
    <row r="88" spans="1:7">
      <c r="A88" s="295" t="s">
        <v>2005</v>
      </c>
      <c r="B88" s="296" t="s">
        <v>2006</v>
      </c>
      <c r="C88" s="297" t="s">
        <v>1045</v>
      </c>
      <c r="D88" s="293"/>
      <c r="E88" s="314" t="s">
        <v>2161</v>
      </c>
      <c r="F88" s="313" t="s">
        <v>2162</v>
      </c>
      <c r="G88" s="314" t="s">
        <v>589</v>
      </c>
    </row>
    <row r="89" spans="1:7">
      <c r="A89" s="295" t="s">
        <v>2008</v>
      </c>
      <c r="B89" s="301" t="s">
        <v>2009</v>
      </c>
      <c r="C89" s="297"/>
      <c r="D89" s="293"/>
      <c r="E89" s="316" t="s">
        <v>603</v>
      </c>
      <c r="F89" s="313" t="s">
        <v>2163</v>
      </c>
      <c r="G89" s="316" t="s">
        <v>604</v>
      </c>
    </row>
    <row r="90" spans="1:7">
      <c r="A90" s="295" t="s">
        <v>480</v>
      </c>
      <c r="B90" s="296" t="s">
        <v>479</v>
      </c>
      <c r="C90" s="297" t="s">
        <v>481</v>
      </c>
      <c r="D90" s="293"/>
      <c r="E90" s="314" t="s">
        <v>1512</v>
      </c>
      <c r="F90" s="313" t="s">
        <v>2164</v>
      </c>
      <c r="G90" s="314" t="s">
        <v>573</v>
      </c>
    </row>
    <row r="91" spans="1:7">
      <c r="A91" s="302" t="s">
        <v>2012</v>
      </c>
      <c r="B91" s="317" t="s">
        <v>395</v>
      </c>
      <c r="C91" s="297" t="s">
        <v>1105</v>
      </c>
      <c r="D91" s="293"/>
      <c r="E91" s="316" t="s">
        <v>2165</v>
      </c>
      <c r="F91" s="313" t="s">
        <v>2166</v>
      </c>
      <c r="G91" s="316" t="s">
        <v>576</v>
      </c>
    </row>
    <row r="92" spans="1:7">
      <c r="A92" s="302" t="s">
        <v>2015</v>
      </c>
      <c r="B92" s="317" t="s">
        <v>2016</v>
      </c>
      <c r="C92" s="297" t="s">
        <v>971</v>
      </c>
      <c r="D92" s="293"/>
      <c r="E92" s="314" t="s">
        <v>606</v>
      </c>
      <c r="F92" s="313" t="s">
        <v>2167</v>
      </c>
      <c r="G92" s="314" t="s">
        <v>607</v>
      </c>
    </row>
    <row r="93" spans="1:7">
      <c r="A93" s="302" t="s">
        <v>2018</v>
      </c>
      <c r="B93" s="318" t="s">
        <v>2019</v>
      </c>
      <c r="C93" s="297" t="s">
        <v>2020</v>
      </c>
      <c r="D93" s="293"/>
      <c r="E93" s="316" t="s">
        <v>609</v>
      </c>
      <c r="F93" s="313" t="s">
        <v>2168</v>
      </c>
      <c r="G93" s="316" t="s">
        <v>610</v>
      </c>
    </row>
    <row r="94" spans="1:7">
      <c r="A94" s="302" t="s">
        <v>2023</v>
      </c>
      <c r="B94" s="317" t="s">
        <v>2024</v>
      </c>
      <c r="C94" s="297" t="s">
        <v>2025</v>
      </c>
      <c r="D94" s="293"/>
      <c r="E94" s="314" t="s">
        <v>2169</v>
      </c>
      <c r="F94" s="313" t="s">
        <v>2170</v>
      </c>
      <c r="G94" s="314" t="s">
        <v>613</v>
      </c>
    </row>
    <row r="95" spans="1:7">
      <c r="A95" s="302" t="s">
        <v>2027</v>
      </c>
      <c r="B95" s="317" t="s">
        <v>1397</v>
      </c>
      <c r="C95" s="297" t="s">
        <v>484</v>
      </c>
      <c r="D95" s="293"/>
      <c r="E95" s="316" t="s">
        <v>2171</v>
      </c>
      <c r="F95" s="313" t="s">
        <v>2172</v>
      </c>
      <c r="G95" s="316" t="s">
        <v>616</v>
      </c>
    </row>
    <row r="96" spans="1:7">
      <c r="A96" s="302" t="s">
        <v>523</v>
      </c>
      <c r="B96" s="317" t="s">
        <v>2029</v>
      </c>
      <c r="C96" s="297" t="s">
        <v>1115</v>
      </c>
      <c r="D96" s="293"/>
      <c r="E96" s="304"/>
      <c r="F96" s="319"/>
      <c r="G96" s="304"/>
    </row>
    <row r="97" ht="14.25" spans="1:7">
      <c r="A97" s="302" t="s">
        <v>2031</v>
      </c>
      <c r="B97" s="317" t="s">
        <v>2032</v>
      </c>
      <c r="C97" s="297" t="s">
        <v>1072</v>
      </c>
      <c r="D97" s="293"/>
      <c r="E97" s="294" t="s">
        <v>2173</v>
      </c>
      <c r="F97" s="294"/>
      <c r="G97" s="294"/>
    </row>
    <row r="98" spans="1:7">
      <c r="A98" s="302" t="s">
        <v>2034</v>
      </c>
      <c r="B98" s="317" t="s">
        <v>2035</v>
      </c>
      <c r="C98" s="297" t="s">
        <v>1078</v>
      </c>
      <c r="D98" s="293"/>
      <c r="E98" s="297" t="s">
        <v>2036</v>
      </c>
      <c r="F98" s="320" t="s">
        <v>541</v>
      </c>
      <c r="G98" s="297" t="s">
        <v>543</v>
      </c>
    </row>
    <row r="99" spans="1:7">
      <c r="A99" s="302" t="s">
        <v>1080</v>
      </c>
      <c r="B99" s="317" t="s">
        <v>1620</v>
      </c>
      <c r="C99" s="297" t="s">
        <v>1081</v>
      </c>
      <c r="D99" s="293"/>
      <c r="E99" s="304"/>
      <c r="F99" s="305"/>
      <c r="G99" s="304"/>
    </row>
    <row r="100" ht="14.25" spans="1:7">
      <c r="A100" s="302" t="s">
        <v>2038</v>
      </c>
      <c r="B100" s="317" t="s">
        <v>2039</v>
      </c>
      <c r="C100" s="297" t="s">
        <v>1084</v>
      </c>
      <c r="D100" s="293"/>
      <c r="E100" s="294" t="s">
        <v>2174</v>
      </c>
      <c r="F100" s="294"/>
      <c r="G100" s="294"/>
    </row>
    <row r="101" spans="1:7">
      <c r="A101" s="302" t="s">
        <v>2041</v>
      </c>
      <c r="B101" s="317" t="s">
        <v>1082</v>
      </c>
      <c r="C101" s="297" t="s">
        <v>2042</v>
      </c>
      <c r="D101" s="293"/>
      <c r="E101" s="295" t="s">
        <v>2040</v>
      </c>
      <c r="F101" s="296" t="s">
        <v>313</v>
      </c>
      <c r="G101" s="297" t="s">
        <v>457</v>
      </c>
    </row>
    <row r="102" ht="14.25" spans="1:7">
      <c r="A102" s="302" t="s">
        <v>2044</v>
      </c>
      <c r="B102" s="317" t="s">
        <v>2045</v>
      </c>
      <c r="C102" s="297" t="s">
        <v>974</v>
      </c>
      <c r="D102" s="293"/>
      <c r="E102" s="321"/>
      <c r="F102" s="321"/>
      <c r="G102" s="321"/>
    </row>
    <row r="103" ht="14.25" spans="1:7">
      <c r="A103" s="302" t="s">
        <v>2048</v>
      </c>
      <c r="B103" s="317" t="s">
        <v>1314</v>
      </c>
      <c r="C103" s="297" t="s">
        <v>1033</v>
      </c>
      <c r="D103" s="293"/>
      <c r="E103" s="294" t="s">
        <v>2175</v>
      </c>
      <c r="F103" s="294"/>
      <c r="G103" s="294"/>
    </row>
    <row r="104" spans="1:7">
      <c r="A104" s="302" t="s">
        <v>2050</v>
      </c>
      <c r="B104" s="317" t="s">
        <v>1034</v>
      </c>
      <c r="C104" s="297" t="s">
        <v>1036</v>
      </c>
      <c r="D104" s="293"/>
      <c r="E104" s="295" t="s">
        <v>2046</v>
      </c>
      <c r="F104" s="296" t="s">
        <v>2047</v>
      </c>
      <c r="G104" s="297" t="s">
        <v>441</v>
      </c>
    </row>
    <row r="105" ht="14.25" spans="1:7">
      <c r="A105" s="302" t="s">
        <v>2052</v>
      </c>
      <c r="B105" s="317" t="s">
        <v>1282</v>
      </c>
      <c r="C105" s="297" t="s">
        <v>1109</v>
      </c>
      <c r="D105" s="293"/>
      <c r="E105" s="294" t="s">
        <v>2176</v>
      </c>
      <c r="F105" s="294"/>
      <c r="G105" s="294"/>
    </row>
    <row r="106" spans="1:7">
      <c r="A106" s="302" t="s">
        <v>2054</v>
      </c>
      <c r="B106" s="317" t="s">
        <v>2055</v>
      </c>
      <c r="C106" s="297" t="s">
        <v>1099</v>
      </c>
      <c r="D106" s="293"/>
      <c r="E106" s="295" t="s">
        <v>2051</v>
      </c>
      <c r="F106" s="296" t="s">
        <v>1302</v>
      </c>
      <c r="G106" s="297" t="s">
        <v>447</v>
      </c>
    </row>
    <row r="107" ht="14.25" spans="1:7">
      <c r="A107" s="302" t="s">
        <v>2058</v>
      </c>
      <c r="B107" s="317" t="s">
        <v>2059</v>
      </c>
      <c r="C107" s="297" t="s">
        <v>1039</v>
      </c>
      <c r="D107" s="293"/>
      <c r="E107" s="294" t="s">
        <v>2177</v>
      </c>
      <c r="F107" s="294"/>
      <c r="G107" s="294"/>
    </row>
    <row r="108" spans="1:7">
      <c r="A108" s="302" t="s">
        <v>2061</v>
      </c>
      <c r="B108" s="317" t="s">
        <v>2062</v>
      </c>
      <c r="C108" s="297" t="s">
        <v>1042</v>
      </c>
      <c r="D108" s="293"/>
      <c r="E108" s="295" t="s">
        <v>2056</v>
      </c>
      <c r="F108" s="296" t="s">
        <v>2057</v>
      </c>
      <c r="G108" s="297" t="s">
        <v>435</v>
      </c>
    </row>
    <row r="109" ht="14.25" spans="1:7">
      <c r="A109" s="302" t="s">
        <v>2065</v>
      </c>
      <c r="B109" s="317" t="s">
        <v>2066</v>
      </c>
      <c r="C109" s="297" t="s">
        <v>958</v>
      </c>
      <c r="D109" s="293"/>
      <c r="E109" s="294" t="s">
        <v>2178</v>
      </c>
      <c r="F109" s="294"/>
      <c r="G109" s="294"/>
    </row>
    <row r="110" spans="1:7">
      <c r="A110" s="302" t="s">
        <v>2068</v>
      </c>
      <c r="B110" s="317" t="s">
        <v>2069</v>
      </c>
      <c r="C110" s="297" t="s">
        <v>990</v>
      </c>
      <c r="D110" s="293"/>
      <c r="E110" s="295" t="s">
        <v>2063</v>
      </c>
      <c r="F110" s="296" t="s">
        <v>466</v>
      </c>
      <c r="G110" s="297" t="s">
        <v>468</v>
      </c>
    </row>
    <row r="111" spans="1:7">
      <c r="A111" s="302" t="s">
        <v>1086</v>
      </c>
      <c r="B111" s="317" t="s">
        <v>1085</v>
      </c>
      <c r="C111" s="297" t="s">
        <v>1087</v>
      </c>
      <c r="D111" s="293"/>
      <c r="E111" s="304"/>
      <c r="F111" s="305"/>
      <c r="G111" s="306"/>
    </row>
    <row r="112" ht="14.25" spans="1:7">
      <c r="A112" s="302" t="s">
        <v>2073</v>
      </c>
      <c r="B112" s="317" t="s">
        <v>2074</v>
      </c>
      <c r="C112" s="297" t="s">
        <v>1093</v>
      </c>
      <c r="D112" s="293"/>
      <c r="E112" s="294" t="s">
        <v>2179</v>
      </c>
      <c r="F112" s="294"/>
      <c r="G112" s="294"/>
    </row>
    <row r="113" spans="1:7">
      <c r="A113" s="302" t="s">
        <v>492</v>
      </c>
      <c r="B113" s="317" t="s">
        <v>1439</v>
      </c>
      <c r="C113" s="297"/>
      <c r="D113" s="293"/>
      <c r="E113" s="295" t="s">
        <v>2070</v>
      </c>
      <c r="F113" s="296" t="s">
        <v>2071</v>
      </c>
      <c r="G113" s="297" t="s">
        <v>461</v>
      </c>
    </row>
    <row r="114" spans="1:7">
      <c r="A114" s="302" t="s">
        <v>2078</v>
      </c>
      <c r="B114" s="317" t="s">
        <v>2079</v>
      </c>
      <c r="C114" s="297" t="s">
        <v>2080</v>
      </c>
      <c r="D114" s="293"/>
      <c r="E114" s="295" t="s">
        <v>2072</v>
      </c>
      <c r="F114" s="296" t="s">
        <v>1229</v>
      </c>
      <c r="G114" s="297" t="s">
        <v>464</v>
      </c>
    </row>
    <row r="115" spans="1:7">
      <c r="A115" s="302" t="s">
        <v>2082</v>
      </c>
      <c r="B115" s="318" t="s">
        <v>1643</v>
      </c>
      <c r="C115" s="297" t="s">
        <v>2083</v>
      </c>
      <c r="D115" s="293"/>
      <c r="E115" s="295"/>
      <c r="F115" s="296"/>
      <c r="G115" s="297"/>
    </row>
    <row r="116" ht="14.25" spans="1:7">
      <c r="A116" s="302" t="s">
        <v>2085</v>
      </c>
      <c r="B116" s="317" t="s">
        <v>2086</v>
      </c>
      <c r="C116" s="297" t="s">
        <v>974</v>
      </c>
      <c r="D116" s="293"/>
      <c r="E116" s="294" t="s">
        <v>2180</v>
      </c>
      <c r="F116" s="294"/>
      <c r="G116" s="294"/>
    </row>
    <row r="117" spans="1:7">
      <c r="A117" s="295" t="s">
        <v>2089</v>
      </c>
      <c r="B117" s="296" t="s">
        <v>1094</v>
      </c>
      <c r="C117" s="297" t="s">
        <v>1096</v>
      </c>
      <c r="D117" s="293"/>
      <c r="E117" s="295" t="s">
        <v>2081</v>
      </c>
      <c r="F117" s="296" t="s">
        <v>442</v>
      </c>
      <c r="G117" s="297" t="s">
        <v>444</v>
      </c>
    </row>
    <row r="118" ht="14.25" spans="1:7">
      <c r="A118" s="295" t="s">
        <v>2091</v>
      </c>
      <c r="B118" s="296" t="s">
        <v>1052</v>
      </c>
      <c r="C118" s="297" t="s">
        <v>1054</v>
      </c>
      <c r="D118" s="293"/>
      <c r="E118" s="294" t="s">
        <v>2181</v>
      </c>
      <c r="F118" s="294"/>
      <c r="G118" s="294"/>
    </row>
    <row r="119" spans="1:7">
      <c r="A119" s="295" t="s">
        <v>2093</v>
      </c>
      <c r="B119" s="296" t="s">
        <v>1412</v>
      </c>
      <c r="C119" s="297" t="s">
        <v>2094</v>
      </c>
      <c r="D119" s="293"/>
      <c r="E119" s="295" t="s">
        <v>2087</v>
      </c>
      <c r="F119" s="296" t="s">
        <v>2088</v>
      </c>
      <c r="G119" s="297" t="s">
        <v>454</v>
      </c>
    </row>
    <row r="120" ht="14.25" spans="1:7">
      <c r="A120" s="295" t="s">
        <v>2096</v>
      </c>
      <c r="B120" s="296" t="s">
        <v>1425</v>
      </c>
      <c r="C120" s="297" t="s">
        <v>987</v>
      </c>
      <c r="D120" s="293"/>
      <c r="E120" s="294" t="s">
        <v>2182</v>
      </c>
      <c r="F120" s="294"/>
      <c r="G120" s="294"/>
    </row>
    <row r="121" spans="1:7">
      <c r="A121" s="295" t="s">
        <v>2100</v>
      </c>
      <c r="B121" s="296" t="s">
        <v>1488</v>
      </c>
      <c r="C121" s="297" t="s">
        <v>536</v>
      </c>
      <c r="D121" s="293"/>
      <c r="E121" s="295" t="s">
        <v>2092</v>
      </c>
      <c r="F121" s="301" t="s">
        <v>436</v>
      </c>
      <c r="G121" s="297" t="s">
        <v>438</v>
      </c>
    </row>
    <row r="122" ht="14.25" spans="1:7">
      <c r="A122" s="298" t="s">
        <v>2102</v>
      </c>
      <c r="B122" s="299" t="s">
        <v>2103</v>
      </c>
      <c r="C122" s="300" t="s">
        <v>961</v>
      </c>
      <c r="D122" s="293"/>
      <c r="E122" s="303"/>
      <c r="F122" s="303"/>
      <c r="G122" s="303"/>
    </row>
    <row r="123" spans="1:7">
      <c r="A123" s="295" t="s">
        <v>2105</v>
      </c>
      <c r="B123" s="296" t="s">
        <v>2106</v>
      </c>
      <c r="C123" s="297" t="s">
        <v>2107</v>
      </c>
      <c r="D123" s="293"/>
      <c r="E123" s="304"/>
      <c r="F123" s="305"/>
      <c r="G123" s="306"/>
    </row>
    <row r="124" ht="14.25" spans="1:7">
      <c r="A124" s="231"/>
      <c r="B124" s="231"/>
      <c r="C124" s="231"/>
      <c r="D124" s="293"/>
      <c r="E124" s="303"/>
      <c r="F124" s="303"/>
      <c r="G124" s="303"/>
    </row>
    <row r="125" spans="5:7">
      <c r="E125" s="304"/>
      <c r="F125" s="305"/>
      <c r="G125" s="306"/>
    </row>
    <row r="126" ht="14.25" spans="5:7">
      <c r="E126" s="303"/>
      <c r="F126" s="303"/>
      <c r="G126" s="303"/>
    </row>
    <row r="127" spans="5:7">
      <c r="E127" s="304"/>
      <c r="F127" s="305"/>
      <c r="G127" s="306"/>
    </row>
    <row r="128" ht="14.25" spans="5:7">
      <c r="E128" s="303"/>
      <c r="F128" s="303"/>
      <c r="G128" s="303"/>
    </row>
    <row r="129" spans="5:7">
      <c r="E129" s="304"/>
      <c r="F129" s="305"/>
      <c r="G129" s="306"/>
    </row>
    <row r="130" ht="14.25" spans="5:7">
      <c r="E130" s="303"/>
      <c r="F130" s="303"/>
      <c r="G130" s="303"/>
    </row>
    <row r="131" spans="5:7">
      <c r="E131" s="304"/>
      <c r="F131" s="305"/>
      <c r="G131" s="306"/>
    </row>
    <row r="132" spans="5:7">
      <c r="E132" s="304"/>
      <c r="F132" s="305"/>
      <c r="G132" s="306"/>
    </row>
    <row r="133" spans="5:7">
      <c r="E133" s="304"/>
      <c r="F133" s="305"/>
      <c r="G133" s="306"/>
    </row>
    <row r="134" ht="14.25" spans="5:7">
      <c r="E134" s="303"/>
      <c r="F134" s="303"/>
      <c r="G134" s="303"/>
    </row>
    <row r="135" spans="5:7">
      <c r="E135" s="304"/>
      <c r="F135" s="305"/>
      <c r="G135" s="306"/>
    </row>
    <row r="136" ht="14.25" spans="5:7">
      <c r="E136" s="303"/>
      <c r="F136" s="303"/>
      <c r="G136" s="303"/>
    </row>
    <row r="137" spans="5:7">
      <c r="E137" s="304"/>
      <c r="F137" s="305"/>
      <c r="G137" s="306"/>
    </row>
    <row r="138" ht="14.25" spans="5:7">
      <c r="E138" s="303"/>
      <c r="F138" s="303"/>
      <c r="G138" s="303"/>
    </row>
    <row r="139" spans="5:7">
      <c r="E139" s="304"/>
      <c r="F139" s="322"/>
      <c r="G139" s="306"/>
    </row>
    <row r="140" ht="14.25" spans="5:7">
      <c r="E140" s="303"/>
      <c r="F140" s="303"/>
      <c r="G140" s="303"/>
    </row>
    <row r="141" spans="5:7">
      <c r="E141" s="304"/>
      <c r="F141" s="305"/>
      <c r="G141" s="306"/>
    </row>
    <row r="142" ht="14.25" spans="5:7">
      <c r="E142" s="303"/>
      <c r="F142" s="303"/>
      <c r="G142" s="303"/>
    </row>
    <row r="143" spans="5:7">
      <c r="E143" s="304"/>
      <c r="F143" s="305"/>
      <c r="G143" s="306"/>
    </row>
    <row r="144" spans="5:7">
      <c r="E144" s="304"/>
      <c r="F144" s="305"/>
      <c r="G144" s="306"/>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1"/>
  <sheetViews>
    <sheetView zoomScale="85" zoomScaleNormal="85" workbookViewId="0">
      <selection activeCell="Y1" sqref="Y1"/>
    </sheetView>
  </sheetViews>
  <sheetFormatPr defaultColWidth="9" defaultRowHeight="12.75"/>
  <cols>
    <col min="1" max="253" width="7.25" style="273" customWidth="1"/>
    <col min="254" max="254" width="7.25" style="273"/>
    <col min="255" max="16384" width="9" style="273"/>
  </cols>
  <sheetData>
    <row r="1" s="271" customFormat="1" ht="63" customHeight="1" spans="1:25">
      <c r="A1" s="274" t="s">
        <v>2183</v>
      </c>
      <c r="B1" s="274"/>
      <c r="C1" s="274"/>
      <c r="D1" s="274"/>
      <c r="E1" s="274"/>
      <c r="F1" s="274"/>
      <c r="G1" s="274"/>
      <c r="H1" s="274"/>
      <c r="I1" s="274"/>
      <c r="J1" s="274"/>
      <c r="K1" s="274"/>
      <c r="L1" s="274"/>
      <c r="M1" s="274"/>
      <c r="N1" s="274"/>
      <c r="O1" s="274"/>
      <c r="P1" s="274"/>
      <c r="Q1" s="274"/>
      <c r="R1" s="274"/>
      <c r="S1" s="274"/>
      <c r="T1" s="274"/>
      <c r="U1" s="274"/>
      <c r="V1" s="274"/>
      <c r="W1" s="274"/>
      <c r="X1" s="274"/>
      <c r="Y1" s="265" t="s">
        <v>64</v>
      </c>
    </row>
    <row r="2" s="271" customFormat="1" ht="26" customHeight="1" spans="1:25">
      <c r="A2" s="275" t="s">
        <v>2184</v>
      </c>
      <c r="B2" s="275"/>
      <c r="C2" s="275"/>
      <c r="D2" s="275"/>
      <c r="E2" s="275"/>
      <c r="F2" s="275"/>
      <c r="G2" s="275"/>
      <c r="H2" s="275"/>
      <c r="I2" s="275"/>
      <c r="J2" s="275"/>
      <c r="K2" s="275"/>
      <c r="L2" s="275"/>
      <c r="M2" s="275"/>
      <c r="N2" s="275"/>
      <c r="O2" s="275"/>
      <c r="P2" s="275"/>
      <c r="Q2" s="275"/>
      <c r="R2" s="275"/>
      <c r="S2" s="275"/>
      <c r="T2" s="275"/>
      <c r="U2" s="275"/>
      <c r="V2" s="275"/>
      <c r="W2" s="275"/>
      <c r="X2" s="275"/>
      <c r="Y2" s="265" t="s">
        <v>307</v>
      </c>
    </row>
    <row r="3" s="271" customFormat="1" ht="18.75" spans="1:24">
      <c r="A3" s="276" t="s">
        <v>2185</v>
      </c>
      <c r="B3" s="276"/>
      <c r="C3" s="276"/>
      <c r="D3" s="276"/>
      <c r="E3" s="276"/>
      <c r="F3" s="276"/>
      <c r="G3" s="276"/>
      <c r="H3" s="276"/>
      <c r="I3" s="276"/>
      <c r="J3" s="276"/>
      <c r="K3" s="276"/>
      <c r="L3" s="276"/>
      <c r="M3" s="276"/>
      <c r="N3" s="276"/>
      <c r="O3" s="276"/>
      <c r="P3" s="276"/>
      <c r="Q3" s="276"/>
      <c r="R3" s="276"/>
      <c r="S3" s="276"/>
      <c r="T3" s="276"/>
      <c r="U3" s="276"/>
      <c r="V3" s="276"/>
      <c r="W3" s="276"/>
      <c r="X3" s="276"/>
    </row>
    <row r="4" s="272" customFormat="1" ht="23.25" spans="1:24">
      <c r="A4" s="277" t="s">
        <v>2186</v>
      </c>
      <c r="B4" s="278">
        <v>1</v>
      </c>
      <c r="C4" s="278">
        <v>2</v>
      </c>
      <c r="D4" s="278" t="s">
        <v>2139</v>
      </c>
      <c r="E4" s="278" t="s">
        <v>2141</v>
      </c>
      <c r="F4" s="278" t="s">
        <v>2142</v>
      </c>
      <c r="G4" s="278" t="s">
        <v>2143</v>
      </c>
      <c r="H4" s="279" t="s">
        <v>2144</v>
      </c>
      <c r="I4" s="283" t="s">
        <v>2145</v>
      </c>
      <c r="J4" s="283" t="s">
        <v>2140</v>
      </c>
      <c r="K4" s="278" t="s">
        <v>2146</v>
      </c>
      <c r="L4" s="278" t="s">
        <v>2152</v>
      </c>
      <c r="M4" s="278" t="s">
        <v>2153</v>
      </c>
      <c r="N4" s="278" t="s">
        <v>2187</v>
      </c>
      <c r="O4" s="278" t="s">
        <v>2173</v>
      </c>
      <c r="P4" s="278" t="s">
        <v>2174</v>
      </c>
      <c r="Q4" s="279" t="s">
        <v>2175</v>
      </c>
      <c r="R4" s="283" t="s">
        <v>2176</v>
      </c>
      <c r="S4" s="283" t="s">
        <v>2177</v>
      </c>
      <c r="T4" s="283" t="s">
        <v>2178</v>
      </c>
      <c r="U4" s="283" t="s">
        <v>2179</v>
      </c>
      <c r="V4" s="278" t="s">
        <v>2188</v>
      </c>
      <c r="W4" s="278" t="s">
        <v>2181</v>
      </c>
      <c r="X4" s="278" t="s">
        <v>2182</v>
      </c>
    </row>
    <row r="5" s="273" customFormat="1" spans="1:24">
      <c r="A5" s="280" t="s">
        <v>2189</v>
      </c>
      <c r="B5" s="281">
        <v>365.2208</v>
      </c>
      <c r="C5" s="281">
        <v>370.5668</v>
      </c>
      <c r="D5" s="281">
        <v>381.572</v>
      </c>
      <c r="E5" s="281">
        <v>417.158</v>
      </c>
      <c r="F5" s="281">
        <v>383.4836</v>
      </c>
      <c r="G5" s="281">
        <v>350.1764</v>
      </c>
      <c r="H5" s="281">
        <v>357.38</v>
      </c>
      <c r="I5" s="281">
        <v>360.7604</v>
      </c>
      <c r="J5" s="281">
        <v>950.9588</v>
      </c>
      <c r="K5" s="281">
        <v>330.3368</v>
      </c>
      <c r="L5" s="281">
        <v>339.2144</v>
      </c>
      <c r="M5" s="281">
        <v>351.278</v>
      </c>
      <c r="N5" s="281">
        <v>496.3544</v>
      </c>
      <c r="O5" s="281">
        <v>362.8232</v>
      </c>
      <c r="P5" s="281">
        <v>318.2732</v>
      </c>
      <c r="Q5" s="281">
        <v>288.2168</v>
      </c>
      <c r="R5" s="281">
        <v>295.4096</v>
      </c>
      <c r="S5" s="281">
        <v>318.6728</v>
      </c>
      <c r="T5" s="281">
        <v>335.5964</v>
      </c>
      <c r="U5" s="281">
        <v>429.7508</v>
      </c>
      <c r="V5" s="281">
        <v>292.7204</v>
      </c>
      <c r="W5" s="281">
        <v>296.846</v>
      </c>
      <c r="X5" s="281">
        <v>310.4216</v>
      </c>
    </row>
    <row r="6" s="273" customFormat="1" spans="1:24">
      <c r="A6" s="280" t="s">
        <v>2190</v>
      </c>
      <c r="B6" s="281">
        <v>400.8712</v>
      </c>
      <c r="C6" s="281">
        <v>406.1848</v>
      </c>
      <c r="D6" s="281">
        <v>410.116</v>
      </c>
      <c r="E6" s="281">
        <v>462.4852</v>
      </c>
      <c r="F6" s="281">
        <v>412.6972</v>
      </c>
      <c r="G6" s="281">
        <v>385.114</v>
      </c>
      <c r="H6" s="281">
        <v>384.0016</v>
      </c>
      <c r="I6" s="281">
        <v>403.6684</v>
      </c>
      <c r="J6" s="281">
        <v>1090.4944</v>
      </c>
      <c r="K6" s="281">
        <v>351.6988</v>
      </c>
      <c r="L6" s="281">
        <v>363.136</v>
      </c>
      <c r="M6" s="281">
        <v>376.9924</v>
      </c>
      <c r="N6" s="281">
        <v>555.8188</v>
      </c>
      <c r="O6" s="281">
        <v>386.0752</v>
      </c>
      <c r="P6" s="281">
        <v>344.2576</v>
      </c>
      <c r="Q6" s="281">
        <v>306.5548</v>
      </c>
      <c r="R6" s="281">
        <v>315.184</v>
      </c>
      <c r="S6" s="281">
        <v>340.6828</v>
      </c>
      <c r="T6" s="281">
        <v>362.5636</v>
      </c>
      <c r="U6" s="281">
        <v>476.914</v>
      </c>
      <c r="V6" s="281">
        <v>312.1384</v>
      </c>
      <c r="W6" s="281">
        <v>316.7608</v>
      </c>
      <c r="X6" s="281">
        <v>331.2004</v>
      </c>
    </row>
    <row r="7" s="273" customFormat="1" spans="1:24">
      <c r="A7" s="280" t="s">
        <v>2191</v>
      </c>
      <c r="B7" s="281">
        <v>444.1248</v>
      </c>
      <c r="C7" s="281">
        <v>449.9244</v>
      </c>
      <c r="D7" s="281">
        <v>432.3744</v>
      </c>
      <c r="E7" s="281">
        <v>505.7496</v>
      </c>
      <c r="F7" s="281">
        <v>428.3568</v>
      </c>
      <c r="G7" s="281">
        <v>501.9588</v>
      </c>
      <c r="H7" s="281">
        <v>477.81</v>
      </c>
      <c r="I7" s="281">
        <v>558.972</v>
      </c>
      <c r="J7" s="281">
        <v>1122.3432</v>
      </c>
      <c r="K7" s="281">
        <v>379.2276</v>
      </c>
      <c r="L7" s="281">
        <v>377.0244</v>
      </c>
      <c r="M7" s="281">
        <v>405.6876</v>
      </c>
      <c r="N7" s="281">
        <v>574.092</v>
      </c>
      <c r="O7" s="281">
        <v>408.4092</v>
      </c>
      <c r="P7" s="281">
        <v>359.8632</v>
      </c>
      <c r="Q7" s="281">
        <v>316.4472</v>
      </c>
      <c r="R7" s="281">
        <v>324.9792</v>
      </c>
      <c r="S7" s="281">
        <v>350.6076</v>
      </c>
      <c r="T7" s="281">
        <v>380.2212</v>
      </c>
      <c r="U7" s="281">
        <v>520.038</v>
      </c>
      <c r="V7" s="281">
        <v>324.3744</v>
      </c>
      <c r="W7" s="281">
        <v>326.6208</v>
      </c>
      <c r="X7" s="281">
        <v>340.7472</v>
      </c>
    </row>
    <row r="8" s="273" customFormat="1" spans="1:24">
      <c r="A8" s="280" t="s">
        <v>2192</v>
      </c>
      <c r="B8" s="281">
        <v>483.2096</v>
      </c>
      <c r="C8" s="281">
        <v>489.83</v>
      </c>
      <c r="D8" s="281">
        <v>460.3676</v>
      </c>
      <c r="E8" s="281">
        <v>549.1328</v>
      </c>
      <c r="F8" s="281">
        <v>456.3284</v>
      </c>
      <c r="G8" s="281">
        <v>533.8508</v>
      </c>
      <c r="H8" s="281">
        <v>511.1384</v>
      </c>
      <c r="I8" s="281">
        <v>619.376</v>
      </c>
      <c r="J8" s="281">
        <v>1247.9792</v>
      </c>
      <c r="K8" s="281">
        <v>401.7668</v>
      </c>
      <c r="L8" s="281">
        <v>400.0388</v>
      </c>
      <c r="M8" s="281">
        <v>430.376</v>
      </c>
      <c r="N8" s="281">
        <v>628.6748</v>
      </c>
      <c r="O8" s="281">
        <v>433.3136</v>
      </c>
      <c r="P8" s="281">
        <v>384.6488</v>
      </c>
      <c r="Q8" s="281">
        <v>334.0184</v>
      </c>
      <c r="R8" s="281">
        <v>343.3172</v>
      </c>
      <c r="S8" s="281">
        <v>371.246</v>
      </c>
      <c r="T8" s="281">
        <v>406.1948</v>
      </c>
      <c r="U8" s="281">
        <v>564.9548</v>
      </c>
      <c r="V8" s="281">
        <v>342.6584</v>
      </c>
      <c r="W8" s="281">
        <v>345.1208</v>
      </c>
      <c r="X8" s="281">
        <v>360.5</v>
      </c>
    </row>
    <row r="9" s="273" customFormat="1" spans="1:24">
      <c r="A9" s="280" t="s">
        <v>2193</v>
      </c>
      <c r="B9" s="281">
        <v>520.0372</v>
      </c>
      <c r="C9" s="281">
        <v>528.0832</v>
      </c>
      <c r="D9" s="281">
        <v>502.8436</v>
      </c>
      <c r="E9" s="281">
        <v>601.4908</v>
      </c>
      <c r="F9" s="281">
        <v>495.0676</v>
      </c>
      <c r="G9" s="281">
        <v>582.202</v>
      </c>
      <c r="H9" s="281">
        <v>554.9752</v>
      </c>
      <c r="I9" s="281">
        <v>676.7884</v>
      </c>
      <c r="J9" s="281">
        <v>1465.1776</v>
      </c>
      <c r="K9" s="281">
        <v>433.1836</v>
      </c>
      <c r="L9" s="281">
        <v>433.6156</v>
      </c>
      <c r="M9" s="281">
        <v>465.5404</v>
      </c>
      <c r="N9" s="281">
        <v>680.5468</v>
      </c>
      <c r="O9" s="281">
        <v>468.856</v>
      </c>
      <c r="P9" s="281">
        <v>411.8968</v>
      </c>
      <c r="Q9" s="281">
        <v>357.886</v>
      </c>
      <c r="R9" s="281">
        <v>368.5672</v>
      </c>
      <c r="S9" s="281">
        <v>400.5892</v>
      </c>
      <c r="T9" s="281">
        <v>437.6332</v>
      </c>
      <c r="U9" s="281">
        <v>619.3648</v>
      </c>
      <c r="V9" s="281">
        <v>367.8004</v>
      </c>
      <c r="W9" s="281">
        <v>370.6084</v>
      </c>
      <c r="X9" s="281">
        <v>388.2664</v>
      </c>
    </row>
    <row r="10" s="273" customFormat="1" spans="1:24">
      <c r="A10" s="280" t="s">
        <v>2194</v>
      </c>
      <c r="B10" s="281">
        <v>556.8756</v>
      </c>
      <c r="C10" s="281">
        <v>566.3364</v>
      </c>
      <c r="D10" s="281">
        <v>545.3196</v>
      </c>
      <c r="E10" s="281">
        <v>653.8488</v>
      </c>
      <c r="F10" s="281">
        <v>533.796</v>
      </c>
      <c r="G10" s="281">
        <v>630.564</v>
      </c>
      <c r="H10" s="281">
        <v>598.812</v>
      </c>
      <c r="I10" s="281">
        <v>734.19</v>
      </c>
      <c r="J10" s="281">
        <v>1682.376</v>
      </c>
      <c r="K10" s="281">
        <v>464.6004</v>
      </c>
      <c r="L10" s="281">
        <v>467.2032</v>
      </c>
      <c r="M10" s="281">
        <v>500.694</v>
      </c>
      <c r="N10" s="281">
        <v>732.408</v>
      </c>
      <c r="O10" s="281">
        <v>504.3876</v>
      </c>
      <c r="P10" s="281">
        <v>439.1448</v>
      </c>
      <c r="Q10" s="281">
        <v>381.7428</v>
      </c>
      <c r="R10" s="281">
        <v>393.7956</v>
      </c>
      <c r="S10" s="281">
        <v>429.9324</v>
      </c>
      <c r="T10" s="281">
        <v>469.0716</v>
      </c>
      <c r="U10" s="281">
        <v>673.764</v>
      </c>
      <c r="V10" s="281">
        <v>392.9424</v>
      </c>
      <c r="W10" s="281">
        <v>396.1068</v>
      </c>
      <c r="X10" s="281">
        <v>416.0328</v>
      </c>
    </row>
    <row r="11" s="273" customFormat="1" spans="1:24">
      <c r="A11" s="280" t="s">
        <v>2195</v>
      </c>
      <c r="B11" s="281">
        <v>593.714</v>
      </c>
      <c r="C11" s="281">
        <v>604.5896</v>
      </c>
      <c r="D11" s="281">
        <v>587.7956</v>
      </c>
      <c r="E11" s="281">
        <v>706.2176</v>
      </c>
      <c r="F11" s="281">
        <v>572.5352</v>
      </c>
      <c r="G11" s="281">
        <v>678.9152</v>
      </c>
      <c r="H11" s="281">
        <v>642.6488</v>
      </c>
      <c r="I11" s="281">
        <v>791.6132</v>
      </c>
      <c r="J11" s="281">
        <v>1899.5636</v>
      </c>
      <c r="K11" s="281">
        <v>496.028</v>
      </c>
      <c r="L11" s="281">
        <v>500.8016</v>
      </c>
      <c r="M11" s="281">
        <v>535.8584</v>
      </c>
      <c r="N11" s="281">
        <v>784.28</v>
      </c>
      <c r="O11" s="281">
        <v>539.93</v>
      </c>
      <c r="P11" s="281">
        <v>466.4036</v>
      </c>
      <c r="Q11" s="281">
        <v>405.6212</v>
      </c>
      <c r="R11" s="281">
        <v>419.0456</v>
      </c>
      <c r="S11" s="281">
        <v>459.2864</v>
      </c>
      <c r="T11" s="281">
        <v>500.51</v>
      </c>
      <c r="U11" s="281">
        <v>728.174</v>
      </c>
      <c r="V11" s="281">
        <v>418.0736</v>
      </c>
      <c r="W11" s="281">
        <v>421.616</v>
      </c>
      <c r="X11" s="281">
        <v>443.7992</v>
      </c>
    </row>
    <row r="12" s="273" customFormat="1" spans="1:24">
      <c r="A12" s="280" t="s">
        <v>2196</v>
      </c>
      <c r="B12" s="281">
        <v>630.5524</v>
      </c>
      <c r="C12" s="281">
        <v>642.832</v>
      </c>
      <c r="D12" s="281">
        <v>630.2716</v>
      </c>
      <c r="E12" s="281">
        <v>758.5756</v>
      </c>
      <c r="F12" s="281">
        <v>611.2636</v>
      </c>
      <c r="G12" s="281">
        <v>727.2664</v>
      </c>
      <c r="H12" s="281">
        <v>686.4856</v>
      </c>
      <c r="I12" s="281">
        <v>849.0256</v>
      </c>
      <c r="J12" s="281">
        <v>2116.762</v>
      </c>
      <c r="K12" s="281">
        <v>527.4448</v>
      </c>
      <c r="L12" s="281">
        <v>534.3892</v>
      </c>
      <c r="M12" s="281">
        <v>571.012</v>
      </c>
      <c r="N12" s="281">
        <v>836.152</v>
      </c>
      <c r="O12" s="281">
        <v>575.4724</v>
      </c>
      <c r="P12" s="281">
        <v>493.6408</v>
      </c>
      <c r="Q12" s="281">
        <v>429.478</v>
      </c>
      <c r="R12" s="281">
        <v>444.274</v>
      </c>
      <c r="S12" s="281">
        <v>488.6404</v>
      </c>
      <c r="T12" s="281">
        <v>531.9484</v>
      </c>
      <c r="U12" s="281">
        <v>782.5624</v>
      </c>
      <c r="V12" s="281">
        <v>443.2156</v>
      </c>
      <c r="W12" s="281">
        <v>447.1144</v>
      </c>
      <c r="X12" s="281">
        <v>471.5764</v>
      </c>
    </row>
    <row r="13" s="273" customFormat="1" spans="1:24">
      <c r="A13" s="280" t="s">
        <v>2197</v>
      </c>
      <c r="B13" s="281">
        <v>667.38</v>
      </c>
      <c r="C13" s="281">
        <v>681.0852</v>
      </c>
      <c r="D13" s="281">
        <v>672.7584</v>
      </c>
      <c r="E13" s="281">
        <v>810.9336</v>
      </c>
      <c r="F13" s="281">
        <v>650.0028</v>
      </c>
      <c r="G13" s="281">
        <v>775.6284</v>
      </c>
      <c r="H13" s="281">
        <v>730.3224</v>
      </c>
      <c r="I13" s="281">
        <v>906.438</v>
      </c>
      <c r="J13" s="281">
        <v>2333.9604</v>
      </c>
      <c r="K13" s="281">
        <v>558.8616</v>
      </c>
      <c r="L13" s="281">
        <v>567.9876</v>
      </c>
      <c r="M13" s="281">
        <v>606.1548</v>
      </c>
      <c r="N13" s="281">
        <v>888.0132</v>
      </c>
      <c r="O13" s="281">
        <v>611.0256</v>
      </c>
      <c r="P13" s="281">
        <v>520.8996</v>
      </c>
      <c r="Q13" s="281">
        <v>453.3564</v>
      </c>
      <c r="R13" s="281">
        <v>469.5024</v>
      </c>
      <c r="S13" s="281">
        <v>517.9944</v>
      </c>
      <c r="T13" s="281">
        <v>563.3976</v>
      </c>
      <c r="U13" s="281">
        <v>836.9724</v>
      </c>
      <c r="V13" s="281">
        <v>468.3576</v>
      </c>
      <c r="W13" s="281">
        <v>472.6128</v>
      </c>
      <c r="X13" s="281">
        <v>499.3428</v>
      </c>
    </row>
    <row r="14" s="273" customFormat="1" spans="1:24">
      <c r="A14" s="280" t="s">
        <v>2198</v>
      </c>
      <c r="B14" s="281">
        <v>778.5332</v>
      </c>
      <c r="C14" s="281">
        <v>797.3144</v>
      </c>
      <c r="D14" s="281">
        <v>696.8852</v>
      </c>
      <c r="E14" s="281">
        <v>880.0208</v>
      </c>
      <c r="F14" s="281">
        <v>671.7212</v>
      </c>
      <c r="G14" s="281">
        <v>953.9684</v>
      </c>
      <c r="H14" s="281">
        <v>893.5208</v>
      </c>
      <c r="I14" s="281">
        <v>1185.2936</v>
      </c>
      <c r="J14" s="281">
        <v>2360.6684</v>
      </c>
      <c r="K14" s="281">
        <v>665.4896</v>
      </c>
      <c r="L14" s="281">
        <v>594.3176</v>
      </c>
      <c r="M14" s="281">
        <v>703.8836</v>
      </c>
      <c r="N14" s="281">
        <v>952.0784</v>
      </c>
      <c r="O14" s="281">
        <v>670.9436</v>
      </c>
      <c r="P14" s="281">
        <v>554.174</v>
      </c>
      <c r="Q14" s="281">
        <v>498.1328</v>
      </c>
      <c r="R14" s="281">
        <v>501.3728</v>
      </c>
      <c r="S14" s="281">
        <v>538.7732</v>
      </c>
      <c r="T14" s="281">
        <v>591.7688</v>
      </c>
      <c r="U14" s="281">
        <v>880.3016</v>
      </c>
      <c r="V14" s="281">
        <v>507.8528</v>
      </c>
      <c r="W14" s="281">
        <v>526.5584</v>
      </c>
      <c r="X14" s="281">
        <v>527.2928</v>
      </c>
    </row>
    <row r="15" s="273" customFormat="1" spans="1:24">
      <c r="A15" s="280" t="s">
        <v>2199</v>
      </c>
      <c r="B15" s="281">
        <v>817.8556</v>
      </c>
      <c r="C15" s="281">
        <v>837.1552</v>
      </c>
      <c r="D15" s="281">
        <v>722.4916</v>
      </c>
      <c r="E15" s="281">
        <v>925.5532</v>
      </c>
      <c r="F15" s="281">
        <v>700.3408</v>
      </c>
      <c r="G15" s="281">
        <v>994.5112</v>
      </c>
      <c r="H15" s="281">
        <v>931.396</v>
      </c>
      <c r="I15" s="281">
        <v>1224.3568</v>
      </c>
      <c r="J15" s="281">
        <v>2459.7904</v>
      </c>
      <c r="K15" s="281">
        <v>692.6944</v>
      </c>
      <c r="L15" s="281">
        <v>615.712</v>
      </c>
      <c r="M15" s="281">
        <v>732.9244</v>
      </c>
      <c r="N15" s="281">
        <v>1000.516</v>
      </c>
      <c r="O15" s="281">
        <v>698.4076</v>
      </c>
      <c r="P15" s="281">
        <v>579.6076</v>
      </c>
      <c r="Q15" s="281">
        <v>515.596</v>
      </c>
      <c r="R15" s="281">
        <v>518.9764</v>
      </c>
      <c r="S15" s="281">
        <v>557.8996</v>
      </c>
      <c r="T15" s="281">
        <v>618.034</v>
      </c>
      <c r="U15" s="281">
        <v>925.8556</v>
      </c>
      <c r="V15" s="281">
        <v>525.7156</v>
      </c>
      <c r="W15" s="281">
        <v>545.188</v>
      </c>
      <c r="X15" s="281">
        <v>545.9548</v>
      </c>
    </row>
    <row r="16" s="273" customFormat="1" spans="1:24">
      <c r="A16" s="280" t="s">
        <v>2200</v>
      </c>
      <c r="B16" s="281">
        <v>857.1888</v>
      </c>
      <c r="C16" s="281">
        <v>877.0068</v>
      </c>
      <c r="D16" s="281">
        <v>748.0764</v>
      </c>
      <c r="E16" s="281">
        <v>971.0964</v>
      </c>
      <c r="F16" s="281">
        <v>728.982</v>
      </c>
      <c r="G16" s="281">
        <v>1035.054</v>
      </c>
      <c r="H16" s="281">
        <v>969.2928</v>
      </c>
      <c r="I16" s="281">
        <v>1263.3984</v>
      </c>
      <c r="J16" s="281">
        <v>2558.9232</v>
      </c>
      <c r="K16" s="281">
        <v>719.91</v>
      </c>
      <c r="L16" s="281">
        <v>637.1172</v>
      </c>
      <c r="M16" s="281">
        <v>761.9652</v>
      </c>
      <c r="N16" s="281">
        <v>1048.932</v>
      </c>
      <c r="O16" s="281">
        <v>725.8824</v>
      </c>
      <c r="P16" s="281">
        <v>605.052</v>
      </c>
      <c r="Q16" s="281">
        <v>533.0592</v>
      </c>
      <c r="R16" s="281">
        <v>536.58</v>
      </c>
      <c r="S16" s="281">
        <v>577.026</v>
      </c>
      <c r="T16" s="281">
        <v>644.31</v>
      </c>
      <c r="U16" s="281">
        <v>971.3988</v>
      </c>
      <c r="V16" s="281">
        <v>543.5892</v>
      </c>
      <c r="W16" s="281">
        <v>563.8176</v>
      </c>
      <c r="X16" s="281">
        <v>564.6168</v>
      </c>
    </row>
    <row r="17" s="273" customFormat="1" spans="1:24">
      <c r="A17" s="280" t="s">
        <v>2201</v>
      </c>
      <c r="B17" s="281">
        <v>896.5112</v>
      </c>
      <c r="C17" s="281">
        <v>916.8476</v>
      </c>
      <c r="D17" s="281">
        <v>773.672</v>
      </c>
      <c r="E17" s="281">
        <v>1016.6396</v>
      </c>
      <c r="F17" s="281">
        <v>757.6232</v>
      </c>
      <c r="G17" s="281">
        <v>1075.5968</v>
      </c>
      <c r="H17" s="281">
        <v>1007.1788</v>
      </c>
      <c r="I17" s="281">
        <v>1302.4616</v>
      </c>
      <c r="J17" s="281">
        <v>2658.056</v>
      </c>
      <c r="K17" s="281">
        <v>747.1148</v>
      </c>
      <c r="L17" s="281">
        <v>658.5116</v>
      </c>
      <c r="M17" s="281">
        <v>791.006</v>
      </c>
      <c r="N17" s="281">
        <v>1097.3588</v>
      </c>
      <c r="O17" s="281">
        <v>753.3572</v>
      </c>
      <c r="P17" s="281">
        <v>630.4856</v>
      </c>
      <c r="Q17" s="281">
        <v>550.5332</v>
      </c>
      <c r="R17" s="281">
        <v>554.1728</v>
      </c>
      <c r="S17" s="281">
        <v>596.1632</v>
      </c>
      <c r="T17" s="281">
        <v>670.5644</v>
      </c>
      <c r="U17" s="281">
        <v>1016.9636</v>
      </c>
      <c r="V17" s="281">
        <v>561.4412</v>
      </c>
      <c r="W17" s="281">
        <v>582.4472</v>
      </c>
      <c r="X17" s="281">
        <v>583.268</v>
      </c>
    </row>
    <row r="18" s="273" customFormat="1" spans="1:24">
      <c r="A18" s="280" t="s">
        <v>2202</v>
      </c>
      <c r="B18" s="281">
        <v>935.8444</v>
      </c>
      <c r="C18" s="281">
        <v>956.6776</v>
      </c>
      <c r="D18" s="281">
        <v>799.2676</v>
      </c>
      <c r="E18" s="281">
        <v>1062.172</v>
      </c>
      <c r="F18" s="281">
        <v>786.2536</v>
      </c>
      <c r="G18" s="281">
        <v>1116.1396</v>
      </c>
      <c r="H18" s="281">
        <v>1045.0756</v>
      </c>
      <c r="I18" s="281">
        <v>1341.5248</v>
      </c>
      <c r="J18" s="281">
        <v>2757.1888</v>
      </c>
      <c r="K18" s="281">
        <v>774.3304</v>
      </c>
      <c r="L18" s="281">
        <v>679.9168</v>
      </c>
      <c r="M18" s="281">
        <v>820.0468</v>
      </c>
      <c r="N18" s="281">
        <v>1145.7856</v>
      </c>
      <c r="O18" s="281">
        <v>780.8212</v>
      </c>
      <c r="P18" s="281">
        <v>655.9192</v>
      </c>
      <c r="Q18" s="281">
        <v>567.9964</v>
      </c>
      <c r="R18" s="281">
        <v>571.7656</v>
      </c>
      <c r="S18" s="281">
        <v>615.2896</v>
      </c>
      <c r="T18" s="281">
        <v>696.8296</v>
      </c>
      <c r="U18" s="281">
        <v>1062.5176</v>
      </c>
      <c r="V18" s="281">
        <v>579.3148</v>
      </c>
      <c r="W18" s="281">
        <v>601.066</v>
      </c>
      <c r="X18" s="281">
        <v>601.9408</v>
      </c>
    </row>
    <row r="19" s="273" customFormat="1" spans="1:24">
      <c r="A19" s="280" t="s">
        <v>2203</v>
      </c>
      <c r="B19" s="281">
        <v>975.1776</v>
      </c>
      <c r="C19" s="281">
        <v>996.5184</v>
      </c>
      <c r="D19" s="281">
        <v>824.8632</v>
      </c>
      <c r="E19" s="281">
        <v>1107.7044</v>
      </c>
      <c r="F19" s="281">
        <v>814.884</v>
      </c>
      <c r="G19" s="281">
        <v>1156.6716</v>
      </c>
      <c r="H19" s="281">
        <v>1082.9724</v>
      </c>
      <c r="I19" s="281">
        <v>1380.5664</v>
      </c>
      <c r="J19" s="281">
        <v>2856.3216</v>
      </c>
      <c r="K19" s="281">
        <v>801.5352</v>
      </c>
      <c r="L19" s="281">
        <v>701.3112</v>
      </c>
      <c r="M19" s="281">
        <v>849.0876</v>
      </c>
      <c r="N19" s="281">
        <v>1194.2124</v>
      </c>
      <c r="O19" s="281">
        <v>808.296</v>
      </c>
      <c r="P19" s="281">
        <v>681.3528</v>
      </c>
      <c r="Q19" s="281">
        <v>585.4704</v>
      </c>
      <c r="R19" s="281">
        <v>589.3692</v>
      </c>
      <c r="S19" s="281">
        <v>634.416</v>
      </c>
      <c r="T19" s="281">
        <v>723.084</v>
      </c>
      <c r="U19" s="281">
        <v>1108.0716</v>
      </c>
      <c r="V19" s="281">
        <v>597.1776</v>
      </c>
      <c r="W19" s="281">
        <v>619.6956</v>
      </c>
      <c r="X19" s="281">
        <v>620.592</v>
      </c>
    </row>
    <row r="20" s="273" customFormat="1" spans="1:24">
      <c r="A20" s="280" t="s">
        <v>2204</v>
      </c>
      <c r="B20" s="281">
        <v>1014.5108</v>
      </c>
      <c r="C20" s="281">
        <v>1036.3592</v>
      </c>
      <c r="D20" s="281">
        <v>850.448</v>
      </c>
      <c r="E20" s="281">
        <v>1153.2368</v>
      </c>
      <c r="F20" s="281">
        <v>843.5144</v>
      </c>
      <c r="G20" s="281">
        <v>1197.2144</v>
      </c>
      <c r="H20" s="281">
        <v>1120.8584</v>
      </c>
      <c r="I20" s="281">
        <v>1419.6296</v>
      </c>
      <c r="J20" s="281">
        <v>2955.4328</v>
      </c>
      <c r="K20" s="281">
        <v>828.74</v>
      </c>
      <c r="L20" s="281">
        <v>722.7272</v>
      </c>
      <c r="M20" s="281">
        <v>878.1284</v>
      </c>
      <c r="N20" s="281">
        <v>1242.6392</v>
      </c>
      <c r="O20" s="281">
        <v>835.7708</v>
      </c>
      <c r="P20" s="281">
        <v>706.7864</v>
      </c>
      <c r="Q20" s="281">
        <v>602.9336</v>
      </c>
      <c r="R20" s="281">
        <v>606.9728</v>
      </c>
      <c r="S20" s="281">
        <v>653.5532</v>
      </c>
      <c r="T20" s="281">
        <v>749.3492</v>
      </c>
      <c r="U20" s="281">
        <v>1153.6148</v>
      </c>
      <c r="V20" s="281">
        <v>615.0512</v>
      </c>
      <c r="W20" s="281">
        <v>638.3252</v>
      </c>
      <c r="X20" s="281">
        <v>639.254</v>
      </c>
    </row>
    <row r="21" s="273" customFormat="1" spans="1:24">
      <c r="A21" s="280" t="s">
        <v>2205</v>
      </c>
      <c r="B21" s="281">
        <v>1079.44</v>
      </c>
      <c r="C21" s="281">
        <v>1102.2712</v>
      </c>
      <c r="D21" s="281">
        <v>864.1312</v>
      </c>
      <c r="E21" s="281">
        <v>1216.6648</v>
      </c>
      <c r="F21" s="281">
        <v>913.2496</v>
      </c>
      <c r="G21" s="281">
        <v>1288.4848</v>
      </c>
      <c r="H21" s="281">
        <v>1204.9144</v>
      </c>
      <c r="I21" s="281">
        <v>1551.454</v>
      </c>
      <c r="J21" s="281">
        <v>2967.3664</v>
      </c>
      <c r="K21" s="281">
        <v>897.6976</v>
      </c>
      <c r="L21" s="281">
        <v>735.784</v>
      </c>
      <c r="M21" s="281">
        <v>940.9084</v>
      </c>
      <c r="N21" s="281">
        <v>1291.066</v>
      </c>
      <c r="O21" s="281">
        <v>875.1364</v>
      </c>
      <c r="P21" s="281">
        <v>759.6304</v>
      </c>
      <c r="Q21" s="281">
        <v>658.51</v>
      </c>
      <c r="R21" s="281">
        <v>662.3224</v>
      </c>
      <c r="S21" s="281">
        <v>666.61</v>
      </c>
      <c r="T21" s="281">
        <v>765.7864</v>
      </c>
      <c r="U21" s="281">
        <v>1217.6476</v>
      </c>
      <c r="V21" s="281">
        <v>653.866</v>
      </c>
      <c r="W21" s="281">
        <v>700.5328</v>
      </c>
      <c r="X21" s="281">
        <v>678.868</v>
      </c>
    </row>
    <row r="22" s="273" customFormat="1" spans="1:24">
      <c r="A22" s="280" t="s">
        <v>2206</v>
      </c>
      <c r="B22" s="281">
        <v>1119.81</v>
      </c>
      <c r="C22" s="281">
        <v>1143.138</v>
      </c>
      <c r="D22" s="281">
        <v>889.3488</v>
      </c>
      <c r="E22" s="281">
        <v>1262.9424</v>
      </c>
      <c r="F22" s="281">
        <v>943.446</v>
      </c>
      <c r="G22" s="281">
        <v>1330.842</v>
      </c>
      <c r="H22" s="281">
        <v>1244.4528</v>
      </c>
      <c r="I22" s="281">
        <v>1593.0336</v>
      </c>
      <c r="J22" s="281">
        <v>3063.594</v>
      </c>
      <c r="K22" s="281">
        <v>926.4036</v>
      </c>
      <c r="L22" s="281">
        <v>756.9192</v>
      </c>
      <c r="M22" s="281">
        <v>971.148</v>
      </c>
      <c r="N22" s="281">
        <v>1339.5036</v>
      </c>
      <c r="O22" s="281">
        <v>903.0216</v>
      </c>
      <c r="P22" s="281">
        <v>786.2736</v>
      </c>
      <c r="Q22" s="281">
        <v>677.1828</v>
      </c>
      <c r="R22" s="281">
        <v>681.114</v>
      </c>
      <c r="S22" s="281">
        <v>685.5528</v>
      </c>
      <c r="T22" s="281">
        <v>791.6412</v>
      </c>
      <c r="U22" s="281">
        <v>1263.9576</v>
      </c>
      <c r="V22" s="281">
        <v>672.3984</v>
      </c>
      <c r="W22" s="281">
        <v>720.5556</v>
      </c>
      <c r="X22" s="281">
        <v>698.1996</v>
      </c>
    </row>
    <row r="23" s="273" customFormat="1" spans="1:24">
      <c r="A23" s="280" t="s">
        <v>2207</v>
      </c>
      <c r="B23" s="281">
        <v>1160.18</v>
      </c>
      <c r="C23" s="281">
        <v>1184.0264</v>
      </c>
      <c r="D23" s="281">
        <v>914.5772</v>
      </c>
      <c r="E23" s="281">
        <v>1309.22</v>
      </c>
      <c r="F23" s="281">
        <v>973.6532</v>
      </c>
      <c r="G23" s="281">
        <v>1373.1992</v>
      </c>
      <c r="H23" s="281">
        <v>1283.9696</v>
      </c>
      <c r="I23" s="281">
        <v>1634.6024</v>
      </c>
      <c r="J23" s="281">
        <v>3159.8324</v>
      </c>
      <c r="K23" s="281">
        <v>955.1096</v>
      </c>
      <c r="L23" s="281">
        <v>778.0544</v>
      </c>
      <c r="M23" s="281">
        <v>1001.4092</v>
      </c>
      <c r="N23" s="281">
        <v>1387.9304</v>
      </c>
      <c r="O23" s="281">
        <v>930.9068</v>
      </c>
      <c r="P23" s="281">
        <v>812.906</v>
      </c>
      <c r="Q23" s="281">
        <v>695.8664</v>
      </c>
      <c r="R23" s="281">
        <v>699.9164</v>
      </c>
      <c r="S23" s="281">
        <v>704.474</v>
      </c>
      <c r="T23" s="281">
        <v>817.5068</v>
      </c>
      <c r="U23" s="281">
        <v>1310.2784</v>
      </c>
      <c r="V23" s="281">
        <v>690.9308</v>
      </c>
      <c r="W23" s="281">
        <v>740.5676</v>
      </c>
      <c r="X23" s="281">
        <v>717.5204</v>
      </c>
    </row>
    <row r="24" s="273" customFormat="1" spans="1:24">
      <c r="A24" s="280" t="s">
        <v>2208</v>
      </c>
      <c r="B24" s="281">
        <v>1251.3316</v>
      </c>
      <c r="C24" s="281">
        <v>1277.5108</v>
      </c>
      <c r="D24" s="281">
        <v>938.6176</v>
      </c>
      <c r="E24" s="281">
        <v>1336.8136</v>
      </c>
      <c r="F24" s="281">
        <v>1071.5764</v>
      </c>
      <c r="G24" s="281">
        <v>1502.356</v>
      </c>
      <c r="H24" s="281">
        <v>1410.3076</v>
      </c>
      <c r="I24" s="281">
        <v>1793.848</v>
      </c>
      <c r="J24" s="281">
        <v>3185.7844</v>
      </c>
      <c r="K24" s="281">
        <v>1031.2276</v>
      </c>
      <c r="L24" s="281">
        <v>806.2852</v>
      </c>
      <c r="M24" s="281">
        <v>1086.8152</v>
      </c>
      <c r="N24" s="281">
        <v>1417.7272</v>
      </c>
      <c r="O24" s="281">
        <v>1004.2384</v>
      </c>
      <c r="P24" s="281">
        <v>904.0144</v>
      </c>
      <c r="Q24" s="281">
        <v>745.6216</v>
      </c>
      <c r="R24" s="281">
        <v>804.46</v>
      </c>
      <c r="S24" s="281">
        <v>771.7684</v>
      </c>
      <c r="T24" s="281">
        <v>839.3872</v>
      </c>
      <c r="U24" s="281">
        <v>1347.7864</v>
      </c>
      <c r="V24" s="281">
        <v>797.9152</v>
      </c>
      <c r="W24" s="281">
        <v>804.46</v>
      </c>
      <c r="X24" s="281">
        <v>804.46</v>
      </c>
    </row>
    <row r="25" s="273" customFormat="1" spans="1:24">
      <c r="A25" s="280" t="s">
        <v>2209</v>
      </c>
      <c r="B25" s="281">
        <v>1288.2564</v>
      </c>
      <c r="C25" s="281">
        <v>1315.4292</v>
      </c>
      <c r="D25" s="281">
        <v>964.764</v>
      </c>
      <c r="E25" s="281">
        <v>1377.0216</v>
      </c>
      <c r="F25" s="281">
        <v>1100.034</v>
      </c>
      <c r="G25" s="281">
        <v>1541.1168</v>
      </c>
      <c r="H25" s="281">
        <v>1443.5064</v>
      </c>
      <c r="I25" s="281">
        <v>1840.0824</v>
      </c>
      <c r="J25" s="281">
        <v>3270.024</v>
      </c>
      <c r="K25" s="281">
        <v>1057.7844</v>
      </c>
      <c r="L25" s="281">
        <v>828.2844</v>
      </c>
      <c r="M25" s="281">
        <v>1114.8732</v>
      </c>
      <c r="N25" s="281">
        <v>1459.7604</v>
      </c>
      <c r="O25" s="281">
        <v>1030.0716</v>
      </c>
      <c r="P25" s="281">
        <v>929.0808</v>
      </c>
      <c r="Q25" s="281">
        <v>765.7092</v>
      </c>
      <c r="R25" s="281">
        <v>826.3944</v>
      </c>
      <c r="S25" s="281">
        <v>792.6768</v>
      </c>
      <c r="T25" s="281">
        <v>861.9804</v>
      </c>
      <c r="U25" s="281">
        <v>1388.3292</v>
      </c>
      <c r="V25" s="281">
        <v>819.6444</v>
      </c>
      <c r="W25" s="281">
        <v>826.3944</v>
      </c>
      <c r="X25" s="281">
        <v>826.3944</v>
      </c>
    </row>
    <row r="26" s="273" customFormat="1" spans="1:24">
      <c r="A26" s="280" t="s">
        <v>2210</v>
      </c>
      <c r="B26" s="281">
        <v>1325.1596</v>
      </c>
      <c r="C26" s="281">
        <v>1353.3368</v>
      </c>
      <c r="D26" s="281">
        <v>990.932</v>
      </c>
      <c r="E26" s="281">
        <v>1417.2296</v>
      </c>
      <c r="F26" s="281">
        <v>1128.4916</v>
      </c>
      <c r="G26" s="281">
        <v>1579.8884</v>
      </c>
      <c r="H26" s="281">
        <v>1476.7268</v>
      </c>
      <c r="I26" s="281">
        <v>1886.306</v>
      </c>
      <c r="J26" s="281">
        <v>3354.2636</v>
      </c>
      <c r="K26" s="281">
        <v>1084.352</v>
      </c>
      <c r="L26" s="281">
        <v>850.2836</v>
      </c>
      <c r="M26" s="281">
        <v>1142.9096</v>
      </c>
      <c r="N26" s="281">
        <v>1501.7936</v>
      </c>
      <c r="O26" s="281">
        <v>1055.9156</v>
      </c>
      <c r="P26" s="281">
        <v>954.1364</v>
      </c>
      <c r="Q26" s="281">
        <v>785.786</v>
      </c>
      <c r="R26" s="281">
        <v>848.3396</v>
      </c>
      <c r="S26" s="281">
        <v>813.5852</v>
      </c>
      <c r="T26" s="281">
        <v>884.552</v>
      </c>
      <c r="U26" s="281">
        <v>1428.8612</v>
      </c>
      <c r="V26" s="281">
        <v>841.3952</v>
      </c>
      <c r="W26" s="281">
        <v>848.3396</v>
      </c>
      <c r="X26" s="281">
        <v>848.3396</v>
      </c>
    </row>
    <row r="27" s="273" customFormat="1" spans="1:24">
      <c r="A27" s="280" t="s">
        <v>2211</v>
      </c>
      <c r="B27" s="281">
        <v>1362.0736</v>
      </c>
      <c r="C27" s="281">
        <v>1391.2552</v>
      </c>
      <c r="D27" s="281">
        <v>1017.0892</v>
      </c>
      <c r="E27" s="281">
        <v>1457.4268</v>
      </c>
      <c r="F27" s="281">
        <v>1156.96</v>
      </c>
      <c r="G27" s="281">
        <v>1618.6492</v>
      </c>
      <c r="H27" s="281">
        <v>1509.9364</v>
      </c>
      <c r="I27" s="281">
        <v>1932.5512</v>
      </c>
      <c r="J27" s="281">
        <v>3438.5032</v>
      </c>
      <c r="K27" s="281">
        <v>1110.9088</v>
      </c>
      <c r="L27" s="281">
        <v>872.2828</v>
      </c>
      <c r="M27" s="281">
        <v>1170.9568</v>
      </c>
      <c r="N27" s="281">
        <v>1543.8376</v>
      </c>
      <c r="O27" s="281">
        <v>1081.7488</v>
      </c>
      <c r="P27" s="281">
        <v>979.2136</v>
      </c>
      <c r="Q27" s="281">
        <v>805.8736</v>
      </c>
      <c r="R27" s="281">
        <v>870.274</v>
      </c>
      <c r="S27" s="281">
        <v>834.5044</v>
      </c>
      <c r="T27" s="281">
        <v>907.1344</v>
      </c>
      <c r="U27" s="281">
        <v>1469.404</v>
      </c>
      <c r="V27" s="281">
        <v>863.1244</v>
      </c>
      <c r="W27" s="281">
        <v>870.274</v>
      </c>
      <c r="X27" s="281">
        <v>870.274</v>
      </c>
    </row>
    <row r="28" s="273" customFormat="1" spans="1:24">
      <c r="A28" s="280" t="s">
        <v>2212</v>
      </c>
      <c r="B28" s="281">
        <v>1465.2672</v>
      </c>
      <c r="C28" s="281">
        <v>1496.6088</v>
      </c>
      <c r="D28" s="281">
        <v>1043.2572</v>
      </c>
      <c r="E28" s="281">
        <v>1494.9348</v>
      </c>
      <c r="F28" s="281">
        <v>1217.7204</v>
      </c>
      <c r="G28" s="281">
        <v>1778.7264</v>
      </c>
      <c r="H28" s="281">
        <v>1670.3484</v>
      </c>
      <c r="I28" s="281">
        <v>2135.1048</v>
      </c>
      <c r="J28" s="281">
        <v>3477.4044</v>
      </c>
      <c r="K28" s="281">
        <v>1198.4208</v>
      </c>
      <c r="L28" s="281">
        <v>908.2572</v>
      </c>
      <c r="M28" s="281">
        <v>1270.3056</v>
      </c>
      <c r="N28" s="281">
        <v>1582.9116</v>
      </c>
      <c r="O28" s="281">
        <v>1164.39</v>
      </c>
      <c r="P28" s="281">
        <v>1004.0424</v>
      </c>
      <c r="Q28" s="281">
        <v>850.9848</v>
      </c>
      <c r="R28" s="281">
        <v>892.2084</v>
      </c>
      <c r="S28" s="281">
        <v>855.5532</v>
      </c>
      <c r="T28" s="281">
        <v>937.3524</v>
      </c>
      <c r="U28" s="281">
        <v>1499.3628</v>
      </c>
      <c r="V28" s="281">
        <v>884.8536</v>
      </c>
      <c r="W28" s="281">
        <v>907.9656</v>
      </c>
      <c r="X28" s="281">
        <v>892.2084</v>
      </c>
    </row>
    <row r="29" s="273" customFormat="1" spans="1:24">
      <c r="A29" s="280" t="s">
        <v>2213</v>
      </c>
      <c r="B29" s="281">
        <v>1503.8984</v>
      </c>
      <c r="C29" s="281">
        <v>1536.3092</v>
      </c>
      <c r="D29" s="281">
        <v>1069.4036</v>
      </c>
      <c r="E29" s="281">
        <v>1535.0672</v>
      </c>
      <c r="F29" s="281">
        <v>1246.9988</v>
      </c>
      <c r="G29" s="281">
        <v>1820.4248</v>
      </c>
      <c r="H29" s="281">
        <v>1706.258</v>
      </c>
      <c r="I29" s="281">
        <v>2185.076</v>
      </c>
      <c r="J29" s="281">
        <v>3560.5532</v>
      </c>
      <c r="K29" s="281">
        <v>1226.4572</v>
      </c>
      <c r="L29" s="281">
        <v>930.6452</v>
      </c>
      <c r="M29" s="281">
        <v>1300.0808</v>
      </c>
      <c r="N29" s="281">
        <v>1624.8692</v>
      </c>
      <c r="O29" s="281">
        <v>1191.6056</v>
      </c>
      <c r="P29" s="281">
        <v>1029.098</v>
      </c>
      <c r="Q29" s="281">
        <v>871.7744</v>
      </c>
      <c r="R29" s="281">
        <v>914.1536</v>
      </c>
      <c r="S29" s="281">
        <v>876.4616</v>
      </c>
      <c r="T29" s="281">
        <v>960.14</v>
      </c>
      <c r="U29" s="281">
        <v>1539.614</v>
      </c>
      <c r="V29" s="281">
        <v>906.5828</v>
      </c>
      <c r="W29" s="281">
        <v>930.3428</v>
      </c>
      <c r="X29" s="281">
        <v>914.1536</v>
      </c>
    </row>
    <row r="30" s="273" customFormat="1" spans="1:24">
      <c r="A30" s="280" t="s">
        <v>2214</v>
      </c>
      <c r="B30" s="281">
        <v>1542.5404</v>
      </c>
      <c r="C30" s="281">
        <v>1575.988</v>
      </c>
      <c r="D30" s="281">
        <v>1095.5716</v>
      </c>
      <c r="E30" s="281">
        <v>1575.2104</v>
      </c>
      <c r="F30" s="281">
        <v>1276.2988</v>
      </c>
      <c r="G30" s="281">
        <v>1862.1232</v>
      </c>
      <c r="H30" s="281">
        <v>1742.1784</v>
      </c>
      <c r="I30" s="281">
        <v>2235.058</v>
      </c>
      <c r="J30" s="281">
        <v>3643.702</v>
      </c>
      <c r="K30" s="281">
        <v>1254.4936</v>
      </c>
      <c r="L30" s="281">
        <v>953.0224</v>
      </c>
      <c r="M30" s="281">
        <v>1329.856</v>
      </c>
      <c r="N30" s="281">
        <v>1666.8268</v>
      </c>
      <c r="O30" s="281">
        <v>1218.8104</v>
      </c>
      <c r="P30" s="281">
        <v>1054.1536</v>
      </c>
      <c r="Q30" s="281">
        <v>892.564</v>
      </c>
      <c r="R30" s="281">
        <v>936.088</v>
      </c>
      <c r="S30" s="281">
        <v>897.3808</v>
      </c>
      <c r="T30" s="281">
        <v>982.9276</v>
      </c>
      <c r="U30" s="281">
        <v>1579.876</v>
      </c>
      <c r="V30" s="281">
        <v>928.312</v>
      </c>
      <c r="W30" s="281">
        <v>952.72</v>
      </c>
      <c r="X30" s="281">
        <v>936.088</v>
      </c>
    </row>
    <row r="31" s="273" customFormat="1" spans="1:24">
      <c r="A31" s="280" t="s">
        <v>2215</v>
      </c>
      <c r="B31" s="281">
        <v>1581.1716</v>
      </c>
      <c r="C31" s="281">
        <v>1615.6776</v>
      </c>
      <c r="D31" s="281">
        <v>1121.7288</v>
      </c>
      <c r="E31" s="281">
        <v>1615.332</v>
      </c>
      <c r="F31" s="281">
        <v>1305.5988</v>
      </c>
      <c r="G31" s="281">
        <v>1903.8324</v>
      </c>
      <c r="H31" s="281">
        <v>1778.0772</v>
      </c>
      <c r="I31" s="281">
        <v>2285.0292</v>
      </c>
      <c r="J31" s="281">
        <v>3726.8508</v>
      </c>
      <c r="K31" s="281">
        <v>1282.53</v>
      </c>
      <c r="L31" s="281">
        <v>975.4212</v>
      </c>
      <c r="M31" s="281">
        <v>1359.6312</v>
      </c>
      <c r="N31" s="281">
        <v>1708.7736</v>
      </c>
      <c r="O31" s="281">
        <v>1246.026</v>
      </c>
      <c r="P31" s="281">
        <v>1079.2092</v>
      </c>
      <c r="Q31" s="281">
        <v>913.3428</v>
      </c>
      <c r="R31" s="281">
        <v>958.0224</v>
      </c>
      <c r="S31" s="281">
        <v>918.3</v>
      </c>
      <c r="T31" s="281">
        <v>1005.7152</v>
      </c>
      <c r="U31" s="281">
        <v>1620.138</v>
      </c>
      <c r="V31" s="281">
        <v>950.052</v>
      </c>
      <c r="W31" s="281">
        <v>975.0972</v>
      </c>
      <c r="X31" s="281">
        <v>958.0224</v>
      </c>
    </row>
    <row r="32" s="273" customFormat="1" spans="1:24">
      <c r="A32" s="280" t="s">
        <v>2216</v>
      </c>
      <c r="B32" s="281">
        <v>1619.8136</v>
      </c>
      <c r="C32" s="281">
        <v>1655.3564</v>
      </c>
      <c r="D32" s="281">
        <v>1147.886</v>
      </c>
      <c r="E32" s="281">
        <v>1655.4644</v>
      </c>
      <c r="F32" s="281">
        <v>1334.888</v>
      </c>
      <c r="G32" s="281">
        <v>1945.5308</v>
      </c>
      <c r="H32" s="281">
        <v>1813.9868</v>
      </c>
      <c r="I32" s="281">
        <v>2335.022</v>
      </c>
      <c r="J32" s="281">
        <v>3809.9888</v>
      </c>
      <c r="K32" s="281">
        <v>1310.5556</v>
      </c>
      <c r="L32" s="281">
        <v>997.8092</v>
      </c>
      <c r="M32" s="281">
        <v>1389.3956</v>
      </c>
      <c r="N32" s="281">
        <v>1750.7312</v>
      </c>
      <c r="O32" s="281">
        <v>1273.2308</v>
      </c>
      <c r="P32" s="281">
        <v>1104.2756</v>
      </c>
      <c r="Q32" s="281">
        <v>934.1324</v>
      </c>
      <c r="R32" s="281">
        <v>979.9676</v>
      </c>
      <c r="S32" s="281">
        <v>939.2084</v>
      </c>
      <c r="T32" s="281">
        <v>1028.5028</v>
      </c>
      <c r="U32" s="281">
        <v>1660.3784</v>
      </c>
      <c r="V32" s="281">
        <v>971.7812</v>
      </c>
      <c r="W32" s="281">
        <v>997.4744</v>
      </c>
      <c r="X32" s="281">
        <v>979.9676</v>
      </c>
    </row>
    <row r="33" s="273" customFormat="1" spans="1:24">
      <c r="A33" s="280" t="s">
        <v>2217</v>
      </c>
      <c r="B33" s="281">
        <v>1658.4448</v>
      </c>
      <c r="C33" s="281">
        <v>1695.0568</v>
      </c>
      <c r="D33" s="281">
        <v>1174.0432</v>
      </c>
      <c r="E33" s="281">
        <v>1695.6076</v>
      </c>
      <c r="F33" s="281">
        <v>1364.188</v>
      </c>
      <c r="G33" s="281">
        <v>1987.2292</v>
      </c>
      <c r="H33" s="281">
        <v>1849.8964</v>
      </c>
      <c r="I33" s="281">
        <v>2384.9932</v>
      </c>
      <c r="J33" s="281">
        <v>3893.1376</v>
      </c>
      <c r="K33" s="281">
        <v>1338.592</v>
      </c>
      <c r="L33" s="281">
        <v>1020.1864</v>
      </c>
      <c r="M33" s="281">
        <v>1419.1708</v>
      </c>
      <c r="N33" s="281">
        <v>1792.6888</v>
      </c>
      <c r="O33" s="281">
        <v>1300.4464</v>
      </c>
      <c r="P33" s="281">
        <v>1129.3204</v>
      </c>
      <c r="Q33" s="281">
        <v>954.922</v>
      </c>
      <c r="R33" s="281">
        <v>1001.902</v>
      </c>
      <c r="S33" s="281">
        <v>960.1276</v>
      </c>
      <c r="T33" s="281">
        <v>1051.2904</v>
      </c>
      <c r="U33" s="281">
        <v>1700.6404</v>
      </c>
      <c r="V33" s="281">
        <v>993.5104</v>
      </c>
      <c r="W33" s="281">
        <v>1019.8516</v>
      </c>
      <c r="X33" s="281">
        <v>1001.902</v>
      </c>
    </row>
    <row r="34" s="273" customFormat="1" spans="1:24">
      <c r="A34" s="280" t="s">
        <v>2218</v>
      </c>
      <c r="B34" s="281">
        <v>1707.8868</v>
      </c>
      <c r="C34" s="281">
        <v>1745.5356</v>
      </c>
      <c r="D34" s="281">
        <v>1211.0112</v>
      </c>
      <c r="E34" s="281">
        <v>1746.54</v>
      </c>
      <c r="F34" s="281">
        <v>1404.2664</v>
      </c>
      <c r="G34" s="281">
        <v>2039.7276</v>
      </c>
      <c r="H34" s="281">
        <v>1896.606</v>
      </c>
      <c r="I34" s="281">
        <v>2445.7644</v>
      </c>
      <c r="J34" s="281">
        <v>3987.0864</v>
      </c>
      <c r="K34" s="281">
        <v>1377.4284</v>
      </c>
      <c r="L34" s="281">
        <v>1053.3744</v>
      </c>
      <c r="M34" s="281">
        <v>1459.746</v>
      </c>
      <c r="N34" s="281">
        <v>1845.4356</v>
      </c>
      <c r="O34" s="281">
        <v>1338.462</v>
      </c>
      <c r="P34" s="281">
        <v>1165.1868</v>
      </c>
      <c r="Q34" s="281">
        <v>986.5116</v>
      </c>
      <c r="R34" s="281">
        <v>1034.6364</v>
      </c>
      <c r="S34" s="281">
        <v>991.836</v>
      </c>
      <c r="T34" s="281">
        <v>1084.878</v>
      </c>
      <c r="U34" s="281">
        <v>1751.6916</v>
      </c>
      <c r="V34" s="281">
        <v>1026.0396</v>
      </c>
      <c r="W34" s="281">
        <v>1053.0288</v>
      </c>
      <c r="X34" s="281">
        <v>1034.6364</v>
      </c>
    </row>
    <row r="35" s="273" customFormat="1" spans="1:24">
      <c r="A35" s="280" t="s">
        <v>2219</v>
      </c>
      <c r="B35" s="281">
        <v>1823.8352</v>
      </c>
      <c r="C35" s="281">
        <v>1863.6764</v>
      </c>
      <c r="D35" s="281">
        <v>1237.1792</v>
      </c>
      <c r="E35" s="281">
        <v>1853.762</v>
      </c>
      <c r="F35" s="281">
        <v>1509.4364</v>
      </c>
      <c r="G35" s="281">
        <v>2224.2992</v>
      </c>
      <c r="H35" s="281">
        <v>2084.3204</v>
      </c>
      <c r="I35" s="281">
        <v>2679.7892</v>
      </c>
      <c r="J35" s="281">
        <v>4070.2244</v>
      </c>
      <c r="K35" s="281">
        <v>1484.3372</v>
      </c>
      <c r="L35" s="281">
        <v>1113.26</v>
      </c>
      <c r="M35" s="281">
        <v>1574.96</v>
      </c>
      <c r="N35" s="281">
        <v>1902.74</v>
      </c>
      <c r="O35" s="281">
        <v>1441.4288</v>
      </c>
      <c r="P35" s="281">
        <v>1230.8396</v>
      </c>
      <c r="Q35" s="281">
        <v>1040.198</v>
      </c>
      <c r="R35" s="281">
        <v>1057.1</v>
      </c>
      <c r="S35" s="281">
        <v>1019.9696</v>
      </c>
      <c r="T35" s="281">
        <v>1149.5588</v>
      </c>
      <c r="U35" s="281">
        <v>1863.1256</v>
      </c>
      <c r="V35" s="281">
        <v>1067.846</v>
      </c>
      <c r="W35" s="281">
        <v>1082.9768</v>
      </c>
      <c r="X35" s="281">
        <v>1076.8208</v>
      </c>
    </row>
    <row r="36" s="273" customFormat="1" spans="1:24">
      <c r="A36" s="280" t="s">
        <v>2220</v>
      </c>
      <c r="B36" s="281">
        <v>1864.1728</v>
      </c>
      <c r="C36" s="281">
        <v>1905.1156</v>
      </c>
      <c r="D36" s="281">
        <v>1263.3256</v>
      </c>
      <c r="E36" s="281">
        <v>1895.4172</v>
      </c>
      <c r="F36" s="281">
        <v>1540.378</v>
      </c>
      <c r="G36" s="281">
        <v>2268.9568</v>
      </c>
      <c r="H36" s="281">
        <v>2123.038</v>
      </c>
      <c r="I36" s="281">
        <v>2733.5404</v>
      </c>
      <c r="J36" s="281">
        <v>4153.3732</v>
      </c>
      <c r="K36" s="281">
        <v>1514.0044</v>
      </c>
      <c r="L36" s="281">
        <v>1136.512</v>
      </c>
      <c r="M36" s="281">
        <v>1606.5064</v>
      </c>
      <c r="N36" s="281">
        <v>1945.0432</v>
      </c>
      <c r="O36" s="281">
        <v>1470.2212</v>
      </c>
      <c r="P36" s="281">
        <v>1256.8456</v>
      </c>
      <c r="Q36" s="281">
        <v>1061.7652</v>
      </c>
      <c r="R36" s="281">
        <v>1079.056</v>
      </c>
      <c r="S36" s="281">
        <v>1041.0508</v>
      </c>
      <c r="T36" s="281">
        <v>1173.3076</v>
      </c>
      <c r="U36" s="281">
        <v>1905.0076</v>
      </c>
      <c r="V36" s="281">
        <v>1090.0396</v>
      </c>
      <c r="W36" s="281">
        <v>1105.5268</v>
      </c>
      <c r="X36" s="281">
        <v>1099.2196</v>
      </c>
    </row>
    <row r="37" s="273" customFormat="1" spans="1:24">
      <c r="A37" s="280" t="s">
        <v>2221</v>
      </c>
      <c r="B37" s="281">
        <v>1904.5212</v>
      </c>
      <c r="C37" s="281">
        <v>1946.5332</v>
      </c>
      <c r="D37" s="281">
        <v>1289.4828</v>
      </c>
      <c r="E37" s="281">
        <v>1937.0832</v>
      </c>
      <c r="F37" s="281">
        <v>1571.3304</v>
      </c>
      <c r="G37" s="281">
        <v>2313.6036</v>
      </c>
      <c r="H37" s="281">
        <v>2161.7556</v>
      </c>
      <c r="I37" s="281">
        <v>2787.2808</v>
      </c>
      <c r="J37" s="281">
        <v>4236.522</v>
      </c>
      <c r="K37" s="281">
        <v>1543.6716</v>
      </c>
      <c r="L37" s="281">
        <v>1159.7748</v>
      </c>
      <c r="M37" s="281">
        <v>1638.042</v>
      </c>
      <c r="N37" s="281">
        <v>1987.3356</v>
      </c>
      <c r="O37" s="281">
        <v>1498.992</v>
      </c>
      <c r="P37" s="281">
        <v>1282.8516</v>
      </c>
      <c r="Q37" s="281">
        <v>1083.3216</v>
      </c>
      <c r="R37" s="281">
        <v>1101.0012</v>
      </c>
      <c r="S37" s="281">
        <v>1062.132</v>
      </c>
      <c r="T37" s="281">
        <v>1197.0456</v>
      </c>
      <c r="U37" s="281">
        <v>1946.8788</v>
      </c>
      <c r="V37" s="281">
        <v>1112.244</v>
      </c>
      <c r="W37" s="281">
        <v>1128.0984</v>
      </c>
      <c r="X37" s="281">
        <v>1121.64</v>
      </c>
    </row>
    <row r="38" s="273" customFormat="1" spans="1:24">
      <c r="A38" s="280" t="s">
        <v>2222</v>
      </c>
      <c r="B38" s="281">
        <v>1944.848</v>
      </c>
      <c r="C38" s="281">
        <v>1987.9724</v>
      </c>
      <c r="D38" s="281">
        <v>1315.6508</v>
      </c>
      <c r="E38" s="281">
        <v>1978.7384</v>
      </c>
      <c r="F38" s="281">
        <v>1602.272</v>
      </c>
      <c r="G38" s="281">
        <v>2358.2504</v>
      </c>
      <c r="H38" s="281">
        <v>2200.4624</v>
      </c>
      <c r="I38" s="281">
        <v>2841.0428</v>
      </c>
      <c r="J38" s="281">
        <v>4319.66</v>
      </c>
      <c r="K38" s="281">
        <v>1573.328</v>
      </c>
      <c r="L38" s="281">
        <v>1183.0376</v>
      </c>
      <c r="M38" s="281">
        <v>1669.5776</v>
      </c>
      <c r="N38" s="281">
        <v>2029.628</v>
      </c>
      <c r="O38" s="281">
        <v>1527.7736</v>
      </c>
      <c r="P38" s="281">
        <v>1308.8576</v>
      </c>
      <c r="Q38" s="281">
        <v>1104.878</v>
      </c>
      <c r="R38" s="281">
        <v>1122.9572</v>
      </c>
      <c r="S38" s="281">
        <v>1083.2132</v>
      </c>
      <c r="T38" s="281">
        <v>1220.7836</v>
      </c>
      <c r="U38" s="281">
        <v>1988.7608</v>
      </c>
      <c r="V38" s="281">
        <v>1134.4376</v>
      </c>
      <c r="W38" s="281">
        <v>1150.6484</v>
      </c>
      <c r="X38" s="281">
        <v>1144.0604</v>
      </c>
    </row>
    <row r="39" s="273" customFormat="1" spans="1:24">
      <c r="A39" s="280" t="s">
        <v>2223</v>
      </c>
      <c r="B39" s="281">
        <v>1985.1856</v>
      </c>
      <c r="C39" s="281">
        <v>2029.4008</v>
      </c>
      <c r="D39" s="281">
        <v>1341.8188</v>
      </c>
      <c r="E39" s="281">
        <v>2020.4044</v>
      </c>
      <c r="F39" s="281">
        <v>1633.2244</v>
      </c>
      <c r="G39" s="281">
        <v>2402.908</v>
      </c>
      <c r="H39" s="281">
        <v>2239.18</v>
      </c>
      <c r="I39" s="281">
        <v>2894.794</v>
      </c>
      <c r="J39" s="281">
        <v>4402.8088</v>
      </c>
      <c r="K39" s="281">
        <v>1602.9952</v>
      </c>
      <c r="L39" s="281">
        <v>1206.3112</v>
      </c>
      <c r="M39" s="281">
        <v>1701.124</v>
      </c>
      <c r="N39" s="281">
        <v>2071.9204</v>
      </c>
      <c r="O39" s="281">
        <v>1556.5444</v>
      </c>
      <c r="P39" s="281">
        <v>1334.8528</v>
      </c>
      <c r="Q39" s="281">
        <v>1126.4236</v>
      </c>
      <c r="R39" s="281">
        <v>1144.9024</v>
      </c>
      <c r="S39" s="281">
        <v>1104.2944</v>
      </c>
      <c r="T39" s="281">
        <v>1244.5324</v>
      </c>
      <c r="U39" s="281">
        <v>2030.632</v>
      </c>
      <c r="V39" s="281">
        <v>1156.6528</v>
      </c>
      <c r="W39" s="281">
        <v>1173.1984</v>
      </c>
      <c r="X39" s="281">
        <v>1166.4592</v>
      </c>
    </row>
    <row r="40" s="273" customFormat="1" spans="1:24">
      <c r="A40" s="280" t="s">
        <v>2224</v>
      </c>
      <c r="B40" s="281">
        <v>2025.534</v>
      </c>
      <c r="C40" s="281">
        <v>2070.8292</v>
      </c>
      <c r="D40" s="281">
        <v>1367.9652</v>
      </c>
      <c r="E40" s="281">
        <v>2062.0704</v>
      </c>
      <c r="F40" s="281">
        <v>1664.166</v>
      </c>
      <c r="G40" s="281">
        <v>2447.5656</v>
      </c>
      <c r="H40" s="281">
        <v>2277.8976</v>
      </c>
      <c r="I40" s="281">
        <v>2948.556</v>
      </c>
      <c r="J40" s="281">
        <v>4485.9576</v>
      </c>
      <c r="K40" s="281">
        <v>1632.6624</v>
      </c>
      <c r="L40" s="281">
        <v>1229.574</v>
      </c>
      <c r="M40" s="281">
        <v>1732.6596</v>
      </c>
      <c r="N40" s="281">
        <v>2114.2128</v>
      </c>
      <c r="O40" s="281">
        <v>1585.326</v>
      </c>
      <c r="P40" s="281">
        <v>1360.8588</v>
      </c>
      <c r="Q40" s="281">
        <v>1147.98</v>
      </c>
      <c r="R40" s="281">
        <v>1166.8584</v>
      </c>
      <c r="S40" s="281">
        <v>1125.3756</v>
      </c>
      <c r="T40" s="281">
        <v>1268.2704</v>
      </c>
      <c r="U40" s="281">
        <v>2072.514</v>
      </c>
      <c r="V40" s="281">
        <v>1178.8464</v>
      </c>
      <c r="W40" s="281">
        <v>1195.7592</v>
      </c>
      <c r="X40" s="281">
        <v>1188.8796</v>
      </c>
    </row>
    <row r="41" s="273" customFormat="1" spans="1:24">
      <c r="A41" s="280" t="s">
        <v>2225</v>
      </c>
      <c r="B41" s="281">
        <v>2065.8608</v>
      </c>
      <c r="C41" s="281">
        <v>2112.2576</v>
      </c>
      <c r="D41" s="281">
        <v>1394.1332</v>
      </c>
      <c r="E41" s="281">
        <v>2103.7364</v>
      </c>
      <c r="F41" s="281">
        <v>1695.1076</v>
      </c>
      <c r="G41" s="281">
        <v>2492.2232</v>
      </c>
      <c r="H41" s="281">
        <v>2316.6152</v>
      </c>
      <c r="I41" s="281">
        <v>3002.3072</v>
      </c>
      <c r="J41" s="281">
        <v>4569.1064</v>
      </c>
      <c r="K41" s="281">
        <v>1662.3296</v>
      </c>
      <c r="L41" s="281">
        <v>1252.8368</v>
      </c>
      <c r="M41" s="281">
        <v>1764.206</v>
      </c>
      <c r="N41" s="281">
        <v>2156.516</v>
      </c>
      <c r="O41" s="281">
        <v>1614.1076</v>
      </c>
      <c r="P41" s="281">
        <v>1386.8756</v>
      </c>
      <c r="Q41" s="281">
        <v>1169.5364</v>
      </c>
      <c r="R41" s="281">
        <v>1188.8036</v>
      </c>
      <c r="S41" s="281">
        <v>1146.4568</v>
      </c>
      <c r="T41" s="281">
        <v>1292.0192</v>
      </c>
      <c r="U41" s="281">
        <v>2114.3852</v>
      </c>
      <c r="V41" s="281">
        <v>1201.0508</v>
      </c>
      <c r="W41" s="281">
        <v>1218.3092</v>
      </c>
      <c r="X41" s="281">
        <v>1211.2892</v>
      </c>
    </row>
    <row r="42" s="273" customFormat="1" spans="1:24">
      <c r="A42" s="280" t="s">
        <v>2226</v>
      </c>
      <c r="B42" s="281">
        <v>2106.2092</v>
      </c>
      <c r="C42" s="281">
        <v>2153.6752</v>
      </c>
      <c r="D42" s="281">
        <v>1420.2904</v>
      </c>
      <c r="E42" s="281">
        <v>2145.4024</v>
      </c>
      <c r="F42" s="281">
        <v>1726.06</v>
      </c>
      <c r="G42" s="281">
        <v>2536.87</v>
      </c>
      <c r="H42" s="281">
        <v>2355.3328</v>
      </c>
      <c r="I42" s="281">
        <v>3056.0692</v>
      </c>
      <c r="J42" s="281">
        <v>4652.2444</v>
      </c>
      <c r="K42" s="281">
        <v>1691.986</v>
      </c>
      <c r="L42" s="281">
        <v>1276.0888</v>
      </c>
      <c r="M42" s="281">
        <v>1795.7416</v>
      </c>
      <c r="N42" s="281">
        <v>2198.8084</v>
      </c>
      <c r="O42" s="281">
        <v>1642.8892</v>
      </c>
      <c r="P42" s="281">
        <v>1412.8816</v>
      </c>
      <c r="Q42" s="281">
        <v>1191.0928</v>
      </c>
      <c r="R42" s="281">
        <v>1210.7488</v>
      </c>
      <c r="S42" s="281">
        <v>1167.538</v>
      </c>
      <c r="T42" s="281">
        <v>1315.7572</v>
      </c>
      <c r="U42" s="281">
        <v>2156.2672</v>
      </c>
      <c r="V42" s="281">
        <v>1223.2444</v>
      </c>
      <c r="W42" s="281">
        <v>1240.87</v>
      </c>
      <c r="X42" s="281">
        <v>1233.688</v>
      </c>
    </row>
    <row r="43" s="273" customFormat="1" spans="1:24">
      <c r="A43" s="280" t="s">
        <v>2227</v>
      </c>
      <c r="B43" s="281">
        <v>2146.536</v>
      </c>
      <c r="C43" s="281">
        <v>2195.1144</v>
      </c>
      <c r="D43" s="281">
        <v>1446.4584</v>
      </c>
      <c r="E43" s="281">
        <v>2187.0576</v>
      </c>
      <c r="F43" s="281">
        <v>1756.9908</v>
      </c>
      <c r="G43" s="281">
        <v>2581.5276</v>
      </c>
      <c r="H43" s="281">
        <v>2394.0504</v>
      </c>
      <c r="I43" s="281">
        <v>3109.8204</v>
      </c>
      <c r="J43" s="281">
        <v>4735.3932</v>
      </c>
      <c r="K43" s="281">
        <v>1721.6532</v>
      </c>
      <c r="L43" s="281">
        <v>1299.3516</v>
      </c>
      <c r="M43" s="281">
        <v>1827.2772</v>
      </c>
      <c r="N43" s="281">
        <v>2241.1008</v>
      </c>
      <c r="O43" s="281">
        <v>1671.6708</v>
      </c>
      <c r="P43" s="281">
        <v>1438.8876</v>
      </c>
      <c r="Q43" s="281">
        <v>1212.6384</v>
      </c>
      <c r="R43" s="281">
        <v>1232.7048</v>
      </c>
      <c r="S43" s="281">
        <v>1188.63</v>
      </c>
      <c r="T43" s="281">
        <v>1339.4952</v>
      </c>
      <c r="U43" s="281">
        <v>2198.1384</v>
      </c>
      <c r="V43" s="281">
        <v>1245.4488</v>
      </c>
      <c r="W43" s="281">
        <v>1263.42</v>
      </c>
      <c r="X43" s="281">
        <v>1256.1084</v>
      </c>
    </row>
    <row r="44" s="273" customFormat="1" spans="1:24">
      <c r="A44" s="280" t="s">
        <v>2228</v>
      </c>
      <c r="B44" s="281">
        <v>2186.8736</v>
      </c>
      <c r="C44" s="281">
        <v>2236.532</v>
      </c>
      <c r="D44" s="281">
        <v>1472.6048</v>
      </c>
      <c r="E44" s="281">
        <v>2228.7236</v>
      </c>
      <c r="F44" s="281">
        <v>1787.9432</v>
      </c>
      <c r="G44" s="281">
        <v>2626.1852</v>
      </c>
      <c r="H44" s="281">
        <v>2432.7572</v>
      </c>
      <c r="I44" s="281">
        <v>3163.5716</v>
      </c>
      <c r="J44" s="281">
        <v>4818.542</v>
      </c>
      <c r="K44" s="281">
        <v>1751.3204</v>
      </c>
      <c r="L44" s="281">
        <v>1322.6252</v>
      </c>
      <c r="M44" s="281">
        <v>1858.8236</v>
      </c>
      <c r="N44" s="281">
        <v>2283.3932</v>
      </c>
      <c r="O44" s="281">
        <v>1700.4416</v>
      </c>
      <c r="P44" s="281">
        <v>1464.8936</v>
      </c>
      <c r="Q44" s="281">
        <v>1234.2056</v>
      </c>
      <c r="R44" s="281">
        <v>1254.65</v>
      </c>
      <c r="S44" s="281">
        <v>1209.7112</v>
      </c>
      <c r="T44" s="281">
        <v>1363.2548</v>
      </c>
      <c r="U44" s="281">
        <v>2240.0204</v>
      </c>
      <c r="V44" s="281">
        <v>1267.6532</v>
      </c>
      <c r="W44" s="281">
        <v>1285.97</v>
      </c>
      <c r="X44" s="281">
        <v>1278.5288</v>
      </c>
    </row>
    <row r="45" s="273" customFormat="1" spans="1:24">
      <c r="A45" s="282" t="s">
        <v>2229</v>
      </c>
      <c r="B45" s="281">
        <v>90.0708</v>
      </c>
      <c r="C45" s="281">
        <v>92.0364</v>
      </c>
      <c r="D45" s="281">
        <v>53.934</v>
      </c>
      <c r="E45" s="281">
        <v>90.33</v>
      </c>
      <c r="F45" s="281">
        <v>74.2272</v>
      </c>
      <c r="G45" s="281">
        <v>103.1064</v>
      </c>
      <c r="H45" s="281">
        <v>96.4104</v>
      </c>
      <c r="I45" s="281">
        <v>122.4924</v>
      </c>
      <c r="J45" s="281">
        <v>182.886</v>
      </c>
      <c r="K45" s="281">
        <v>81.2796</v>
      </c>
      <c r="L45" s="281">
        <v>55.824</v>
      </c>
      <c r="M45" s="281">
        <v>83.4288</v>
      </c>
      <c r="N45" s="281">
        <v>92.0364</v>
      </c>
      <c r="O45" s="281">
        <v>71.0412</v>
      </c>
      <c r="P45" s="281">
        <v>61.9584</v>
      </c>
      <c r="Q45" s="281">
        <v>52.1304</v>
      </c>
      <c r="R45" s="281">
        <v>53.7504</v>
      </c>
      <c r="S45" s="281">
        <v>52.4112</v>
      </c>
      <c r="T45" s="281">
        <v>58.3728</v>
      </c>
      <c r="U45" s="281">
        <v>90.7512</v>
      </c>
      <c r="V45" s="281">
        <v>54.6792</v>
      </c>
      <c r="W45" s="281">
        <v>56.8284</v>
      </c>
      <c r="X45" s="281">
        <v>54.2256</v>
      </c>
    </row>
    <row r="46" s="273" customFormat="1" spans="1:24">
      <c r="A46" s="282" t="s">
        <v>1775</v>
      </c>
      <c r="B46" s="281">
        <v>88.5912</v>
      </c>
      <c r="C46" s="281">
        <v>89.1636</v>
      </c>
      <c r="D46" s="281">
        <v>53.6424</v>
      </c>
      <c r="E46" s="281">
        <v>86.064</v>
      </c>
      <c r="F46" s="281">
        <v>71.9808</v>
      </c>
      <c r="G46" s="281">
        <v>94.9416</v>
      </c>
      <c r="H46" s="281">
        <v>85.254</v>
      </c>
      <c r="I46" s="281">
        <v>119.7708</v>
      </c>
      <c r="J46" s="281">
        <v>163.5324</v>
      </c>
      <c r="K46" s="281">
        <v>77.8884</v>
      </c>
      <c r="L46" s="281">
        <v>55.5</v>
      </c>
      <c r="M46" s="281">
        <v>79.8648</v>
      </c>
      <c r="N46" s="281">
        <v>90.5136</v>
      </c>
      <c r="O46" s="281">
        <v>64.7232</v>
      </c>
      <c r="P46" s="281">
        <v>60.9216</v>
      </c>
      <c r="Q46" s="281">
        <v>52.1088</v>
      </c>
      <c r="R46" s="281">
        <v>53.2104</v>
      </c>
      <c r="S46" s="281">
        <v>50.91</v>
      </c>
      <c r="T46" s="281">
        <v>57.5628</v>
      </c>
      <c r="U46" s="281">
        <v>85.038</v>
      </c>
      <c r="V46" s="281">
        <v>52.2708</v>
      </c>
      <c r="W46" s="281">
        <v>55.6836</v>
      </c>
      <c r="X46" s="281">
        <v>53.6424</v>
      </c>
    </row>
    <row r="47" s="273" customFormat="1" spans="1:24">
      <c r="A47" s="282" t="s">
        <v>1776</v>
      </c>
      <c r="B47" s="281">
        <v>88.0836</v>
      </c>
      <c r="C47" s="281">
        <v>88.494</v>
      </c>
      <c r="D47" s="281">
        <v>52.584</v>
      </c>
      <c r="E47" s="281">
        <v>85.5348</v>
      </c>
      <c r="F47" s="281">
        <v>71.5272</v>
      </c>
      <c r="G47" s="281">
        <v>94.542</v>
      </c>
      <c r="H47" s="281">
        <v>84.9624</v>
      </c>
      <c r="I47" s="281">
        <v>118.6908</v>
      </c>
      <c r="J47" s="281">
        <v>146.0364</v>
      </c>
      <c r="K47" s="281">
        <v>77.5968</v>
      </c>
      <c r="L47" s="281">
        <v>54.366</v>
      </c>
      <c r="M47" s="281">
        <v>79.5732</v>
      </c>
      <c r="N47" s="281">
        <v>89.8332</v>
      </c>
      <c r="O47" s="281">
        <v>64.5072</v>
      </c>
      <c r="P47" s="281">
        <v>60.792</v>
      </c>
      <c r="Q47" s="281">
        <v>51.126</v>
      </c>
      <c r="R47" s="281">
        <v>52.1844</v>
      </c>
      <c r="S47" s="281">
        <v>49.9812</v>
      </c>
      <c r="T47" s="281">
        <v>57.2388</v>
      </c>
      <c r="U47" s="281">
        <v>84.5196</v>
      </c>
      <c r="V47" s="281">
        <v>51.288</v>
      </c>
      <c r="W47" s="281">
        <v>54.5496</v>
      </c>
      <c r="X47" s="281">
        <v>52.584</v>
      </c>
    </row>
    <row r="48" s="273" customFormat="1" spans="1:24">
      <c r="A48" s="282" t="s">
        <v>1732</v>
      </c>
      <c r="B48" s="281">
        <v>84.6752</v>
      </c>
      <c r="C48" s="281">
        <v>87.008</v>
      </c>
      <c r="D48" s="281">
        <v>50.6984</v>
      </c>
      <c r="E48" s="281">
        <v>82.9364</v>
      </c>
      <c r="F48" s="281">
        <v>70.106</v>
      </c>
      <c r="G48" s="281">
        <v>93.9956</v>
      </c>
      <c r="H48" s="281">
        <v>79.556</v>
      </c>
      <c r="I48" s="281">
        <v>117.302</v>
      </c>
      <c r="J48" s="281">
        <v>141.4832</v>
      </c>
      <c r="K48" s="281">
        <v>78.1736</v>
      </c>
      <c r="L48" s="281">
        <v>48.1928</v>
      </c>
      <c r="M48" s="281">
        <v>78.1736</v>
      </c>
      <c r="N48" s="281">
        <v>87.008</v>
      </c>
      <c r="O48" s="281">
        <v>60.494</v>
      </c>
      <c r="P48" s="281">
        <v>51.3032</v>
      </c>
      <c r="Q48" s="281">
        <v>50.072</v>
      </c>
      <c r="R48" s="281">
        <v>48.3224</v>
      </c>
      <c r="S48" s="281">
        <v>48.1928</v>
      </c>
      <c r="T48" s="281">
        <v>55.1588</v>
      </c>
      <c r="U48" s="281">
        <v>82.148</v>
      </c>
      <c r="V48" s="281">
        <v>49.4456</v>
      </c>
      <c r="W48" s="281">
        <v>52.0376</v>
      </c>
      <c r="X48" s="281">
        <v>49.4456</v>
      </c>
    </row>
    <row r="49" s="273" customFormat="1" spans="1:24">
      <c r="A49" s="282" t="s">
        <v>1733</v>
      </c>
      <c r="B49" s="281">
        <v>83.2172</v>
      </c>
      <c r="C49" s="281">
        <v>86.09</v>
      </c>
      <c r="D49" s="281">
        <v>50.6336</v>
      </c>
      <c r="E49" s="281">
        <v>82.2776</v>
      </c>
      <c r="F49" s="281">
        <v>69.4472</v>
      </c>
      <c r="G49" s="281">
        <v>90.68</v>
      </c>
      <c r="H49" s="281">
        <v>77.8172</v>
      </c>
      <c r="I49" s="281">
        <v>114.8072</v>
      </c>
      <c r="J49" s="281">
        <v>138.2216</v>
      </c>
      <c r="K49" s="281">
        <v>75.7436</v>
      </c>
      <c r="L49" s="281">
        <v>48.1388</v>
      </c>
      <c r="M49" s="281">
        <v>75.7436</v>
      </c>
      <c r="N49" s="281">
        <v>86.09</v>
      </c>
      <c r="O49" s="281">
        <v>58.9712</v>
      </c>
      <c r="P49" s="281">
        <v>51.044</v>
      </c>
      <c r="Q49" s="281">
        <v>50.0072</v>
      </c>
      <c r="R49" s="281">
        <v>48.2684</v>
      </c>
      <c r="S49" s="281">
        <v>48.1388</v>
      </c>
      <c r="T49" s="281">
        <v>54.77</v>
      </c>
      <c r="U49" s="281">
        <v>81.4892</v>
      </c>
      <c r="V49" s="281">
        <v>49.3808</v>
      </c>
      <c r="W49" s="281">
        <v>51.9728</v>
      </c>
      <c r="X49" s="281">
        <v>49.3808</v>
      </c>
    </row>
    <row r="50" s="273" customFormat="1" spans="1:24">
      <c r="A50" s="282" t="s">
        <v>1734</v>
      </c>
      <c r="B50" s="281">
        <v>82.4828</v>
      </c>
      <c r="C50" s="281">
        <v>85.172</v>
      </c>
      <c r="D50" s="281">
        <v>49.802</v>
      </c>
      <c r="E50" s="281">
        <v>81.176</v>
      </c>
      <c r="F50" s="281">
        <v>68.0864</v>
      </c>
      <c r="G50" s="281">
        <v>89.0492</v>
      </c>
      <c r="H50" s="281">
        <v>76.8776</v>
      </c>
      <c r="I50" s="281">
        <v>112.9496</v>
      </c>
      <c r="J50" s="281">
        <v>135.6404</v>
      </c>
      <c r="K50" s="281">
        <v>74.5448</v>
      </c>
      <c r="L50" s="281">
        <v>47.4044</v>
      </c>
      <c r="M50" s="281">
        <v>74.5448</v>
      </c>
      <c r="N50" s="281">
        <v>85.172</v>
      </c>
      <c r="O50" s="281">
        <v>58.2152</v>
      </c>
      <c r="P50" s="281">
        <v>50.396</v>
      </c>
      <c r="Q50" s="281">
        <v>49.208</v>
      </c>
      <c r="R50" s="281">
        <v>47.534</v>
      </c>
      <c r="S50" s="281">
        <v>47.4044</v>
      </c>
      <c r="T50" s="281">
        <v>54.1112</v>
      </c>
      <c r="U50" s="281">
        <v>80.3984</v>
      </c>
      <c r="V50" s="281">
        <v>48.6032</v>
      </c>
      <c r="W50" s="281">
        <v>51.0764</v>
      </c>
      <c r="X50" s="281">
        <v>48.6032</v>
      </c>
    </row>
    <row r="51" s="273" customFormat="1" spans="11:11">
      <c r="K51" s="284"/>
    </row>
  </sheetData>
  <mergeCells count="3">
    <mergeCell ref="A1:X1"/>
    <mergeCell ref="A2:X2"/>
    <mergeCell ref="A3:X3"/>
  </mergeCells>
  <hyperlinks>
    <hyperlink ref="Y1" location="目录!A1" display="目录"/>
    <hyperlink ref="Y2" location="'F4-分区表'!A1" display="分区"/>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6"/>
  <sheetViews>
    <sheetView workbookViewId="0">
      <selection activeCell="D3" sqref="D3"/>
    </sheetView>
  </sheetViews>
  <sheetFormatPr defaultColWidth="9" defaultRowHeight="13.5" outlineLevelCol="3"/>
  <cols>
    <col min="1" max="3" width="30.625" style="262" customWidth="1"/>
    <col min="4" max="16384" width="9" style="262"/>
  </cols>
  <sheetData>
    <row r="1" s="262" customFormat="1" ht="33" customHeight="1" spans="1:4">
      <c r="A1" s="263" t="s">
        <v>2230</v>
      </c>
      <c r="B1" s="263" t="s">
        <v>307</v>
      </c>
      <c r="C1" s="264" t="s">
        <v>2230</v>
      </c>
      <c r="D1" s="265" t="s">
        <v>64</v>
      </c>
    </row>
    <row r="2" s="262" customFormat="1" ht="17.25" spans="1:4">
      <c r="A2" s="266" t="s">
        <v>1253</v>
      </c>
      <c r="B2" s="266" t="s">
        <v>2140</v>
      </c>
      <c r="C2" s="267" t="s">
        <v>687</v>
      </c>
      <c r="D2" s="268"/>
    </row>
    <row r="3" s="262" customFormat="1" ht="17.25" spans="1:4">
      <c r="A3" s="266" t="s">
        <v>685</v>
      </c>
      <c r="B3" s="266" t="s">
        <v>2140</v>
      </c>
      <c r="C3" s="267" t="s">
        <v>684</v>
      </c>
      <c r="D3" s="265" t="s">
        <v>2231</v>
      </c>
    </row>
    <row r="4" s="262" customFormat="1" ht="17.25" spans="1:3">
      <c r="A4" s="266" t="s">
        <v>804</v>
      </c>
      <c r="B4" s="266" t="s">
        <v>2140</v>
      </c>
      <c r="C4" s="267" t="s">
        <v>803</v>
      </c>
    </row>
    <row r="5" s="262" customFormat="1" ht="17.25" spans="1:3">
      <c r="A5" s="266" t="s">
        <v>2232</v>
      </c>
      <c r="B5" s="266" t="s">
        <v>2145</v>
      </c>
      <c r="C5" s="267" t="s">
        <v>1113</v>
      </c>
    </row>
    <row r="6" s="262" customFormat="1" ht="17.25" spans="1:3">
      <c r="A6" s="266" t="s">
        <v>666</v>
      </c>
      <c r="B6" s="266" t="s">
        <v>2233</v>
      </c>
      <c r="C6" s="267" t="s">
        <v>665</v>
      </c>
    </row>
    <row r="7" s="262" customFormat="1" ht="17.25" spans="1:3">
      <c r="A7" s="266" t="s">
        <v>1274</v>
      </c>
      <c r="B7" s="266" t="s">
        <v>2140</v>
      </c>
      <c r="C7" s="267" t="s">
        <v>1275</v>
      </c>
    </row>
    <row r="8" s="262" customFormat="1" ht="17.25" spans="1:3">
      <c r="A8" s="266" t="s">
        <v>996</v>
      </c>
      <c r="B8" s="266" t="s">
        <v>2145</v>
      </c>
      <c r="C8" s="267" t="s">
        <v>995</v>
      </c>
    </row>
    <row r="9" s="262" customFormat="1" ht="17.25" spans="1:3">
      <c r="A9" s="266" t="s">
        <v>2234</v>
      </c>
      <c r="B9" s="266" t="s">
        <v>2145</v>
      </c>
      <c r="C9" s="267" t="s">
        <v>2235</v>
      </c>
    </row>
    <row r="10" s="262" customFormat="1" ht="17.25" spans="1:3">
      <c r="A10" s="266" t="s">
        <v>980</v>
      </c>
      <c r="B10" s="266" t="s">
        <v>2145</v>
      </c>
      <c r="C10" s="266" t="s">
        <v>979</v>
      </c>
    </row>
    <row r="11" s="262" customFormat="1" ht="17.25" spans="1:3">
      <c r="A11" s="266" t="s">
        <v>2236</v>
      </c>
      <c r="B11" s="266" t="s">
        <v>2140</v>
      </c>
      <c r="C11" s="266" t="s">
        <v>2237</v>
      </c>
    </row>
    <row r="12" s="262" customFormat="1" ht="17.25" spans="1:3">
      <c r="A12" s="266" t="s">
        <v>993</v>
      </c>
      <c r="B12" s="266" t="s">
        <v>2145</v>
      </c>
      <c r="C12" s="266" t="s">
        <v>992</v>
      </c>
    </row>
    <row r="13" s="262" customFormat="1" ht="17.25" spans="1:3">
      <c r="A13" s="266" t="s">
        <v>2238</v>
      </c>
      <c r="B13" s="266" t="s">
        <v>2179</v>
      </c>
      <c r="C13" s="267" t="s">
        <v>1224</v>
      </c>
    </row>
    <row r="14" s="262" customFormat="1" ht="17.25" spans="1:3">
      <c r="A14" s="266" t="s">
        <v>591</v>
      </c>
      <c r="B14" s="266" t="s">
        <v>2153</v>
      </c>
      <c r="C14" s="266" t="s">
        <v>590</v>
      </c>
    </row>
    <row r="15" s="262" customFormat="1" ht="17.25" spans="1:3">
      <c r="A15" s="266" t="s">
        <v>691</v>
      </c>
      <c r="B15" s="266" t="s">
        <v>2140</v>
      </c>
      <c r="C15" s="266" t="s">
        <v>690</v>
      </c>
    </row>
    <row r="16" s="262" customFormat="1" ht="17.25" spans="1:3">
      <c r="A16" s="266" t="s">
        <v>1005</v>
      </c>
      <c r="B16" s="266" t="s">
        <v>2145</v>
      </c>
      <c r="C16" s="266" t="s">
        <v>1004</v>
      </c>
    </row>
    <row r="17" s="262" customFormat="1" ht="17.25" spans="1:3">
      <c r="A17" s="266" t="s">
        <v>745</v>
      </c>
      <c r="B17" s="266" t="s">
        <v>2144</v>
      </c>
      <c r="C17" s="267" t="s">
        <v>744</v>
      </c>
    </row>
    <row r="18" s="262" customFormat="1" ht="17.25" spans="1:3">
      <c r="A18" s="266" t="s">
        <v>2239</v>
      </c>
      <c r="B18" s="266" t="s">
        <v>2144</v>
      </c>
      <c r="C18" s="266" t="s">
        <v>1866</v>
      </c>
    </row>
    <row r="19" s="262" customFormat="1" ht="17.25" spans="1:3">
      <c r="A19" s="266" t="s">
        <v>1002</v>
      </c>
      <c r="B19" s="266" t="s">
        <v>2145</v>
      </c>
      <c r="C19" s="266" t="s">
        <v>1001</v>
      </c>
    </row>
    <row r="20" s="262" customFormat="1" ht="17.25" spans="1:3">
      <c r="A20" s="266" t="s">
        <v>2240</v>
      </c>
      <c r="B20" s="266" t="s">
        <v>2145</v>
      </c>
      <c r="C20" s="266" t="s">
        <v>2241</v>
      </c>
    </row>
    <row r="21" s="262" customFormat="1" ht="17.25" spans="1:3">
      <c r="A21" s="266" t="s">
        <v>2242</v>
      </c>
      <c r="B21" s="266" t="s">
        <v>2140</v>
      </c>
      <c r="C21" s="266" t="s">
        <v>693</v>
      </c>
    </row>
    <row r="22" s="262" customFormat="1" ht="17.25" spans="1:3">
      <c r="A22" s="266" t="s">
        <v>1426</v>
      </c>
      <c r="B22" s="266" t="s">
        <v>2146</v>
      </c>
      <c r="C22" s="266" t="s">
        <v>1427</v>
      </c>
    </row>
    <row r="23" s="262" customFormat="1" ht="17.25" spans="1:3">
      <c r="A23" s="266" t="s">
        <v>1346</v>
      </c>
      <c r="B23" s="266" t="s">
        <v>2145</v>
      </c>
      <c r="C23" s="266" t="s">
        <v>1347</v>
      </c>
    </row>
    <row r="24" s="262" customFormat="1" ht="17.25" spans="1:3">
      <c r="A24" s="266" t="s">
        <v>1354</v>
      </c>
      <c r="B24" s="266" t="s">
        <v>2140</v>
      </c>
      <c r="C24" s="266" t="s">
        <v>1355</v>
      </c>
    </row>
    <row r="25" s="262" customFormat="1" ht="17.25" spans="1:3">
      <c r="A25" s="266" t="s">
        <v>1363</v>
      </c>
      <c r="B25" s="266" t="s">
        <v>2145</v>
      </c>
      <c r="C25" s="266" t="s">
        <v>1364</v>
      </c>
    </row>
    <row r="26" s="262" customFormat="1" ht="17.25" spans="1:3">
      <c r="A26" s="266" t="s">
        <v>1522</v>
      </c>
      <c r="B26" s="266" t="s">
        <v>2140</v>
      </c>
      <c r="C26" s="266" t="s">
        <v>1523</v>
      </c>
    </row>
    <row r="27" s="262" customFormat="1" ht="17.25" spans="1:3">
      <c r="A27" s="266" t="s">
        <v>1371</v>
      </c>
      <c r="B27" s="266" t="s">
        <v>2145</v>
      </c>
      <c r="C27" s="266" t="s">
        <v>1013</v>
      </c>
    </row>
    <row r="28" s="262" customFormat="1" ht="17.25" spans="1:3">
      <c r="A28" s="266" t="s">
        <v>2243</v>
      </c>
      <c r="B28" s="266" t="s">
        <v>2145</v>
      </c>
      <c r="C28" s="266" t="s">
        <v>2244</v>
      </c>
    </row>
    <row r="29" s="262" customFormat="1" ht="17.25" spans="1:3">
      <c r="A29" s="266" t="s">
        <v>2245</v>
      </c>
      <c r="B29" s="266" t="s">
        <v>2140</v>
      </c>
      <c r="C29" s="266" t="s">
        <v>1382</v>
      </c>
    </row>
    <row r="30" s="262" customFormat="1" ht="17.25" spans="1:3">
      <c r="A30" s="266" t="s">
        <v>1390</v>
      </c>
      <c r="B30" s="266" t="s">
        <v>2140</v>
      </c>
      <c r="C30" s="266" t="s">
        <v>1391</v>
      </c>
    </row>
    <row r="31" s="262" customFormat="1" ht="17.25" spans="1:3">
      <c r="A31" s="266" t="s">
        <v>983</v>
      </c>
      <c r="B31" s="266" t="s">
        <v>2145</v>
      </c>
      <c r="C31" s="266" t="s">
        <v>982</v>
      </c>
    </row>
    <row r="32" s="262" customFormat="1" ht="17.25" spans="1:3">
      <c r="A32" s="266" t="s">
        <v>2246</v>
      </c>
      <c r="B32" s="266" t="s">
        <v>2145</v>
      </c>
      <c r="C32" s="266" t="s">
        <v>1100</v>
      </c>
    </row>
    <row r="33" s="262" customFormat="1" ht="17.25" spans="1:3">
      <c r="A33" s="266" t="s">
        <v>449</v>
      </c>
      <c r="B33" s="266" t="s">
        <v>2141</v>
      </c>
      <c r="C33" s="266" t="s">
        <v>448</v>
      </c>
    </row>
    <row r="34" s="262" customFormat="1" ht="17.25" spans="1:3">
      <c r="A34" s="266" t="s">
        <v>631</v>
      </c>
      <c r="B34" s="266" t="s">
        <v>2143</v>
      </c>
      <c r="C34" s="266" t="s">
        <v>630</v>
      </c>
    </row>
    <row r="35" s="262" customFormat="1" ht="17.25" spans="1:3">
      <c r="A35" s="266" t="s">
        <v>2247</v>
      </c>
      <c r="B35" s="266" t="s">
        <v>2140</v>
      </c>
      <c r="C35" s="266" t="s">
        <v>1633</v>
      </c>
    </row>
    <row r="36" s="262" customFormat="1" ht="17.25" spans="1:3">
      <c r="A36" s="266" t="s">
        <v>1407</v>
      </c>
      <c r="B36" s="266" t="s">
        <v>2140</v>
      </c>
      <c r="C36" s="266" t="s">
        <v>1408</v>
      </c>
    </row>
    <row r="37" s="262" customFormat="1" ht="17.25" spans="1:3">
      <c r="A37" s="266" t="s">
        <v>470</v>
      </c>
      <c r="B37" s="266" t="s">
        <v>2142</v>
      </c>
      <c r="C37" s="266" t="s">
        <v>469</v>
      </c>
    </row>
    <row r="38" s="262" customFormat="1" ht="17.25" spans="1:3">
      <c r="A38" s="266" t="s">
        <v>1415</v>
      </c>
      <c r="B38" s="266" t="s">
        <v>2140</v>
      </c>
      <c r="C38" s="266" t="s">
        <v>1416</v>
      </c>
    </row>
    <row r="39" s="262" customFormat="1" ht="17.25" spans="1:3">
      <c r="A39" s="266" t="s">
        <v>2248</v>
      </c>
      <c r="B39" s="266" t="s">
        <v>2187</v>
      </c>
      <c r="C39" s="267" t="s">
        <v>369</v>
      </c>
    </row>
    <row r="40" s="262" customFormat="1" ht="17.25" spans="1:3">
      <c r="A40" s="266" t="s">
        <v>2249</v>
      </c>
      <c r="B40" s="266" t="s">
        <v>2146</v>
      </c>
      <c r="C40" s="266" t="s">
        <v>677</v>
      </c>
    </row>
    <row r="41" s="262" customFormat="1" ht="17.25" spans="1:3">
      <c r="A41" s="266" t="s">
        <v>2250</v>
      </c>
      <c r="B41" s="266" t="s">
        <v>2140</v>
      </c>
      <c r="C41" s="266" t="s">
        <v>1423</v>
      </c>
    </row>
    <row r="42" s="262" customFormat="1" ht="17.25" spans="1:3">
      <c r="A42" s="266" t="s">
        <v>2251</v>
      </c>
      <c r="B42" s="266" t="s">
        <v>2145</v>
      </c>
      <c r="C42" s="267" t="s">
        <v>1640</v>
      </c>
    </row>
    <row r="43" s="262" customFormat="1" ht="17.25" spans="1:3">
      <c r="A43" s="266" t="s">
        <v>1430</v>
      </c>
      <c r="B43" s="266" t="s">
        <v>2140</v>
      </c>
      <c r="C43" s="266" t="s">
        <v>1431</v>
      </c>
    </row>
    <row r="44" s="262" customFormat="1" ht="17.25" spans="1:3">
      <c r="A44" s="266" t="s">
        <v>2252</v>
      </c>
      <c r="B44" s="266" t="s">
        <v>2146</v>
      </c>
      <c r="C44" s="266" t="s">
        <v>1975</v>
      </c>
    </row>
    <row r="45" s="262" customFormat="1" ht="17.25" spans="1:3">
      <c r="A45" s="266" t="s">
        <v>2253</v>
      </c>
      <c r="B45" s="266" t="s">
        <v>2145</v>
      </c>
      <c r="C45" s="266" t="s">
        <v>1968</v>
      </c>
    </row>
    <row r="46" s="262" customFormat="1" ht="17.25" spans="1:3">
      <c r="A46" s="266" t="s">
        <v>2254</v>
      </c>
      <c r="B46" s="266" t="s">
        <v>2145</v>
      </c>
      <c r="C46" s="266" t="s">
        <v>1971</v>
      </c>
    </row>
    <row r="47" s="262" customFormat="1" ht="17.25" spans="1:3">
      <c r="A47" s="266" t="s">
        <v>2255</v>
      </c>
      <c r="B47" s="266" t="s">
        <v>2140</v>
      </c>
      <c r="C47" s="267" t="s">
        <v>827</v>
      </c>
    </row>
    <row r="48" s="262" customFormat="1" ht="17.25" spans="1:3">
      <c r="A48" s="266" t="s">
        <v>2256</v>
      </c>
      <c r="B48" s="266" t="s">
        <v>2140</v>
      </c>
      <c r="C48" s="267" t="s">
        <v>918</v>
      </c>
    </row>
    <row r="49" s="262" customFormat="1" ht="17.25" spans="1:3">
      <c r="A49" s="266" t="s">
        <v>2257</v>
      </c>
      <c r="B49" s="266" t="s">
        <v>2145</v>
      </c>
      <c r="C49" s="267" t="s">
        <v>501</v>
      </c>
    </row>
    <row r="50" s="262" customFormat="1" ht="17.25" spans="1:3">
      <c r="A50" s="266" t="s">
        <v>2258</v>
      </c>
      <c r="B50" s="266" t="s">
        <v>2145</v>
      </c>
      <c r="C50" s="267" t="s">
        <v>966</v>
      </c>
    </row>
    <row r="51" s="262" customFormat="1" ht="17.25" spans="1:3">
      <c r="A51" s="266" t="s">
        <v>720</v>
      </c>
      <c r="B51" s="266" t="s">
        <v>2143</v>
      </c>
      <c r="C51" s="266" t="s">
        <v>1812</v>
      </c>
    </row>
    <row r="52" s="262" customFormat="1" ht="17.25" spans="1:3">
      <c r="A52" s="266" t="s">
        <v>1047</v>
      </c>
      <c r="B52" s="266" t="s">
        <v>2145</v>
      </c>
      <c r="C52" s="266" t="s">
        <v>1046</v>
      </c>
    </row>
    <row r="53" s="262" customFormat="1" ht="17.25" spans="1:3">
      <c r="A53" s="266" t="s">
        <v>1666</v>
      </c>
      <c r="B53" s="266" t="s">
        <v>2143</v>
      </c>
      <c r="C53" s="267" t="s">
        <v>1667</v>
      </c>
    </row>
    <row r="54" s="262" customFormat="1" ht="17.25" spans="1:3">
      <c r="A54" s="266" t="s">
        <v>2259</v>
      </c>
      <c r="B54" s="266" t="s">
        <v>2143</v>
      </c>
      <c r="C54" s="267" t="s">
        <v>1817</v>
      </c>
    </row>
    <row r="55" s="262" customFormat="1" ht="17.25" spans="1:3">
      <c r="A55" s="266" t="s">
        <v>2156</v>
      </c>
      <c r="B55" s="266" t="s">
        <v>2153</v>
      </c>
      <c r="C55" s="266" t="s">
        <v>593</v>
      </c>
    </row>
    <row r="56" s="262" customFormat="1" ht="17.25" spans="1:3">
      <c r="A56" s="266" t="s">
        <v>1676</v>
      </c>
      <c r="B56" s="266" t="s">
        <v>2140</v>
      </c>
      <c r="C56" s="266" t="s">
        <v>830</v>
      </c>
    </row>
    <row r="57" s="262" customFormat="1" ht="17.25" spans="1:3">
      <c r="A57" s="266" t="s">
        <v>954</v>
      </c>
      <c r="B57" s="266" t="s">
        <v>2145</v>
      </c>
      <c r="C57" s="266" t="s">
        <v>1489</v>
      </c>
    </row>
    <row r="58" s="262" customFormat="1" ht="17.25" spans="1:3">
      <c r="A58" s="266" t="s">
        <v>2260</v>
      </c>
      <c r="B58" s="266" t="s">
        <v>2145</v>
      </c>
      <c r="C58" s="267" t="s">
        <v>1985</v>
      </c>
    </row>
    <row r="59" s="262" customFormat="1" ht="17.25" spans="1:3">
      <c r="A59" s="266" t="s">
        <v>2261</v>
      </c>
      <c r="B59" s="266" t="s">
        <v>2145</v>
      </c>
      <c r="C59" s="266" t="s">
        <v>488</v>
      </c>
    </row>
    <row r="60" s="262" customFormat="1" ht="17.25" spans="1:3">
      <c r="A60" s="266" t="s">
        <v>2262</v>
      </c>
      <c r="B60" s="266" t="s">
        <v>2145</v>
      </c>
      <c r="C60" s="266" t="s">
        <v>1505</v>
      </c>
    </row>
    <row r="61" s="262" customFormat="1" ht="17.25" spans="1:3">
      <c r="A61" s="266" t="s">
        <v>784</v>
      </c>
      <c r="B61" s="266" t="s">
        <v>2144</v>
      </c>
      <c r="C61" s="266" t="s">
        <v>783</v>
      </c>
    </row>
    <row r="62" s="262" customFormat="1" ht="17.25" spans="1:3">
      <c r="A62" s="266" t="s">
        <v>2263</v>
      </c>
      <c r="B62" s="266" t="s">
        <v>2145</v>
      </c>
      <c r="C62" s="266" t="s">
        <v>1994</v>
      </c>
    </row>
    <row r="63" s="262" customFormat="1" ht="17.25" spans="1:3">
      <c r="A63" s="266" t="s">
        <v>1524</v>
      </c>
      <c r="B63" s="266" t="s">
        <v>2140</v>
      </c>
      <c r="C63" s="266" t="s">
        <v>790</v>
      </c>
    </row>
    <row r="64" s="262" customFormat="1" ht="17.25" spans="1:3">
      <c r="A64" s="266" t="s">
        <v>1529</v>
      </c>
      <c r="B64" s="266" t="s">
        <v>2143</v>
      </c>
      <c r="C64" s="267" t="s">
        <v>627</v>
      </c>
    </row>
    <row r="65" s="262" customFormat="1" ht="17.25" spans="1:3">
      <c r="A65" s="266" t="s">
        <v>1534</v>
      </c>
      <c r="B65" s="266" t="s">
        <v>2140</v>
      </c>
      <c r="C65" s="267" t="s">
        <v>1535</v>
      </c>
    </row>
    <row r="66" s="262" customFormat="1" ht="17.25" spans="1:3">
      <c r="A66" s="266" t="s">
        <v>2264</v>
      </c>
      <c r="B66" s="266" t="s">
        <v>2143</v>
      </c>
      <c r="C66" s="266" t="s">
        <v>2265</v>
      </c>
    </row>
    <row r="67" s="262" customFormat="1" ht="17.25" spans="1:3">
      <c r="A67" s="266" t="s">
        <v>1259</v>
      </c>
      <c r="B67" s="266" t="s">
        <v>2145</v>
      </c>
      <c r="C67" s="266" t="s">
        <v>1709</v>
      </c>
    </row>
    <row r="68" s="262" customFormat="1" ht="17.25" spans="1:3">
      <c r="A68" s="266" t="s">
        <v>597</v>
      </c>
      <c r="B68" s="266" t="s">
        <v>2153</v>
      </c>
      <c r="C68" s="267" t="s">
        <v>596</v>
      </c>
    </row>
    <row r="69" s="262" customFormat="1" ht="17.25" spans="1:3">
      <c r="A69" s="266" t="s">
        <v>2147</v>
      </c>
      <c r="B69" s="266" t="s">
        <v>2146</v>
      </c>
      <c r="C69" s="266" t="s">
        <v>562</v>
      </c>
    </row>
    <row r="70" s="262" customFormat="1" ht="17.25" spans="1:3">
      <c r="A70" s="266" t="s">
        <v>2266</v>
      </c>
      <c r="B70" s="266" t="s">
        <v>2145</v>
      </c>
      <c r="C70" s="266" t="s">
        <v>1262</v>
      </c>
    </row>
    <row r="71" s="262" customFormat="1" ht="17.25" spans="1:3">
      <c r="A71" s="266" t="s">
        <v>2267</v>
      </c>
      <c r="B71" s="266" t="s">
        <v>2145</v>
      </c>
      <c r="C71" s="266" t="s">
        <v>2268</v>
      </c>
    </row>
    <row r="72" s="262" customFormat="1" ht="17.25" spans="1:3">
      <c r="A72" s="266" t="s">
        <v>1267</v>
      </c>
      <c r="B72" s="266" t="s">
        <v>2140</v>
      </c>
      <c r="C72" s="267" t="s">
        <v>839</v>
      </c>
    </row>
    <row r="73" s="262" customFormat="1" ht="17.25" spans="1:3">
      <c r="A73" s="266" t="s">
        <v>1276</v>
      </c>
      <c r="B73" s="266" t="s">
        <v>2140</v>
      </c>
      <c r="C73" s="266" t="s">
        <v>824</v>
      </c>
    </row>
    <row r="74" s="262" customFormat="1" ht="17.25" spans="1:3">
      <c r="A74" s="266" t="s">
        <v>2269</v>
      </c>
      <c r="B74" s="266" t="s">
        <v>2140</v>
      </c>
      <c r="C74" s="266" t="s">
        <v>1882</v>
      </c>
    </row>
    <row r="75" s="262" customFormat="1" ht="17.25" spans="1:3">
      <c r="A75" s="266" t="s">
        <v>2148</v>
      </c>
      <c r="B75" s="266" t="s">
        <v>2146</v>
      </c>
      <c r="C75" s="266" t="s">
        <v>1987</v>
      </c>
    </row>
    <row r="76" s="262" customFormat="1" ht="17.25" spans="1:3">
      <c r="A76" s="266" t="s">
        <v>1291</v>
      </c>
      <c r="B76" s="266" t="s">
        <v>2140</v>
      </c>
      <c r="C76" s="267" t="s">
        <v>1292</v>
      </c>
    </row>
    <row r="77" s="262" customFormat="1" ht="17.25" spans="1:3">
      <c r="A77" s="266" t="s">
        <v>681</v>
      </c>
      <c r="B77" s="266" t="s">
        <v>2140</v>
      </c>
      <c r="C77" s="267" t="s">
        <v>680</v>
      </c>
    </row>
    <row r="78" s="262" customFormat="1" ht="17.25" spans="1:3">
      <c r="A78" s="266" t="s">
        <v>2159</v>
      </c>
      <c r="B78" s="266" t="s">
        <v>2153</v>
      </c>
      <c r="C78" s="266" t="s">
        <v>1528</v>
      </c>
    </row>
    <row r="79" s="262" customFormat="1" ht="17.25" spans="1:3">
      <c r="A79" s="266" t="s">
        <v>1307</v>
      </c>
      <c r="B79" s="266" t="s">
        <v>2143</v>
      </c>
      <c r="C79" s="266" t="s">
        <v>674</v>
      </c>
    </row>
    <row r="80" s="262" customFormat="1" ht="17.25" spans="1:3">
      <c r="A80" s="266" t="s">
        <v>1313</v>
      </c>
      <c r="B80" s="266" t="s">
        <v>2145</v>
      </c>
      <c r="C80" s="266" t="s">
        <v>1314</v>
      </c>
    </row>
    <row r="81" s="262" customFormat="1" ht="17.25" spans="1:3">
      <c r="A81" s="266" t="s">
        <v>1035</v>
      </c>
      <c r="B81" s="266" t="s">
        <v>2145</v>
      </c>
      <c r="C81" s="266" t="s">
        <v>2270</v>
      </c>
    </row>
    <row r="82" s="262" customFormat="1" ht="17.25" spans="1:3">
      <c r="A82" s="266" t="s">
        <v>1281</v>
      </c>
      <c r="B82" s="266" t="s">
        <v>2145</v>
      </c>
      <c r="C82" s="266" t="s">
        <v>1282</v>
      </c>
    </row>
    <row r="83" s="262" customFormat="1" ht="17.25" spans="1:3">
      <c r="A83" s="266" t="s">
        <v>2271</v>
      </c>
      <c r="B83" s="266" t="s">
        <v>2145</v>
      </c>
      <c r="C83" s="266" t="s">
        <v>2055</v>
      </c>
    </row>
    <row r="84" s="262" customFormat="1" ht="17.25" spans="1:3">
      <c r="A84" s="266" t="s">
        <v>1333</v>
      </c>
      <c r="B84" s="266" t="s">
        <v>2140</v>
      </c>
      <c r="C84" s="266" t="s">
        <v>931</v>
      </c>
    </row>
    <row r="85" s="262" customFormat="1" ht="17.25" spans="1:3">
      <c r="A85" s="266" t="s">
        <v>2272</v>
      </c>
      <c r="B85" s="266" t="s">
        <v>2145</v>
      </c>
      <c r="C85" s="266" t="s">
        <v>2059</v>
      </c>
    </row>
    <row r="86" s="262" customFormat="1" ht="17.25" spans="1:3">
      <c r="A86" s="266" t="s">
        <v>2273</v>
      </c>
      <c r="B86" s="266" t="s">
        <v>2145</v>
      </c>
      <c r="C86" s="266" t="s">
        <v>2062</v>
      </c>
    </row>
    <row r="87" s="262" customFormat="1" ht="17.25" spans="1:3">
      <c r="A87" s="266" t="s">
        <v>2274</v>
      </c>
      <c r="B87" s="266" t="s">
        <v>2145</v>
      </c>
      <c r="C87" s="266" t="s">
        <v>2066</v>
      </c>
    </row>
    <row r="88" s="262" customFormat="1" ht="17.25" spans="1:3">
      <c r="A88" s="266" t="s">
        <v>2275</v>
      </c>
      <c r="B88" s="266" t="s">
        <v>2143</v>
      </c>
      <c r="C88" s="266" t="s">
        <v>1843</v>
      </c>
    </row>
    <row r="89" s="262" customFormat="1" ht="17.25" spans="1:3">
      <c r="A89" s="266" t="s">
        <v>1373</v>
      </c>
      <c r="B89" s="266" t="s">
        <v>2143</v>
      </c>
      <c r="C89" s="266" t="s">
        <v>1374</v>
      </c>
    </row>
    <row r="90" s="262" customFormat="1" ht="17.25" spans="1:3">
      <c r="A90" s="266" t="s">
        <v>542</v>
      </c>
      <c r="B90" s="266" t="s">
        <v>2173</v>
      </c>
      <c r="C90" s="266" t="s">
        <v>541</v>
      </c>
    </row>
    <row r="91" s="262" customFormat="1" ht="17.25" spans="1:3">
      <c r="A91" s="266" t="s">
        <v>2276</v>
      </c>
      <c r="B91" s="266" t="s">
        <v>2178</v>
      </c>
      <c r="C91" s="266" t="s">
        <v>466</v>
      </c>
    </row>
    <row r="92" s="262" customFormat="1" ht="17.25" spans="1:3">
      <c r="A92" s="266" t="s">
        <v>1618</v>
      </c>
      <c r="B92" s="266" t="s">
        <v>2140</v>
      </c>
      <c r="C92" s="266" t="s">
        <v>776</v>
      </c>
    </row>
    <row r="93" s="262" customFormat="1" ht="17.25" spans="1:3">
      <c r="A93" s="266" t="s">
        <v>2277</v>
      </c>
      <c r="B93" s="266" t="s">
        <v>2153</v>
      </c>
      <c r="C93" s="266" t="s">
        <v>587</v>
      </c>
    </row>
    <row r="94" s="262" customFormat="1" ht="17.25" spans="1:3">
      <c r="A94" s="266" t="s">
        <v>1383</v>
      </c>
      <c r="B94" s="266" t="s">
        <v>2143</v>
      </c>
      <c r="C94" s="266" t="s">
        <v>779</v>
      </c>
    </row>
    <row r="95" s="262" customFormat="1" ht="17.25" spans="1:3">
      <c r="A95" s="266" t="s">
        <v>2149</v>
      </c>
      <c r="B95" s="266" t="s">
        <v>2146</v>
      </c>
      <c r="C95" s="266" t="s">
        <v>2004</v>
      </c>
    </row>
    <row r="96" s="262" customFormat="1" ht="17.25" spans="1:3">
      <c r="A96" s="266" t="s">
        <v>2278</v>
      </c>
      <c r="B96" s="266" t="s">
        <v>2140</v>
      </c>
      <c r="C96" s="266" t="s">
        <v>2279</v>
      </c>
    </row>
    <row r="97" s="262" customFormat="1" ht="17.25" spans="1:3">
      <c r="A97" s="266" t="s">
        <v>2280</v>
      </c>
      <c r="B97" s="266" t="s">
        <v>2145</v>
      </c>
      <c r="C97" s="266" t="s">
        <v>2069</v>
      </c>
    </row>
    <row r="98" s="262" customFormat="1" ht="17.25" spans="1:3">
      <c r="A98" s="266" t="s">
        <v>456</v>
      </c>
      <c r="B98" s="266" t="s">
        <v>2174</v>
      </c>
      <c r="C98" s="266" t="s">
        <v>313</v>
      </c>
    </row>
    <row r="99" s="262" customFormat="1" ht="17.25" spans="1:3">
      <c r="A99" s="266" t="s">
        <v>1400</v>
      </c>
      <c r="B99" s="266" t="s">
        <v>2144</v>
      </c>
      <c r="C99" s="266" t="s">
        <v>1401</v>
      </c>
    </row>
    <row r="100" s="262" customFormat="1" ht="17.25" spans="1:3">
      <c r="A100" s="266" t="s">
        <v>2281</v>
      </c>
      <c r="B100" s="266" t="s">
        <v>2282</v>
      </c>
      <c r="C100" s="266" t="s">
        <v>708</v>
      </c>
    </row>
    <row r="101" s="262" customFormat="1" ht="17.25" spans="1:3">
      <c r="A101" s="266" t="s">
        <v>1417</v>
      </c>
      <c r="B101" s="266" t="s">
        <v>2140</v>
      </c>
      <c r="C101" s="266" t="s">
        <v>1418</v>
      </c>
    </row>
    <row r="102" s="262" customFormat="1" ht="17.25" spans="1:3">
      <c r="A102" s="266" t="s">
        <v>1432</v>
      </c>
      <c r="B102" s="266" t="s">
        <v>2144</v>
      </c>
      <c r="C102" s="266" t="s">
        <v>1433</v>
      </c>
    </row>
    <row r="103" s="262" customFormat="1" ht="17.25" spans="1:3">
      <c r="A103" s="266" t="s">
        <v>2283</v>
      </c>
      <c r="B103" s="266" t="s">
        <v>2140</v>
      </c>
      <c r="C103" s="266" t="s">
        <v>714</v>
      </c>
    </row>
    <row r="104" s="262" customFormat="1" ht="17.25" spans="1:3">
      <c r="A104" s="266" t="s">
        <v>1533</v>
      </c>
      <c r="B104" s="266" t="s">
        <v>2142</v>
      </c>
      <c r="C104" s="266" t="s">
        <v>472</v>
      </c>
    </row>
    <row r="105" s="262" customFormat="1" ht="17.25" spans="1:3">
      <c r="A105" s="266" t="s">
        <v>1442</v>
      </c>
      <c r="B105" s="266" t="s">
        <v>2143</v>
      </c>
      <c r="C105" s="266" t="s">
        <v>1443</v>
      </c>
    </row>
    <row r="106" s="262" customFormat="1" ht="17.25" spans="1:3">
      <c r="A106" s="266" t="s">
        <v>1451</v>
      </c>
      <c r="B106" s="266" t="s">
        <v>2144</v>
      </c>
      <c r="C106" s="266" t="s">
        <v>1452</v>
      </c>
    </row>
    <row r="107" s="262" customFormat="1" ht="17.25" spans="1:3">
      <c r="A107" s="266" t="s">
        <v>1459</v>
      </c>
      <c r="B107" s="266" t="s">
        <v>2140</v>
      </c>
      <c r="C107" s="266" t="s">
        <v>1460</v>
      </c>
    </row>
    <row r="108" s="262" customFormat="1" ht="17.25" spans="1:3">
      <c r="A108" s="266" t="s">
        <v>1644</v>
      </c>
      <c r="B108" s="266" t="s">
        <v>2140</v>
      </c>
      <c r="C108" s="266" t="s">
        <v>934</v>
      </c>
    </row>
    <row r="109" s="262" customFormat="1" ht="17.25" spans="1:3">
      <c r="A109" s="266" t="s">
        <v>2284</v>
      </c>
      <c r="B109" s="266" t="s">
        <v>2140</v>
      </c>
      <c r="C109" s="266" t="s">
        <v>1648</v>
      </c>
    </row>
    <row r="110" s="262" customFormat="1" ht="17.25" spans="1:3">
      <c r="A110" s="266" t="s">
        <v>603</v>
      </c>
      <c r="B110" s="266" t="s">
        <v>2153</v>
      </c>
      <c r="C110" s="266" t="s">
        <v>602</v>
      </c>
    </row>
    <row r="111" s="262" customFormat="1" ht="17.25" spans="1:3">
      <c r="A111" s="266" t="s">
        <v>1467</v>
      </c>
      <c r="B111" s="266" t="s">
        <v>2143</v>
      </c>
      <c r="C111" s="266" t="s">
        <v>1468</v>
      </c>
    </row>
    <row r="112" s="262" customFormat="1" ht="17.25" spans="1:3">
      <c r="A112" s="266" t="s">
        <v>1512</v>
      </c>
      <c r="B112" s="266" t="s">
        <v>2153</v>
      </c>
      <c r="C112" s="266" t="s">
        <v>1513</v>
      </c>
    </row>
    <row r="113" s="262" customFormat="1" ht="17.25" spans="1:3">
      <c r="A113" s="266" t="s">
        <v>1264</v>
      </c>
      <c r="B113" s="266" t="s">
        <v>2139</v>
      </c>
      <c r="C113" s="266" t="s">
        <v>310</v>
      </c>
    </row>
    <row r="114" s="262" customFormat="1" ht="17.25" spans="1:3">
      <c r="A114" s="266" t="s">
        <v>2285</v>
      </c>
      <c r="B114" s="266" t="s">
        <v>2140</v>
      </c>
      <c r="C114" s="266" t="s">
        <v>1651</v>
      </c>
    </row>
    <row r="115" s="262" customFormat="1" ht="17.25" spans="1:3">
      <c r="A115" s="266" t="s">
        <v>1475</v>
      </c>
      <c r="B115" s="266" t="s">
        <v>2140</v>
      </c>
      <c r="C115" s="266" t="s">
        <v>1476</v>
      </c>
    </row>
    <row r="116" s="262" customFormat="1" ht="17.25" spans="1:3">
      <c r="A116" s="266" t="s">
        <v>1483</v>
      </c>
      <c r="B116" s="266" t="s">
        <v>2140</v>
      </c>
      <c r="C116" s="266" t="s">
        <v>1484</v>
      </c>
    </row>
    <row r="117" s="262" customFormat="1" ht="17.25" spans="1:3">
      <c r="A117" s="266" t="s">
        <v>2286</v>
      </c>
      <c r="B117" s="266" t="s">
        <v>2175</v>
      </c>
      <c r="C117" s="266" t="s">
        <v>2047</v>
      </c>
    </row>
    <row r="118" s="262" customFormat="1" ht="17.25" spans="1:3">
      <c r="A118" s="266" t="s">
        <v>2287</v>
      </c>
      <c r="B118" s="266" t="s">
        <v>2140</v>
      </c>
      <c r="C118" s="266" t="s">
        <v>1540</v>
      </c>
    </row>
    <row r="119" s="262" customFormat="1" ht="17.25" spans="1:3">
      <c r="A119" s="266" t="s">
        <v>1490</v>
      </c>
      <c r="B119" s="266" t="s">
        <v>2140</v>
      </c>
      <c r="C119" s="266" t="s">
        <v>1491</v>
      </c>
    </row>
    <row r="120" s="262" customFormat="1" ht="17.25" spans="1:3">
      <c r="A120" s="266" t="s">
        <v>1498</v>
      </c>
      <c r="B120" s="266" t="s">
        <v>2143</v>
      </c>
      <c r="C120" s="266" t="s">
        <v>1499</v>
      </c>
    </row>
    <row r="121" s="262" customFormat="1" ht="17.25" spans="1:3">
      <c r="A121" s="266" t="s">
        <v>2288</v>
      </c>
      <c r="B121" s="266" t="s">
        <v>2145</v>
      </c>
      <c r="C121" s="266" t="s">
        <v>2289</v>
      </c>
    </row>
    <row r="122" s="262" customFormat="1" ht="17.25" spans="1:3">
      <c r="A122" s="266" t="s">
        <v>1506</v>
      </c>
      <c r="B122" s="266" t="s">
        <v>2145</v>
      </c>
      <c r="C122" s="266" t="s">
        <v>1049</v>
      </c>
    </row>
    <row r="123" s="262" customFormat="1" ht="17.25" spans="1:3">
      <c r="A123" s="266" t="s">
        <v>1510</v>
      </c>
      <c r="B123" s="266" t="s">
        <v>2140</v>
      </c>
      <c r="C123" s="266" t="s">
        <v>2290</v>
      </c>
    </row>
    <row r="124" s="262" customFormat="1" ht="17.25" spans="1:3">
      <c r="A124" s="266" t="s">
        <v>1668</v>
      </c>
      <c r="B124" s="266" t="s">
        <v>2140</v>
      </c>
      <c r="C124" s="266" t="s">
        <v>1669</v>
      </c>
    </row>
    <row r="125" s="262" customFormat="1" ht="17.25" spans="1:3">
      <c r="A125" s="266" t="s">
        <v>553</v>
      </c>
      <c r="B125" s="266" t="s">
        <v>2187</v>
      </c>
      <c r="C125" s="266" t="s">
        <v>370</v>
      </c>
    </row>
    <row r="126" s="262" customFormat="1" ht="17.25" spans="1:3">
      <c r="A126" s="266" t="s">
        <v>1714</v>
      </c>
      <c r="B126" s="266" t="s">
        <v>2145</v>
      </c>
      <c r="C126" s="266" t="s">
        <v>1324</v>
      </c>
    </row>
    <row r="127" s="262" customFormat="1" ht="17.25" spans="1:3">
      <c r="A127" s="266" t="s">
        <v>2291</v>
      </c>
      <c r="B127" s="266" t="s">
        <v>2140</v>
      </c>
      <c r="C127" s="266" t="s">
        <v>1838</v>
      </c>
    </row>
    <row r="128" s="262" customFormat="1" ht="17.25" spans="1:3">
      <c r="A128" s="266" t="s">
        <v>2165</v>
      </c>
      <c r="B128" s="266" t="s">
        <v>2153</v>
      </c>
      <c r="C128" s="267" t="s">
        <v>574</v>
      </c>
    </row>
    <row r="129" s="262" customFormat="1" ht="17.25" spans="1:3">
      <c r="A129" s="266" t="s">
        <v>1679</v>
      </c>
      <c r="B129" s="266" t="s">
        <v>2142</v>
      </c>
      <c r="C129" s="266" t="s">
        <v>1567</v>
      </c>
    </row>
    <row r="130" s="262" customFormat="1" ht="17.25" spans="1:3">
      <c r="A130" s="266" t="s">
        <v>1525</v>
      </c>
      <c r="B130" s="266" t="s">
        <v>2140</v>
      </c>
      <c r="C130" s="266" t="s">
        <v>711</v>
      </c>
    </row>
    <row r="131" s="262" customFormat="1" ht="17.25" spans="1:3">
      <c r="A131" s="266" t="s">
        <v>1059</v>
      </c>
      <c r="B131" s="266" t="s">
        <v>2145</v>
      </c>
      <c r="C131" s="266" t="s">
        <v>2292</v>
      </c>
    </row>
    <row r="132" s="262" customFormat="1" ht="17.25" spans="1:3">
      <c r="A132" s="266" t="s">
        <v>1536</v>
      </c>
      <c r="B132" s="266" t="s">
        <v>2140</v>
      </c>
      <c r="C132" s="266" t="s">
        <v>875</v>
      </c>
    </row>
    <row r="133" s="262" customFormat="1" ht="17.25" spans="1:3">
      <c r="A133" s="266" t="s">
        <v>1541</v>
      </c>
      <c r="B133" s="266" t="s">
        <v>2140</v>
      </c>
      <c r="C133" s="266" t="s">
        <v>1542</v>
      </c>
    </row>
    <row r="134" s="262" customFormat="1" ht="17.25" spans="1:3">
      <c r="A134" s="266" t="s">
        <v>1547</v>
      </c>
      <c r="B134" s="266" t="s">
        <v>2140</v>
      </c>
      <c r="C134" s="266" t="s">
        <v>1548</v>
      </c>
    </row>
    <row r="135" s="262" customFormat="1" ht="17.25" spans="1:3">
      <c r="A135" s="266" t="s">
        <v>1682</v>
      </c>
      <c r="B135" s="266" t="s">
        <v>2140</v>
      </c>
      <c r="C135" s="266" t="s">
        <v>516</v>
      </c>
    </row>
    <row r="136" s="262" customFormat="1" ht="17.25" spans="1:3">
      <c r="A136" s="266" t="s">
        <v>2150</v>
      </c>
      <c r="B136" s="266" t="s">
        <v>2146</v>
      </c>
      <c r="C136" s="266" t="s">
        <v>568</v>
      </c>
    </row>
    <row r="137" s="262" customFormat="1" ht="17.25" spans="1:3">
      <c r="A137" s="266" t="s">
        <v>1065</v>
      </c>
      <c r="B137" s="266" t="s">
        <v>2143</v>
      </c>
      <c r="C137" s="266" t="s">
        <v>1064</v>
      </c>
    </row>
    <row r="138" s="262" customFormat="1" ht="17.25" spans="1:3">
      <c r="A138" s="266" t="s">
        <v>2293</v>
      </c>
      <c r="B138" s="266" t="s">
        <v>2145</v>
      </c>
      <c r="C138" s="267" t="s">
        <v>537</v>
      </c>
    </row>
    <row r="139" s="262" customFormat="1" ht="17.25" spans="1:3">
      <c r="A139" s="266" t="s">
        <v>2294</v>
      </c>
      <c r="B139" s="266" t="s">
        <v>2179</v>
      </c>
      <c r="C139" s="267" t="s">
        <v>1229</v>
      </c>
    </row>
    <row r="140" s="262" customFormat="1" ht="17.25" spans="1:3">
      <c r="A140" s="266" t="s">
        <v>1552</v>
      </c>
      <c r="B140" s="266" t="s">
        <v>2145</v>
      </c>
      <c r="C140" s="267" t="s">
        <v>1553</v>
      </c>
    </row>
    <row r="141" s="262" customFormat="1" ht="17.25" spans="1:3">
      <c r="A141" s="266" t="s">
        <v>1556</v>
      </c>
      <c r="B141" s="266" t="s">
        <v>2140</v>
      </c>
      <c r="C141" s="266" t="s">
        <v>1557</v>
      </c>
    </row>
    <row r="142" s="262" customFormat="1" ht="17.25" spans="1:3">
      <c r="A142" s="266" t="s">
        <v>1560</v>
      </c>
      <c r="B142" s="266" t="s">
        <v>2140</v>
      </c>
      <c r="C142" s="266" t="s">
        <v>884</v>
      </c>
    </row>
    <row r="143" s="262" customFormat="1" ht="17.25" spans="1:3">
      <c r="A143" s="266" t="s">
        <v>2295</v>
      </c>
      <c r="B143" s="266" t="s">
        <v>2179</v>
      </c>
      <c r="C143" s="266" t="s">
        <v>2296</v>
      </c>
    </row>
    <row r="144" s="262" customFormat="1" ht="17.25" spans="1:3">
      <c r="A144" s="266" t="s">
        <v>2297</v>
      </c>
      <c r="B144" s="266" t="s">
        <v>2143</v>
      </c>
      <c r="C144" s="266" t="s">
        <v>1955</v>
      </c>
    </row>
    <row r="145" s="262" customFormat="1" ht="17.25" spans="1:3">
      <c r="A145" s="266" t="s">
        <v>2298</v>
      </c>
      <c r="B145" s="266" t="s">
        <v>2145</v>
      </c>
      <c r="C145" s="266" t="s">
        <v>482</v>
      </c>
    </row>
    <row r="146" s="262" customFormat="1" ht="17.25" spans="1:3">
      <c r="A146" s="266" t="s">
        <v>606</v>
      </c>
      <c r="B146" s="266" t="s">
        <v>2153</v>
      </c>
      <c r="C146" s="266" t="s">
        <v>1345</v>
      </c>
    </row>
    <row r="147" s="262" customFormat="1" ht="17.25" spans="1:3">
      <c r="A147" s="266" t="s">
        <v>1563</v>
      </c>
      <c r="B147" s="266" t="s">
        <v>2144</v>
      </c>
      <c r="C147" s="266" t="s">
        <v>1564</v>
      </c>
    </row>
    <row r="148" s="262" customFormat="1" ht="17.25" spans="1:3">
      <c r="A148" s="266" t="s">
        <v>547</v>
      </c>
      <c r="B148" s="266" t="s">
        <v>2144</v>
      </c>
      <c r="C148" s="266" t="s">
        <v>368</v>
      </c>
    </row>
    <row r="149" s="262" customFormat="1" ht="17.25" spans="1:3">
      <c r="A149" s="266" t="s">
        <v>1352</v>
      </c>
      <c r="B149" s="266" t="s">
        <v>2145</v>
      </c>
      <c r="C149" s="267" t="s">
        <v>1353</v>
      </c>
    </row>
    <row r="150" s="262" customFormat="1" ht="17.25" spans="1:3">
      <c r="A150" s="266" t="s">
        <v>2299</v>
      </c>
      <c r="B150" s="266" t="s">
        <v>2140</v>
      </c>
      <c r="C150" s="266" t="s">
        <v>1859</v>
      </c>
    </row>
    <row r="151" s="262" customFormat="1" ht="17.25" spans="1:3">
      <c r="A151" s="266" t="s">
        <v>2300</v>
      </c>
      <c r="B151" s="266" t="s">
        <v>2145</v>
      </c>
      <c r="C151" s="267" t="s">
        <v>950</v>
      </c>
    </row>
    <row r="152" s="262" customFormat="1" ht="17.25" spans="1:3">
      <c r="A152" s="266" t="s">
        <v>2301</v>
      </c>
      <c r="B152" s="266" t="s">
        <v>2145</v>
      </c>
      <c r="C152" s="266" t="s">
        <v>479</v>
      </c>
    </row>
    <row r="153" s="262" customFormat="1" ht="17.25" spans="1:3">
      <c r="A153" s="266" t="s">
        <v>1263</v>
      </c>
      <c r="B153" s="266" t="s">
        <v>2145</v>
      </c>
      <c r="C153" s="266" t="s">
        <v>395</v>
      </c>
    </row>
    <row r="154" s="262" customFormat="1" ht="17.25" spans="1:3">
      <c r="A154" s="266" t="s">
        <v>2302</v>
      </c>
      <c r="B154" s="266" t="s">
        <v>2145</v>
      </c>
      <c r="C154" s="266" t="s">
        <v>2016</v>
      </c>
    </row>
    <row r="155" s="262" customFormat="1" ht="17.25" spans="1:3">
      <c r="A155" s="266" t="s">
        <v>2303</v>
      </c>
      <c r="B155" s="266" t="s">
        <v>2177</v>
      </c>
      <c r="C155" s="266" t="s">
        <v>2057</v>
      </c>
    </row>
    <row r="156" s="262" customFormat="1" ht="17.25" spans="1:3">
      <c r="A156" s="266" t="s">
        <v>2304</v>
      </c>
      <c r="B156" s="266" t="s">
        <v>2143</v>
      </c>
      <c r="C156" s="266" t="s">
        <v>1825</v>
      </c>
    </row>
    <row r="157" s="262" customFormat="1" ht="17.25" spans="1:3">
      <c r="A157" s="266" t="s">
        <v>2305</v>
      </c>
      <c r="B157" s="266" t="s">
        <v>2153</v>
      </c>
      <c r="C157" s="266" t="s">
        <v>1546</v>
      </c>
    </row>
    <row r="158" s="262" customFormat="1" ht="17.25" spans="1:3">
      <c r="A158" s="266" t="s">
        <v>2306</v>
      </c>
      <c r="B158" s="266" t="s">
        <v>2307</v>
      </c>
      <c r="C158" s="266" t="s">
        <v>1010</v>
      </c>
    </row>
    <row r="159" s="262" customFormat="1" ht="17.25" spans="1:3">
      <c r="A159" s="266" t="s">
        <v>1595</v>
      </c>
      <c r="B159" s="266" t="s">
        <v>2144</v>
      </c>
      <c r="C159" s="267" t="s">
        <v>1596</v>
      </c>
    </row>
    <row r="160" s="262" customFormat="1" ht="17.25" spans="1:3">
      <c r="A160" s="266" t="s">
        <v>2308</v>
      </c>
      <c r="B160" s="266" t="s">
        <v>2140</v>
      </c>
      <c r="C160" s="266" t="s">
        <v>2309</v>
      </c>
    </row>
    <row r="161" s="262" customFormat="1" ht="17.25" spans="1:3">
      <c r="A161" s="266" t="s">
        <v>659</v>
      </c>
      <c r="B161" s="266" t="s">
        <v>2143</v>
      </c>
      <c r="C161" s="266" t="s">
        <v>1828</v>
      </c>
    </row>
    <row r="162" s="262" customFormat="1" ht="17.25" spans="1:3">
      <c r="A162" s="266" t="s">
        <v>1600</v>
      </c>
      <c r="B162" s="266" t="s">
        <v>2140</v>
      </c>
      <c r="C162" s="266" t="s">
        <v>1601</v>
      </c>
    </row>
    <row r="163" s="262" customFormat="1" ht="17.25" spans="1:3">
      <c r="A163" s="266" t="s">
        <v>2310</v>
      </c>
      <c r="B163" s="266" t="s">
        <v>2143</v>
      </c>
      <c r="C163" s="266" t="s">
        <v>2311</v>
      </c>
    </row>
    <row r="164" s="262" customFormat="1" ht="17.25" spans="1:3">
      <c r="A164" s="266" t="s">
        <v>1396</v>
      </c>
      <c r="B164" s="266" t="s">
        <v>2145</v>
      </c>
      <c r="C164" s="266" t="s">
        <v>1397</v>
      </c>
    </row>
    <row r="165" s="262" customFormat="1" ht="17.25" spans="1:3">
      <c r="A165" s="266" t="s">
        <v>1405</v>
      </c>
      <c r="B165" s="266" t="s">
        <v>2145</v>
      </c>
      <c r="C165" s="266" t="s">
        <v>1406</v>
      </c>
    </row>
    <row r="166" s="262" customFormat="1" ht="17.25" spans="1:3">
      <c r="A166" s="266" t="s">
        <v>2312</v>
      </c>
      <c r="B166" s="266" t="s">
        <v>2146</v>
      </c>
      <c r="C166" s="266" t="s">
        <v>1992</v>
      </c>
    </row>
    <row r="167" s="262" customFormat="1" ht="17.25" spans="1:3">
      <c r="A167" s="266" t="s">
        <v>2313</v>
      </c>
      <c r="B167" s="266" t="s">
        <v>2144</v>
      </c>
      <c r="C167" s="266" t="s">
        <v>2314</v>
      </c>
    </row>
    <row r="168" s="262" customFormat="1" ht="17.25" spans="1:3">
      <c r="A168" s="266" t="s">
        <v>1293</v>
      </c>
      <c r="B168" s="266" t="s">
        <v>2140</v>
      </c>
      <c r="C168" s="266" t="s">
        <v>1294</v>
      </c>
    </row>
    <row r="169" s="262" customFormat="1" ht="17.25" spans="1:3">
      <c r="A169" s="266" t="s">
        <v>2315</v>
      </c>
      <c r="B169" s="266" t="s">
        <v>2143</v>
      </c>
      <c r="C169" s="266" t="s">
        <v>728</v>
      </c>
    </row>
    <row r="170" s="262" customFormat="1" ht="17.25" spans="1:3">
      <c r="A170" s="266" t="s">
        <v>1308</v>
      </c>
      <c r="B170" s="266" t="s">
        <v>2140</v>
      </c>
      <c r="C170" s="267" t="s">
        <v>1309</v>
      </c>
    </row>
    <row r="171" s="262" customFormat="1" ht="17.25" spans="1:3">
      <c r="A171" s="266" t="s">
        <v>2316</v>
      </c>
      <c r="B171" s="266" t="s">
        <v>2181</v>
      </c>
      <c r="C171" s="267" t="s">
        <v>2088</v>
      </c>
    </row>
    <row r="172" s="262" customFormat="1" ht="17.25" spans="1:3">
      <c r="A172" s="266" t="s">
        <v>2317</v>
      </c>
      <c r="B172" s="266" t="s">
        <v>2143</v>
      </c>
      <c r="C172" s="266" t="s">
        <v>1316</v>
      </c>
    </row>
    <row r="173" s="262" customFormat="1" ht="17.25" spans="1:3">
      <c r="A173" s="266" t="s">
        <v>1320</v>
      </c>
      <c r="B173" s="266" t="s">
        <v>2143</v>
      </c>
      <c r="C173" s="266" t="s">
        <v>648</v>
      </c>
    </row>
    <row r="174" s="262" customFormat="1" ht="17.25" spans="1:3">
      <c r="A174" s="266" t="s">
        <v>2318</v>
      </c>
      <c r="B174" s="266" t="s">
        <v>2144</v>
      </c>
      <c r="C174" s="266" t="s">
        <v>1330</v>
      </c>
    </row>
    <row r="175" s="262" customFormat="1" ht="17.25" spans="1:3">
      <c r="A175" s="266" t="s">
        <v>2319</v>
      </c>
      <c r="B175" s="266" t="s">
        <v>2182</v>
      </c>
      <c r="C175" s="266" t="s">
        <v>1258</v>
      </c>
    </row>
    <row r="176" s="262" customFormat="1" ht="17.25" spans="1:3">
      <c r="A176" s="266" t="s">
        <v>618</v>
      </c>
      <c r="B176" s="266" t="s">
        <v>2146</v>
      </c>
      <c r="C176" s="266" t="s">
        <v>1996</v>
      </c>
    </row>
    <row r="177" s="262" customFormat="1" ht="17.25" spans="1:3">
      <c r="A177" s="266" t="s">
        <v>1350</v>
      </c>
      <c r="B177" s="266" t="s">
        <v>2140</v>
      </c>
      <c r="C177" s="266" t="s">
        <v>893</v>
      </c>
    </row>
    <row r="178" s="262" customFormat="1" ht="17.25" spans="1:3">
      <c r="A178" s="266" t="s">
        <v>2169</v>
      </c>
      <c r="B178" s="266" t="s">
        <v>2153</v>
      </c>
      <c r="C178" s="267" t="s">
        <v>611</v>
      </c>
    </row>
    <row r="179" s="262" customFormat="1" ht="17.25" spans="1:3">
      <c r="A179" s="266" t="s">
        <v>2171</v>
      </c>
      <c r="B179" s="266" t="s">
        <v>2153</v>
      </c>
      <c r="C179" s="267" t="s">
        <v>2014</v>
      </c>
    </row>
    <row r="180" s="262" customFormat="1" ht="17.25" spans="1:3">
      <c r="A180" s="266" t="s">
        <v>1438</v>
      </c>
      <c r="B180" s="266" t="s">
        <v>2145</v>
      </c>
      <c r="C180" s="266" t="s">
        <v>2320</v>
      </c>
    </row>
    <row r="181" s="262" customFormat="1" ht="17.25" spans="1:3">
      <c r="A181" s="266" t="s">
        <v>443</v>
      </c>
      <c r="B181" s="266" t="s">
        <v>2180</v>
      </c>
      <c r="C181" s="267" t="s">
        <v>442</v>
      </c>
    </row>
    <row r="182" s="262" customFormat="1" ht="17.25" spans="1:3">
      <c r="A182" s="266" t="s">
        <v>1358</v>
      </c>
      <c r="B182" s="266" t="s">
        <v>2140</v>
      </c>
      <c r="C182" s="267" t="s">
        <v>1359</v>
      </c>
    </row>
    <row r="183" s="262" customFormat="1" ht="17.25" spans="1:3">
      <c r="A183" s="266" t="s">
        <v>1301</v>
      </c>
      <c r="B183" s="266" t="s">
        <v>2176</v>
      </c>
      <c r="C183" s="266" t="s">
        <v>1302</v>
      </c>
    </row>
    <row r="184" s="262" customFormat="1" ht="17.25" spans="1:3">
      <c r="A184" s="266" t="s">
        <v>2321</v>
      </c>
      <c r="B184" s="266" t="s">
        <v>2143</v>
      </c>
      <c r="C184" s="266" t="s">
        <v>2079</v>
      </c>
    </row>
    <row r="185" s="262" customFormat="1" ht="17.25" spans="1:3">
      <c r="A185" s="266" t="s">
        <v>1367</v>
      </c>
      <c r="B185" s="266" t="s">
        <v>2140</v>
      </c>
      <c r="C185" s="266" t="s">
        <v>818</v>
      </c>
    </row>
    <row r="186" s="262" customFormat="1" ht="17.25" spans="1:3">
      <c r="A186" s="266" t="s">
        <v>1463</v>
      </c>
      <c r="B186" s="266" t="s">
        <v>2322</v>
      </c>
      <c r="C186" s="266" t="s">
        <v>1464</v>
      </c>
    </row>
    <row r="187" s="262" customFormat="1" ht="17.25" spans="1:3">
      <c r="A187" s="266" t="s">
        <v>2323</v>
      </c>
      <c r="B187" s="266" t="s">
        <v>2145</v>
      </c>
      <c r="C187" s="266" t="s">
        <v>2086</v>
      </c>
    </row>
    <row r="188" s="262" customFormat="1" ht="17.25" spans="1:3">
      <c r="A188" s="266" t="s">
        <v>1375</v>
      </c>
      <c r="B188" s="266" t="s">
        <v>2140</v>
      </c>
      <c r="C188" s="266" t="s">
        <v>1376</v>
      </c>
    </row>
    <row r="189" s="262" customFormat="1" ht="17.25" spans="1:3">
      <c r="A189" s="266" t="s">
        <v>2324</v>
      </c>
      <c r="B189" s="266" t="s">
        <v>2143</v>
      </c>
      <c r="C189" s="266" t="s">
        <v>1854</v>
      </c>
    </row>
    <row r="190" s="262" customFormat="1" ht="17.25" spans="1:3">
      <c r="A190" s="266" t="s">
        <v>2325</v>
      </c>
      <c r="B190" s="266" t="s">
        <v>2145</v>
      </c>
      <c r="C190" s="266" t="s">
        <v>2326</v>
      </c>
    </row>
    <row r="191" s="262" customFormat="1" ht="17.25" spans="1:3">
      <c r="A191" s="266" t="s">
        <v>2327</v>
      </c>
      <c r="B191" s="266" t="s">
        <v>2145</v>
      </c>
      <c r="C191" s="266" t="s">
        <v>1052</v>
      </c>
    </row>
    <row r="192" s="262" customFormat="1" ht="17.25" spans="1:3">
      <c r="A192" s="266" t="s">
        <v>800</v>
      </c>
      <c r="B192" s="266" t="s">
        <v>2140</v>
      </c>
      <c r="C192" s="266" t="s">
        <v>1394</v>
      </c>
    </row>
    <row r="193" s="262" customFormat="1" ht="17.25" spans="1:3">
      <c r="A193" s="266" t="s">
        <v>2328</v>
      </c>
      <c r="B193" s="266" t="s">
        <v>2143</v>
      </c>
      <c r="C193" s="266" t="s">
        <v>1857</v>
      </c>
    </row>
    <row r="194" s="262" customFormat="1" ht="17.25" spans="1:3">
      <c r="A194" s="266" t="s">
        <v>2329</v>
      </c>
      <c r="B194" s="266" t="s">
        <v>2143</v>
      </c>
      <c r="C194" s="266" t="s">
        <v>2330</v>
      </c>
    </row>
    <row r="195" s="262" customFormat="1" ht="17.25" spans="1:3">
      <c r="A195" s="266" t="s">
        <v>2331</v>
      </c>
      <c r="B195" s="266" t="s">
        <v>2144</v>
      </c>
      <c r="C195" s="266" t="s">
        <v>2332</v>
      </c>
    </row>
    <row r="196" s="262" customFormat="1" ht="17.25" spans="1:3">
      <c r="A196" s="266" t="s">
        <v>2333</v>
      </c>
      <c r="B196" s="266" t="s">
        <v>2146</v>
      </c>
      <c r="C196" s="266" t="s">
        <v>580</v>
      </c>
    </row>
    <row r="197" s="262" customFormat="1" ht="17.25" spans="1:3">
      <c r="A197" s="266" t="s">
        <v>2334</v>
      </c>
      <c r="B197" s="266"/>
      <c r="C197" s="266"/>
    </row>
    <row r="198" s="262" customFormat="1" ht="17.25" spans="1:3">
      <c r="A198" s="266" t="s">
        <v>2335</v>
      </c>
      <c r="B198" s="269">
        <v>1</v>
      </c>
      <c r="C198" s="266" t="s">
        <v>2336</v>
      </c>
    </row>
    <row r="199" s="262" customFormat="1" ht="17.25" spans="1:3">
      <c r="A199" s="266" t="s">
        <v>2337</v>
      </c>
      <c r="B199" s="269">
        <v>1</v>
      </c>
      <c r="C199" s="266" t="s">
        <v>2336</v>
      </c>
    </row>
    <row r="200" s="262" customFormat="1" ht="17.25" spans="1:3">
      <c r="A200" s="266" t="s">
        <v>2338</v>
      </c>
      <c r="B200" s="269">
        <v>1</v>
      </c>
      <c r="C200" s="266" t="s">
        <v>2336</v>
      </c>
    </row>
    <row r="201" s="262" customFormat="1" ht="17.25" spans="1:3">
      <c r="A201" s="266" t="s">
        <v>2339</v>
      </c>
      <c r="B201" s="269">
        <v>1</v>
      </c>
      <c r="C201" s="266" t="s">
        <v>2336</v>
      </c>
    </row>
    <row r="202" s="262" customFormat="1" ht="17.25" spans="1:3">
      <c r="A202" s="266" t="s">
        <v>2340</v>
      </c>
      <c r="B202" s="269">
        <v>1</v>
      </c>
      <c r="C202" s="266" t="s">
        <v>2336</v>
      </c>
    </row>
    <row r="203" s="262" customFormat="1" ht="17.25" spans="1:3">
      <c r="A203" s="266" t="s">
        <v>2341</v>
      </c>
      <c r="B203" s="269">
        <v>1</v>
      </c>
      <c r="C203" s="266" t="s">
        <v>2336</v>
      </c>
    </row>
    <row r="204" s="262" customFormat="1" ht="17.25" spans="1:3">
      <c r="A204" s="266" t="s">
        <v>2342</v>
      </c>
      <c r="B204" s="269">
        <v>1</v>
      </c>
      <c r="C204" s="266" t="s">
        <v>2336</v>
      </c>
    </row>
    <row r="205" s="262" customFormat="1" ht="17.25" spans="1:3">
      <c r="A205" s="266" t="s">
        <v>2343</v>
      </c>
      <c r="B205" s="269">
        <v>1</v>
      </c>
      <c r="C205" s="266" t="s">
        <v>2336</v>
      </c>
    </row>
    <row r="206" s="262" customFormat="1" ht="17.25" spans="1:3">
      <c r="A206" s="266" t="s">
        <v>2344</v>
      </c>
      <c r="B206" s="266" t="s">
        <v>2307</v>
      </c>
      <c r="C206" s="266" t="s">
        <v>363</v>
      </c>
    </row>
    <row r="207" s="262" customFormat="1" ht="17.25" spans="1:3">
      <c r="A207" s="266" t="s">
        <v>1424</v>
      </c>
      <c r="B207" s="266" t="s">
        <v>2145</v>
      </c>
      <c r="C207" s="266" t="s">
        <v>1425</v>
      </c>
    </row>
    <row r="208" s="262" customFormat="1" ht="17.25" spans="1:3">
      <c r="A208" s="266" t="s">
        <v>1670</v>
      </c>
      <c r="B208" s="266" t="s">
        <v>2140</v>
      </c>
      <c r="C208" s="266" t="s">
        <v>734</v>
      </c>
    </row>
    <row r="209" s="262" customFormat="1" ht="17.25" spans="1:3">
      <c r="A209" s="266" t="s">
        <v>1487</v>
      </c>
      <c r="B209" s="266" t="s">
        <v>2145</v>
      </c>
      <c r="C209" s="266" t="s">
        <v>1488</v>
      </c>
    </row>
    <row r="210" s="262" customFormat="1" ht="17.25" spans="1:3">
      <c r="A210" s="266" t="s">
        <v>2345</v>
      </c>
      <c r="B210" s="266" t="s">
        <v>2146</v>
      </c>
      <c r="C210" s="266" t="s">
        <v>2022</v>
      </c>
    </row>
    <row r="211" s="262" customFormat="1" ht="17.25" spans="1:3">
      <c r="A211" s="266" t="s">
        <v>960</v>
      </c>
      <c r="B211" s="266" t="s">
        <v>2145</v>
      </c>
      <c r="C211" s="266" t="s">
        <v>959</v>
      </c>
    </row>
    <row r="212" s="262" customFormat="1" ht="17.25" spans="1:3">
      <c r="A212" s="266" t="s">
        <v>2346</v>
      </c>
      <c r="B212" s="266" t="s">
        <v>2152</v>
      </c>
      <c r="C212" s="266" t="s">
        <v>475</v>
      </c>
    </row>
    <row r="213" s="262" customFormat="1" ht="17.25" spans="1:3">
      <c r="A213" s="266" t="s">
        <v>2347</v>
      </c>
      <c r="B213" s="266" t="s">
        <v>2145</v>
      </c>
      <c r="C213" s="266" t="s">
        <v>2348</v>
      </c>
    </row>
    <row r="214" s="262" customFormat="1" ht="17.25" spans="1:3">
      <c r="A214" s="266" t="s">
        <v>1434</v>
      </c>
      <c r="B214" s="266" t="s">
        <v>2140</v>
      </c>
      <c r="C214" s="266" t="s">
        <v>1435</v>
      </c>
    </row>
    <row r="215" s="262" customFormat="1" ht="17.25" spans="1:3">
      <c r="A215" s="266" t="s">
        <v>1444</v>
      </c>
      <c r="B215" s="266" t="s">
        <v>2140</v>
      </c>
      <c r="C215" s="266" t="s">
        <v>1445</v>
      </c>
    </row>
    <row r="216" ht="17.25" spans="1:3">
      <c r="A216" s="270"/>
      <c r="B216" s="270"/>
      <c r="C216" s="270"/>
    </row>
  </sheetData>
  <hyperlinks>
    <hyperlink ref="D1" location="目录!A1" display="目录"/>
    <hyperlink ref="D3" location="'F4-香港联邦化工价'!A1" display="F4联邦价"/>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2"/>
  <sheetViews>
    <sheetView zoomScale="85" zoomScaleNormal="85"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32" t="s">
        <v>2349</v>
      </c>
      <c r="B1" s="232"/>
      <c r="C1" s="232"/>
      <c r="D1" s="232"/>
      <c r="E1" s="232"/>
      <c r="F1" s="232"/>
      <c r="G1" s="232"/>
      <c r="H1" s="232"/>
      <c r="I1" s="232"/>
      <c r="J1" s="232"/>
      <c r="K1" s="232"/>
      <c r="L1" s="232"/>
      <c r="M1" s="232"/>
      <c r="N1" s="232"/>
      <c r="O1" s="232"/>
      <c r="P1" s="232"/>
      <c r="Q1" s="232"/>
      <c r="R1" s="232"/>
      <c r="S1" s="232"/>
      <c r="T1" s="232"/>
      <c r="U1" s="232"/>
      <c r="V1" s="232"/>
      <c r="W1" s="232"/>
      <c r="X1" s="26" t="s">
        <v>64</v>
      </c>
    </row>
    <row r="2" ht="72" customHeight="1" spans="1:24">
      <c r="A2" s="233" t="s">
        <v>2350</v>
      </c>
      <c r="B2" s="233"/>
      <c r="C2" s="233"/>
      <c r="D2" s="233"/>
      <c r="E2" s="233"/>
      <c r="F2" s="233"/>
      <c r="G2" s="233"/>
      <c r="H2" s="233"/>
      <c r="I2" s="233"/>
      <c r="J2" s="233"/>
      <c r="K2" s="233"/>
      <c r="L2" s="233"/>
      <c r="M2" s="233"/>
      <c r="N2" s="233"/>
      <c r="O2" s="233"/>
      <c r="P2" s="233"/>
      <c r="Q2" s="233"/>
      <c r="R2" s="233"/>
      <c r="S2" s="233"/>
      <c r="T2" s="233"/>
      <c r="U2" s="233"/>
      <c r="V2" s="233"/>
      <c r="W2" s="233"/>
      <c r="X2" s="26" t="s">
        <v>1736</v>
      </c>
    </row>
    <row r="3" ht="24.75" spans="1:24">
      <c r="A3" s="234" t="s">
        <v>307</v>
      </c>
      <c r="B3" s="235" t="s">
        <v>2351</v>
      </c>
      <c r="C3" s="235" t="s">
        <v>2352</v>
      </c>
      <c r="D3" s="236" t="s">
        <v>2353</v>
      </c>
      <c r="E3" s="236" t="s">
        <v>2354</v>
      </c>
      <c r="F3" s="236" t="s">
        <v>2355</v>
      </c>
      <c r="G3" s="236" t="s">
        <v>2356</v>
      </c>
      <c r="H3" s="236" t="s">
        <v>2357</v>
      </c>
      <c r="I3" s="236" t="s">
        <v>2358</v>
      </c>
      <c r="J3" s="252" t="s">
        <v>2359</v>
      </c>
      <c r="K3" s="253" t="s">
        <v>2360</v>
      </c>
      <c r="L3" s="253" t="s">
        <v>2361</v>
      </c>
      <c r="M3" s="253" t="s">
        <v>2362</v>
      </c>
      <c r="N3" s="236" t="s">
        <v>2363</v>
      </c>
      <c r="O3" s="236" t="s">
        <v>2364</v>
      </c>
      <c r="P3" s="236" t="s">
        <v>2365</v>
      </c>
      <c r="Q3" s="236" t="s">
        <v>2366</v>
      </c>
      <c r="R3" s="236" t="s">
        <v>2367</v>
      </c>
      <c r="S3" s="236" t="s">
        <v>2368</v>
      </c>
      <c r="T3" s="252" t="s">
        <v>2369</v>
      </c>
      <c r="U3" s="253" t="s">
        <v>2370</v>
      </c>
      <c r="V3" s="253" t="s">
        <v>2371</v>
      </c>
      <c r="W3" s="256" t="s">
        <v>2372</v>
      </c>
      <c r="X3" s="257"/>
    </row>
    <row r="4" ht="14.25" spans="1:24">
      <c r="A4" s="237" t="s">
        <v>1773</v>
      </c>
      <c r="B4" s="238">
        <v>1</v>
      </c>
      <c r="C4" s="238">
        <v>2</v>
      </c>
      <c r="D4" s="238" t="s">
        <v>2139</v>
      </c>
      <c r="E4" s="238" t="s">
        <v>2141</v>
      </c>
      <c r="F4" s="238" t="s">
        <v>2142</v>
      </c>
      <c r="G4" s="238" t="s">
        <v>2143</v>
      </c>
      <c r="H4" s="238" t="s">
        <v>2144</v>
      </c>
      <c r="I4" s="238" t="s">
        <v>2145</v>
      </c>
      <c r="J4" s="238" t="s">
        <v>2140</v>
      </c>
      <c r="K4" s="238" t="s">
        <v>2152</v>
      </c>
      <c r="L4" s="238" t="s">
        <v>2153</v>
      </c>
      <c r="M4" s="238" t="s">
        <v>2187</v>
      </c>
      <c r="N4" s="238" t="s">
        <v>2173</v>
      </c>
      <c r="O4" s="238" t="s">
        <v>2174</v>
      </c>
      <c r="P4" s="238" t="s">
        <v>2175</v>
      </c>
      <c r="Q4" s="238" t="s">
        <v>2176</v>
      </c>
      <c r="R4" s="238" t="s">
        <v>2177</v>
      </c>
      <c r="S4" s="238" t="s">
        <v>2178</v>
      </c>
      <c r="T4" s="238" t="s">
        <v>2179</v>
      </c>
      <c r="U4" s="238" t="s">
        <v>2180</v>
      </c>
      <c r="V4" s="238" t="s">
        <v>2181</v>
      </c>
      <c r="W4" s="258" t="s">
        <v>2182</v>
      </c>
      <c r="X4" s="21"/>
    </row>
    <row r="5" ht="15" customHeight="1" spans="1:24">
      <c r="A5" s="239">
        <v>1</v>
      </c>
      <c r="B5" s="240">
        <v>237.5</v>
      </c>
      <c r="C5" s="240">
        <v>242</v>
      </c>
      <c r="D5" s="240">
        <v>220.7</v>
      </c>
      <c r="E5" s="240">
        <v>305.8</v>
      </c>
      <c r="F5" s="240">
        <v>264</v>
      </c>
      <c r="G5" s="240">
        <v>349.8</v>
      </c>
      <c r="H5" s="240">
        <v>345.8</v>
      </c>
      <c r="I5" s="240">
        <v>301.3</v>
      </c>
      <c r="J5" s="240">
        <v>577.2</v>
      </c>
      <c r="K5" s="240">
        <v>211.3</v>
      </c>
      <c r="L5" s="240">
        <v>256.4</v>
      </c>
      <c r="M5" s="240">
        <v>246.5</v>
      </c>
      <c r="N5" s="254"/>
      <c r="O5" s="240">
        <v>172.9</v>
      </c>
      <c r="P5" s="240">
        <v>153.4</v>
      </c>
      <c r="Q5" s="240">
        <v>155.7</v>
      </c>
      <c r="R5" s="240">
        <v>171.5</v>
      </c>
      <c r="S5" s="240">
        <v>216.6</v>
      </c>
      <c r="T5" s="240">
        <v>294.7</v>
      </c>
      <c r="U5" s="240">
        <v>153.9</v>
      </c>
      <c r="V5" s="240">
        <v>156.7</v>
      </c>
      <c r="W5" s="240">
        <v>167.5</v>
      </c>
      <c r="X5" s="21"/>
    </row>
    <row r="6" ht="15" customHeight="1" spans="1:24">
      <c r="A6" s="239">
        <v>1.5</v>
      </c>
      <c r="B6" s="240">
        <v>281.3</v>
      </c>
      <c r="C6" s="240">
        <v>286.7</v>
      </c>
      <c r="D6" s="240">
        <v>251.4</v>
      </c>
      <c r="E6" s="240">
        <v>354</v>
      </c>
      <c r="F6" s="240">
        <v>300</v>
      </c>
      <c r="G6" s="240">
        <v>393.3</v>
      </c>
      <c r="H6" s="240">
        <v>392.9</v>
      </c>
      <c r="I6" s="240">
        <v>365.1</v>
      </c>
      <c r="J6" s="240">
        <v>679.4</v>
      </c>
      <c r="K6" s="240">
        <v>240.9</v>
      </c>
      <c r="L6" s="240">
        <v>295.4</v>
      </c>
      <c r="M6" s="240">
        <v>295</v>
      </c>
      <c r="N6" s="254"/>
      <c r="O6" s="240">
        <v>201.4</v>
      </c>
      <c r="P6" s="240">
        <v>176.7</v>
      </c>
      <c r="Q6" s="240">
        <v>179.3</v>
      </c>
      <c r="R6" s="240">
        <v>196.8</v>
      </c>
      <c r="S6" s="240">
        <v>250.1</v>
      </c>
      <c r="T6" s="240">
        <v>347.3</v>
      </c>
      <c r="U6" s="240">
        <v>177.2</v>
      </c>
      <c r="V6" s="240">
        <v>180.4</v>
      </c>
      <c r="W6" s="240">
        <v>192.3</v>
      </c>
      <c r="X6" s="21"/>
    </row>
    <row r="7" ht="15" customHeight="1" spans="1:24">
      <c r="A7" s="239">
        <v>2</v>
      </c>
      <c r="B7" s="240">
        <v>305.1</v>
      </c>
      <c r="C7" s="240">
        <v>311.4</v>
      </c>
      <c r="D7" s="240">
        <v>264.9</v>
      </c>
      <c r="E7" s="240">
        <v>385</v>
      </c>
      <c r="F7" s="240">
        <v>318.7</v>
      </c>
      <c r="G7" s="240">
        <v>419.5</v>
      </c>
      <c r="H7" s="240">
        <v>422.7</v>
      </c>
      <c r="I7" s="240">
        <v>411.8</v>
      </c>
      <c r="J7" s="240">
        <v>764.4</v>
      </c>
      <c r="K7" s="240">
        <v>253.4</v>
      </c>
      <c r="L7" s="240">
        <v>313.3</v>
      </c>
      <c r="M7" s="240">
        <v>319.4</v>
      </c>
      <c r="N7" s="254"/>
      <c r="O7" s="240">
        <v>212.6</v>
      </c>
      <c r="P7" s="240">
        <v>182.8</v>
      </c>
      <c r="Q7" s="240">
        <v>185.7</v>
      </c>
      <c r="R7" s="240">
        <v>204.9</v>
      </c>
      <c r="S7" s="240">
        <v>266.4</v>
      </c>
      <c r="T7" s="240">
        <v>375.8</v>
      </c>
      <c r="U7" s="240">
        <v>183.4</v>
      </c>
      <c r="V7" s="240">
        <v>186.9</v>
      </c>
      <c r="W7" s="240">
        <v>200</v>
      </c>
      <c r="X7" s="21"/>
    </row>
    <row r="8" ht="15" customHeight="1" spans="1:24">
      <c r="A8" s="239">
        <v>2.5</v>
      </c>
      <c r="B8" s="240">
        <v>348.9</v>
      </c>
      <c r="C8" s="240">
        <v>356.1</v>
      </c>
      <c r="D8" s="240">
        <v>295.6</v>
      </c>
      <c r="E8" s="240">
        <v>433.2</v>
      </c>
      <c r="F8" s="240">
        <v>354.7</v>
      </c>
      <c r="G8" s="240">
        <v>463</v>
      </c>
      <c r="H8" s="240">
        <v>469.7</v>
      </c>
      <c r="I8" s="240">
        <v>475.6</v>
      </c>
      <c r="J8" s="240">
        <v>866.7</v>
      </c>
      <c r="K8" s="240">
        <v>283</v>
      </c>
      <c r="L8" s="240">
        <v>352.4</v>
      </c>
      <c r="M8" s="240">
        <v>367.9</v>
      </c>
      <c r="N8" s="254"/>
      <c r="O8" s="240">
        <v>241.1</v>
      </c>
      <c r="P8" s="240">
        <v>206.1</v>
      </c>
      <c r="Q8" s="240">
        <v>209.3</v>
      </c>
      <c r="R8" s="240">
        <v>230.2</v>
      </c>
      <c r="S8" s="240">
        <v>299.8</v>
      </c>
      <c r="T8" s="240">
        <v>428.4</v>
      </c>
      <c r="U8" s="240">
        <v>206.8</v>
      </c>
      <c r="V8" s="240">
        <v>210.5</v>
      </c>
      <c r="W8" s="240">
        <v>224.9</v>
      </c>
      <c r="X8" s="21"/>
    </row>
    <row r="9" ht="15" customHeight="1" spans="1:24">
      <c r="A9" s="239">
        <v>3</v>
      </c>
      <c r="B9" s="240">
        <v>371</v>
      </c>
      <c r="C9" s="240">
        <v>378.5</v>
      </c>
      <c r="D9" s="240">
        <v>307.6</v>
      </c>
      <c r="E9" s="240">
        <v>465.8</v>
      </c>
      <c r="F9" s="240">
        <v>373.3</v>
      </c>
      <c r="G9" s="240">
        <v>509.4</v>
      </c>
      <c r="H9" s="240">
        <v>513.4</v>
      </c>
      <c r="I9" s="240">
        <v>532.3</v>
      </c>
      <c r="J9" s="240">
        <v>922.1</v>
      </c>
      <c r="K9" s="240">
        <v>270.2</v>
      </c>
      <c r="L9" s="240">
        <v>368.6</v>
      </c>
      <c r="M9" s="240">
        <v>390</v>
      </c>
      <c r="N9" s="254"/>
      <c r="O9" s="240">
        <v>241.6</v>
      </c>
      <c r="P9" s="240">
        <v>206.6</v>
      </c>
      <c r="Q9" s="240">
        <v>208.9</v>
      </c>
      <c r="R9" s="240">
        <v>230</v>
      </c>
      <c r="S9" s="240">
        <v>299.8</v>
      </c>
      <c r="T9" s="240">
        <v>460.9</v>
      </c>
      <c r="U9" s="240">
        <v>209.8</v>
      </c>
      <c r="V9" s="240">
        <v>210.2</v>
      </c>
      <c r="W9" s="240">
        <v>224.5</v>
      </c>
      <c r="X9" s="21"/>
    </row>
    <row r="10" ht="15" customHeight="1" spans="1:24">
      <c r="A10" s="239">
        <v>3.5</v>
      </c>
      <c r="B10" s="240">
        <v>412.7</v>
      </c>
      <c r="C10" s="240">
        <v>421.6</v>
      </c>
      <c r="D10" s="240">
        <v>347.5</v>
      </c>
      <c r="E10" s="240">
        <v>522.3</v>
      </c>
      <c r="F10" s="240">
        <v>418.9</v>
      </c>
      <c r="G10" s="240">
        <v>571</v>
      </c>
      <c r="H10" s="240">
        <v>573.4</v>
      </c>
      <c r="I10" s="240">
        <v>595</v>
      </c>
      <c r="J10" s="240">
        <v>1074</v>
      </c>
      <c r="K10" s="240">
        <v>305.2</v>
      </c>
      <c r="L10" s="240">
        <v>417.1</v>
      </c>
      <c r="M10" s="240">
        <v>436.9</v>
      </c>
      <c r="N10" s="254"/>
      <c r="O10" s="240">
        <v>270.5</v>
      </c>
      <c r="P10" s="240">
        <v>233.4</v>
      </c>
      <c r="Q10" s="240">
        <v>236.1</v>
      </c>
      <c r="R10" s="240">
        <v>259.9</v>
      </c>
      <c r="S10" s="240">
        <v>336.3</v>
      </c>
      <c r="T10" s="240">
        <v>521.3</v>
      </c>
      <c r="U10" s="240">
        <v>237.1</v>
      </c>
      <c r="V10" s="240">
        <v>237.6</v>
      </c>
      <c r="W10" s="240">
        <v>253.6</v>
      </c>
      <c r="X10" s="21"/>
    </row>
    <row r="11" ht="15" customHeight="1" spans="1:24">
      <c r="A11" s="239">
        <v>4</v>
      </c>
      <c r="B11" s="240">
        <v>434.4</v>
      </c>
      <c r="C11" s="240">
        <v>444.6</v>
      </c>
      <c r="D11" s="240">
        <v>370.1</v>
      </c>
      <c r="E11" s="240">
        <v>561.7</v>
      </c>
      <c r="F11" s="240">
        <v>447.4</v>
      </c>
      <c r="G11" s="240">
        <v>615.5</v>
      </c>
      <c r="H11" s="240">
        <v>616.2</v>
      </c>
      <c r="I11" s="240">
        <v>640.4</v>
      </c>
      <c r="J11" s="240">
        <v>1208.7</v>
      </c>
      <c r="K11" s="240">
        <v>323</v>
      </c>
      <c r="L11" s="240">
        <v>444.5</v>
      </c>
      <c r="M11" s="240">
        <v>459.8</v>
      </c>
      <c r="N11" s="254"/>
      <c r="O11" s="240">
        <v>282.3</v>
      </c>
      <c r="P11" s="240">
        <v>243.1</v>
      </c>
      <c r="Q11" s="240">
        <v>246.1</v>
      </c>
      <c r="R11" s="240">
        <v>272.6</v>
      </c>
      <c r="S11" s="240">
        <v>355.5</v>
      </c>
      <c r="T11" s="240">
        <v>557.8</v>
      </c>
      <c r="U11" s="240">
        <v>247.2</v>
      </c>
      <c r="V11" s="240">
        <v>247.7</v>
      </c>
      <c r="W11" s="240">
        <v>265.6</v>
      </c>
      <c r="X11" s="21"/>
    </row>
    <row r="12" ht="15" customHeight="1" spans="1:24">
      <c r="A12" s="239">
        <v>4.5</v>
      </c>
      <c r="B12" s="240">
        <v>476.1</v>
      </c>
      <c r="C12" s="240">
        <v>487.7</v>
      </c>
      <c r="D12" s="240">
        <v>409.9</v>
      </c>
      <c r="E12" s="240">
        <v>618.2</v>
      </c>
      <c r="F12" s="240">
        <v>493</v>
      </c>
      <c r="G12" s="240">
        <v>677.1</v>
      </c>
      <c r="H12" s="240">
        <v>676.1</v>
      </c>
      <c r="I12" s="240">
        <v>703.1</v>
      </c>
      <c r="J12" s="240">
        <v>1360.7</v>
      </c>
      <c r="K12" s="240">
        <v>358</v>
      </c>
      <c r="L12" s="240">
        <v>493.1</v>
      </c>
      <c r="M12" s="240">
        <v>506.7</v>
      </c>
      <c r="N12" s="254"/>
      <c r="O12" s="240">
        <v>311.3</v>
      </c>
      <c r="P12" s="240">
        <v>269.9</v>
      </c>
      <c r="Q12" s="240">
        <v>273.2</v>
      </c>
      <c r="R12" s="240">
        <v>302.4</v>
      </c>
      <c r="S12" s="240">
        <v>392</v>
      </c>
      <c r="T12" s="240">
        <v>618.2</v>
      </c>
      <c r="U12" s="240">
        <v>274.4</v>
      </c>
      <c r="V12" s="240">
        <v>275</v>
      </c>
      <c r="W12" s="240">
        <v>294.8</v>
      </c>
      <c r="X12" s="21"/>
    </row>
    <row r="13" ht="15" customHeight="1" spans="1:24">
      <c r="A13" s="239">
        <v>5</v>
      </c>
      <c r="B13" s="240">
        <v>497.8</v>
      </c>
      <c r="C13" s="240">
        <v>510.8</v>
      </c>
      <c r="D13" s="240">
        <v>432.5</v>
      </c>
      <c r="E13" s="240">
        <v>657.6</v>
      </c>
      <c r="F13" s="240">
        <v>521.4</v>
      </c>
      <c r="G13" s="240">
        <v>721.5</v>
      </c>
      <c r="H13" s="240">
        <v>718.9</v>
      </c>
      <c r="I13" s="240">
        <v>748.5</v>
      </c>
      <c r="J13" s="240">
        <v>1495.4</v>
      </c>
      <c r="K13" s="240">
        <v>375.8</v>
      </c>
      <c r="L13" s="240">
        <v>520.5</v>
      </c>
      <c r="M13" s="240">
        <v>529.5</v>
      </c>
      <c r="N13" s="254"/>
      <c r="O13" s="240">
        <v>323</v>
      </c>
      <c r="P13" s="240">
        <v>279.6</v>
      </c>
      <c r="Q13" s="240">
        <v>283.2</v>
      </c>
      <c r="R13" s="240">
        <v>315.1</v>
      </c>
      <c r="S13" s="240">
        <v>411.3</v>
      </c>
      <c r="T13" s="240">
        <v>654.7</v>
      </c>
      <c r="U13" s="240">
        <v>284.5</v>
      </c>
      <c r="V13" s="240">
        <v>285.1</v>
      </c>
      <c r="W13" s="240">
        <v>306.7</v>
      </c>
      <c r="X13" s="21"/>
    </row>
    <row r="14" ht="15" customHeight="1" spans="1:24">
      <c r="A14" s="239">
        <v>5.5</v>
      </c>
      <c r="B14" s="240">
        <v>539.6</v>
      </c>
      <c r="C14" s="240">
        <v>553.3</v>
      </c>
      <c r="D14" s="240">
        <v>448.2</v>
      </c>
      <c r="E14" s="240">
        <v>720.8</v>
      </c>
      <c r="F14" s="240">
        <v>553.7</v>
      </c>
      <c r="G14" s="240">
        <v>768.6</v>
      </c>
      <c r="H14" s="240">
        <v>770.3</v>
      </c>
      <c r="I14" s="240">
        <v>950.8</v>
      </c>
      <c r="J14" s="240">
        <v>1425.2</v>
      </c>
      <c r="K14" s="240">
        <v>382.8</v>
      </c>
      <c r="L14" s="240">
        <v>549.2</v>
      </c>
      <c r="M14" s="240">
        <v>576.1</v>
      </c>
      <c r="N14" s="254"/>
      <c r="O14" s="240">
        <v>341.5</v>
      </c>
      <c r="P14" s="240">
        <v>304.7</v>
      </c>
      <c r="Q14" s="240">
        <v>302.1</v>
      </c>
      <c r="R14" s="240">
        <v>334.2</v>
      </c>
      <c r="S14" s="240">
        <v>430.4</v>
      </c>
      <c r="T14" s="240">
        <v>684.1</v>
      </c>
      <c r="U14" s="240">
        <v>303.6</v>
      </c>
      <c r="V14" s="240">
        <v>304.1</v>
      </c>
      <c r="W14" s="240">
        <v>325.6</v>
      </c>
      <c r="X14" s="21"/>
    </row>
    <row r="15" ht="15" customHeight="1" spans="1:24">
      <c r="A15" s="239">
        <v>6</v>
      </c>
      <c r="B15" s="240">
        <v>560.1</v>
      </c>
      <c r="C15" s="240">
        <v>574.2</v>
      </c>
      <c r="D15" s="240">
        <v>458.9</v>
      </c>
      <c r="E15" s="240">
        <v>753.2</v>
      </c>
      <c r="F15" s="240">
        <v>572.9</v>
      </c>
      <c r="G15" s="240">
        <v>797.5</v>
      </c>
      <c r="H15" s="240">
        <v>799</v>
      </c>
      <c r="I15" s="240">
        <v>978</v>
      </c>
      <c r="J15" s="240">
        <v>1480</v>
      </c>
      <c r="K15" s="240">
        <v>390.9</v>
      </c>
      <c r="L15" s="240">
        <v>567</v>
      </c>
      <c r="M15" s="240">
        <v>596.9</v>
      </c>
      <c r="N15" s="254"/>
      <c r="O15" s="240">
        <v>351.5</v>
      </c>
      <c r="P15" s="240">
        <v>309.5</v>
      </c>
      <c r="Q15" s="240">
        <v>306.9</v>
      </c>
      <c r="R15" s="240">
        <v>340.3</v>
      </c>
      <c r="S15" s="240">
        <v>444.7</v>
      </c>
      <c r="T15" s="240">
        <v>712</v>
      </c>
      <c r="U15" s="240">
        <v>308.4</v>
      </c>
      <c r="V15" s="240">
        <v>308.9</v>
      </c>
      <c r="W15" s="240">
        <v>331.3</v>
      </c>
      <c r="X15" s="21"/>
    </row>
    <row r="16" ht="15" customHeight="1" spans="1:24">
      <c r="A16" s="239">
        <v>6.5</v>
      </c>
      <c r="B16" s="240">
        <v>600.7</v>
      </c>
      <c r="C16" s="240">
        <v>615.1</v>
      </c>
      <c r="D16" s="240">
        <v>486.8</v>
      </c>
      <c r="E16" s="240">
        <v>802.9</v>
      </c>
      <c r="F16" s="240">
        <v>609.3</v>
      </c>
      <c r="G16" s="240">
        <v>843.5</v>
      </c>
      <c r="H16" s="240">
        <v>844.9</v>
      </c>
      <c r="I16" s="240">
        <v>1022.3</v>
      </c>
      <c r="J16" s="240">
        <v>1552</v>
      </c>
      <c r="K16" s="240">
        <v>416.1</v>
      </c>
      <c r="L16" s="240">
        <v>606.1</v>
      </c>
      <c r="M16" s="240">
        <v>641.6</v>
      </c>
      <c r="N16" s="254"/>
      <c r="O16" s="240">
        <v>378.6</v>
      </c>
      <c r="P16" s="240">
        <v>331.6</v>
      </c>
      <c r="Q16" s="240">
        <v>328.8</v>
      </c>
      <c r="R16" s="240">
        <v>363.5</v>
      </c>
      <c r="S16" s="240">
        <v>476.2</v>
      </c>
      <c r="T16" s="240">
        <v>764</v>
      </c>
      <c r="U16" s="240">
        <v>330.4</v>
      </c>
      <c r="V16" s="240">
        <v>331</v>
      </c>
      <c r="W16" s="240">
        <v>354.2</v>
      </c>
      <c r="X16" s="21"/>
    </row>
    <row r="17" ht="15" customHeight="1" spans="1:24">
      <c r="A17" s="239">
        <v>7</v>
      </c>
      <c r="B17" s="240">
        <v>621.2</v>
      </c>
      <c r="C17" s="240">
        <v>635.9</v>
      </c>
      <c r="D17" s="240">
        <v>497.5</v>
      </c>
      <c r="E17" s="240">
        <v>835.3</v>
      </c>
      <c r="F17" s="240">
        <v>628.5</v>
      </c>
      <c r="G17" s="240">
        <v>872.4</v>
      </c>
      <c r="H17" s="240">
        <v>873.6</v>
      </c>
      <c r="I17" s="240">
        <v>1049.5</v>
      </c>
      <c r="J17" s="240">
        <v>1606.8</v>
      </c>
      <c r="K17" s="240">
        <v>424.2</v>
      </c>
      <c r="L17" s="240">
        <v>623.9</v>
      </c>
      <c r="M17" s="240">
        <v>662.4</v>
      </c>
      <c r="N17" s="254"/>
      <c r="O17" s="240">
        <v>388.6</v>
      </c>
      <c r="P17" s="240">
        <v>336.4</v>
      </c>
      <c r="Q17" s="240">
        <v>333.6</v>
      </c>
      <c r="R17" s="240">
        <v>369.6</v>
      </c>
      <c r="S17" s="240">
        <v>490.4</v>
      </c>
      <c r="T17" s="240">
        <v>791.9</v>
      </c>
      <c r="U17" s="240">
        <v>335.2</v>
      </c>
      <c r="V17" s="240">
        <v>335.8</v>
      </c>
      <c r="W17" s="240">
        <v>359.9</v>
      </c>
      <c r="X17" s="21"/>
    </row>
    <row r="18" ht="15" customHeight="1" spans="1:24">
      <c r="A18" s="239">
        <v>7.5</v>
      </c>
      <c r="B18" s="240">
        <v>661.7</v>
      </c>
      <c r="C18" s="240">
        <v>676.8</v>
      </c>
      <c r="D18" s="240">
        <v>525.4</v>
      </c>
      <c r="E18" s="240">
        <v>885</v>
      </c>
      <c r="F18" s="240">
        <v>664.9</v>
      </c>
      <c r="G18" s="240">
        <v>918.5</v>
      </c>
      <c r="H18" s="240">
        <v>919.5</v>
      </c>
      <c r="I18" s="240">
        <v>1093.9</v>
      </c>
      <c r="J18" s="240">
        <v>1678.8</v>
      </c>
      <c r="K18" s="240">
        <v>449.4</v>
      </c>
      <c r="L18" s="240">
        <v>663</v>
      </c>
      <c r="M18" s="240">
        <v>707.2</v>
      </c>
      <c r="N18" s="254"/>
      <c r="O18" s="240">
        <v>415.7</v>
      </c>
      <c r="P18" s="240">
        <v>358.5</v>
      </c>
      <c r="Q18" s="240">
        <v>355.5</v>
      </c>
      <c r="R18" s="240">
        <v>392.8</v>
      </c>
      <c r="S18" s="240">
        <v>521.9</v>
      </c>
      <c r="T18" s="240">
        <v>843.8</v>
      </c>
      <c r="U18" s="240">
        <v>357.2</v>
      </c>
      <c r="V18" s="240">
        <v>357.8</v>
      </c>
      <c r="W18" s="240">
        <v>382.8</v>
      </c>
      <c r="X18" s="21"/>
    </row>
    <row r="19" ht="15" customHeight="1" spans="1:24">
      <c r="A19" s="239">
        <v>8</v>
      </c>
      <c r="B19" s="240">
        <v>682.3</v>
      </c>
      <c r="C19" s="240">
        <v>697.7</v>
      </c>
      <c r="D19" s="240">
        <v>536.2</v>
      </c>
      <c r="E19" s="240">
        <v>917.4</v>
      </c>
      <c r="F19" s="240">
        <v>684</v>
      </c>
      <c r="G19" s="240">
        <v>947.3</v>
      </c>
      <c r="H19" s="240">
        <v>948.2</v>
      </c>
      <c r="I19" s="240">
        <v>1121</v>
      </c>
      <c r="J19" s="240">
        <v>1733.6</v>
      </c>
      <c r="K19" s="240">
        <v>457.4</v>
      </c>
      <c r="L19" s="240">
        <v>680.8</v>
      </c>
      <c r="M19" s="240">
        <v>727.9</v>
      </c>
      <c r="N19" s="254"/>
      <c r="O19" s="240">
        <v>425.7</v>
      </c>
      <c r="P19" s="240">
        <v>363.3</v>
      </c>
      <c r="Q19" s="240">
        <v>360.2</v>
      </c>
      <c r="R19" s="240">
        <v>398.9</v>
      </c>
      <c r="S19" s="240">
        <v>536.2</v>
      </c>
      <c r="T19" s="240">
        <v>871.7</v>
      </c>
      <c r="U19" s="240">
        <v>362</v>
      </c>
      <c r="V19" s="240">
        <v>362.6</v>
      </c>
      <c r="W19" s="240">
        <v>388.5</v>
      </c>
      <c r="X19" s="21"/>
    </row>
    <row r="20" ht="15" customHeight="1" spans="1:24">
      <c r="A20" s="239">
        <v>8.5</v>
      </c>
      <c r="B20" s="240">
        <v>722.8</v>
      </c>
      <c r="C20" s="240">
        <v>738.6</v>
      </c>
      <c r="D20" s="240">
        <v>564.1</v>
      </c>
      <c r="E20" s="240">
        <v>967</v>
      </c>
      <c r="F20" s="240">
        <v>720.4</v>
      </c>
      <c r="G20" s="240">
        <v>993.4</v>
      </c>
      <c r="H20" s="240">
        <v>994.1</v>
      </c>
      <c r="I20" s="240">
        <v>1165.4</v>
      </c>
      <c r="J20" s="240">
        <v>1805.6</v>
      </c>
      <c r="K20" s="240">
        <v>482.7</v>
      </c>
      <c r="L20" s="240">
        <v>719.8</v>
      </c>
      <c r="M20" s="240">
        <v>772.7</v>
      </c>
      <c r="N20" s="254"/>
      <c r="O20" s="240">
        <v>452.9</v>
      </c>
      <c r="P20" s="240">
        <v>385.4</v>
      </c>
      <c r="Q20" s="240">
        <v>382.2</v>
      </c>
      <c r="R20" s="240">
        <v>422.2</v>
      </c>
      <c r="S20" s="240">
        <v>567.6</v>
      </c>
      <c r="T20" s="240">
        <v>923.7</v>
      </c>
      <c r="U20" s="240">
        <v>384</v>
      </c>
      <c r="V20" s="240">
        <v>384.6</v>
      </c>
      <c r="W20" s="240">
        <v>411.4</v>
      </c>
      <c r="X20" s="21"/>
    </row>
    <row r="21" ht="15" customHeight="1" spans="1:24">
      <c r="A21" s="239">
        <v>9</v>
      </c>
      <c r="B21" s="240">
        <v>743.4</v>
      </c>
      <c r="C21" s="240">
        <v>759.5</v>
      </c>
      <c r="D21" s="240">
        <v>574.8</v>
      </c>
      <c r="E21" s="240">
        <v>999.4</v>
      </c>
      <c r="F21" s="240">
        <v>739.6</v>
      </c>
      <c r="G21" s="240">
        <v>1022.2</v>
      </c>
      <c r="H21" s="240">
        <v>1022.8</v>
      </c>
      <c r="I21" s="240">
        <v>1192.6</v>
      </c>
      <c r="J21" s="240">
        <v>1860.4</v>
      </c>
      <c r="K21" s="240">
        <v>490.7</v>
      </c>
      <c r="L21" s="240">
        <v>737.7</v>
      </c>
      <c r="M21" s="240">
        <v>793.5</v>
      </c>
      <c r="N21" s="254"/>
      <c r="O21" s="240">
        <v>462.8</v>
      </c>
      <c r="P21" s="240">
        <v>390.2</v>
      </c>
      <c r="Q21" s="240">
        <v>386.9</v>
      </c>
      <c r="R21" s="240">
        <v>428.2</v>
      </c>
      <c r="S21" s="240">
        <v>581.9</v>
      </c>
      <c r="T21" s="240">
        <v>951.6</v>
      </c>
      <c r="U21" s="240">
        <v>388.8</v>
      </c>
      <c r="V21" s="240">
        <v>389.5</v>
      </c>
      <c r="W21" s="240">
        <v>417.1</v>
      </c>
      <c r="X21" s="21"/>
    </row>
    <row r="22" ht="15" customHeight="1" spans="1:24">
      <c r="A22" s="239">
        <v>9.5</v>
      </c>
      <c r="B22" s="240">
        <v>783.9</v>
      </c>
      <c r="C22" s="240">
        <v>800.3</v>
      </c>
      <c r="D22" s="240">
        <v>602.7</v>
      </c>
      <c r="E22" s="240">
        <v>1049.1</v>
      </c>
      <c r="F22" s="240">
        <v>776</v>
      </c>
      <c r="G22" s="240">
        <v>1068.3</v>
      </c>
      <c r="H22" s="240">
        <v>1068.7</v>
      </c>
      <c r="I22" s="240">
        <v>1236.9</v>
      </c>
      <c r="J22" s="240">
        <v>1932.4</v>
      </c>
      <c r="K22" s="240">
        <v>516</v>
      </c>
      <c r="L22" s="240">
        <v>776.7</v>
      </c>
      <c r="M22" s="240">
        <v>838.3</v>
      </c>
      <c r="N22" s="254"/>
      <c r="O22" s="240">
        <v>490</v>
      </c>
      <c r="P22" s="240">
        <v>412.3</v>
      </c>
      <c r="Q22" s="240">
        <v>408.9</v>
      </c>
      <c r="R22" s="240">
        <v>451.5</v>
      </c>
      <c r="S22" s="240">
        <v>613.4</v>
      </c>
      <c r="T22" s="240">
        <v>1003.5</v>
      </c>
      <c r="U22" s="240">
        <v>410.8</v>
      </c>
      <c r="V22" s="240">
        <v>411.5</v>
      </c>
      <c r="W22" s="240">
        <v>440</v>
      </c>
      <c r="X22" s="21"/>
    </row>
    <row r="23" ht="15" customHeight="1" spans="1:24">
      <c r="A23" s="239">
        <v>10</v>
      </c>
      <c r="B23" s="240">
        <v>804.5</v>
      </c>
      <c r="C23" s="240">
        <v>821.2</v>
      </c>
      <c r="D23" s="240">
        <v>613.4</v>
      </c>
      <c r="E23" s="240">
        <v>1081.5</v>
      </c>
      <c r="F23" s="240">
        <v>795.2</v>
      </c>
      <c r="G23" s="240">
        <v>1097.2</v>
      </c>
      <c r="H23" s="240">
        <v>1097.4</v>
      </c>
      <c r="I23" s="240">
        <v>1264.1</v>
      </c>
      <c r="J23" s="240">
        <v>1987.2</v>
      </c>
      <c r="K23" s="240">
        <v>524</v>
      </c>
      <c r="L23" s="240">
        <v>794.6</v>
      </c>
      <c r="M23" s="240">
        <v>859</v>
      </c>
      <c r="N23" s="254"/>
      <c r="O23" s="240">
        <v>499.9</v>
      </c>
      <c r="P23" s="240">
        <v>417.1</v>
      </c>
      <c r="Q23" s="240">
        <v>413.6</v>
      </c>
      <c r="R23" s="240">
        <v>457.5</v>
      </c>
      <c r="S23" s="240">
        <v>627.6</v>
      </c>
      <c r="T23" s="240">
        <v>1031.4</v>
      </c>
      <c r="U23" s="240">
        <v>415.6</v>
      </c>
      <c r="V23" s="240">
        <v>416.3</v>
      </c>
      <c r="W23" s="240">
        <v>445.7</v>
      </c>
      <c r="X23" s="21"/>
    </row>
    <row r="24" ht="15" customHeight="1" spans="1:24">
      <c r="A24" s="239">
        <v>10.5</v>
      </c>
      <c r="B24" s="240">
        <v>857</v>
      </c>
      <c r="C24" s="240">
        <v>876.2</v>
      </c>
      <c r="D24" s="240">
        <v>640.6</v>
      </c>
      <c r="E24" s="240">
        <v>1146.7</v>
      </c>
      <c r="F24" s="240">
        <v>843.5</v>
      </c>
      <c r="G24" s="240">
        <v>1119.1</v>
      </c>
      <c r="H24" s="240">
        <v>1141.8</v>
      </c>
      <c r="I24" s="240">
        <v>1341.7</v>
      </c>
      <c r="J24" s="240">
        <v>2051.1</v>
      </c>
      <c r="K24" s="240">
        <v>551.5</v>
      </c>
      <c r="L24" s="240">
        <v>863</v>
      </c>
      <c r="M24" s="240">
        <v>917.4</v>
      </c>
      <c r="N24" s="254"/>
      <c r="O24" s="240">
        <v>608.5</v>
      </c>
      <c r="P24" s="240">
        <v>499.4</v>
      </c>
      <c r="Q24" s="240">
        <v>549.3</v>
      </c>
      <c r="R24" s="240">
        <v>517.2</v>
      </c>
      <c r="S24" s="240">
        <v>646.8</v>
      </c>
      <c r="T24" s="240">
        <v>1060.7</v>
      </c>
      <c r="U24" s="240">
        <v>526</v>
      </c>
      <c r="V24" s="240">
        <v>549.3</v>
      </c>
      <c r="W24" s="240">
        <v>544</v>
      </c>
      <c r="X24" s="21"/>
    </row>
    <row r="25" ht="15" customHeight="1" spans="1:24">
      <c r="A25" s="239">
        <v>11</v>
      </c>
      <c r="B25" s="240">
        <v>874.3</v>
      </c>
      <c r="C25" s="240">
        <v>894.3</v>
      </c>
      <c r="D25" s="240">
        <v>652.1</v>
      </c>
      <c r="E25" s="240">
        <v>1174.5</v>
      </c>
      <c r="F25" s="240">
        <v>859.8</v>
      </c>
      <c r="G25" s="240">
        <v>1142.6</v>
      </c>
      <c r="H25" s="240">
        <v>1163</v>
      </c>
      <c r="I25" s="240">
        <v>1371.1</v>
      </c>
      <c r="J25" s="240">
        <v>2099.6</v>
      </c>
      <c r="K25" s="240">
        <v>560.2</v>
      </c>
      <c r="L25" s="240">
        <v>879</v>
      </c>
      <c r="M25" s="240">
        <v>935.4</v>
      </c>
      <c r="N25" s="254"/>
      <c r="O25" s="240">
        <v>619.1</v>
      </c>
      <c r="P25" s="240">
        <v>506.5</v>
      </c>
      <c r="Q25" s="240">
        <v>558</v>
      </c>
      <c r="R25" s="240">
        <v>524.9</v>
      </c>
      <c r="S25" s="240">
        <v>658.2</v>
      </c>
      <c r="T25" s="240">
        <v>1083.6</v>
      </c>
      <c r="U25" s="240">
        <v>534</v>
      </c>
      <c r="V25" s="240">
        <v>558</v>
      </c>
      <c r="W25" s="240">
        <v>552.5</v>
      </c>
      <c r="X25" s="21"/>
    </row>
    <row r="26" ht="15" customHeight="1" spans="1:24">
      <c r="A26" s="239">
        <v>11.5</v>
      </c>
      <c r="B26" s="240">
        <v>911.6</v>
      </c>
      <c r="C26" s="240">
        <v>932.3</v>
      </c>
      <c r="D26" s="240">
        <v>680.8</v>
      </c>
      <c r="E26" s="240">
        <v>1219.5</v>
      </c>
      <c r="F26" s="240">
        <v>893.4</v>
      </c>
      <c r="G26" s="240">
        <v>1183.4</v>
      </c>
      <c r="H26" s="240">
        <v>1201.4</v>
      </c>
      <c r="I26" s="240">
        <v>1417.7</v>
      </c>
      <c r="J26" s="240">
        <v>2165.3</v>
      </c>
      <c r="K26" s="240">
        <v>586.2</v>
      </c>
      <c r="L26" s="240">
        <v>916.2</v>
      </c>
      <c r="M26" s="240">
        <v>977.5</v>
      </c>
      <c r="N26" s="254"/>
      <c r="O26" s="240">
        <v>646.8</v>
      </c>
      <c r="P26" s="240">
        <v>530.8</v>
      </c>
      <c r="Q26" s="240">
        <v>583.9</v>
      </c>
      <c r="R26" s="240">
        <v>549.7</v>
      </c>
      <c r="S26" s="240">
        <v>686.7</v>
      </c>
      <c r="T26" s="240">
        <v>1130.5</v>
      </c>
      <c r="U26" s="240">
        <v>559.1</v>
      </c>
      <c r="V26" s="240">
        <v>583.9</v>
      </c>
      <c r="W26" s="240">
        <v>578.3</v>
      </c>
      <c r="X26" s="21"/>
    </row>
    <row r="27" ht="15" customHeight="1" spans="1:24">
      <c r="A27" s="239">
        <v>12</v>
      </c>
      <c r="B27" s="240">
        <v>929</v>
      </c>
      <c r="C27" s="240">
        <v>950.4</v>
      </c>
      <c r="D27" s="240">
        <v>692.4</v>
      </c>
      <c r="E27" s="240">
        <v>1247.3</v>
      </c>
      <c r="F27" s="240">
        <v>909.7</v>
      </c>
      <c r="G27" s="240">
        <v>1206.9</v>
      </c>
      <c r="H27" s="240">
        <v>1222.5</v>
      </c>
      <c r="I27" s="240">
        <v>1447.2</v>
      </c>
      <c r="J27" s="240">
        <v>2213.8</v>
      </c>
      <c r="K27" s="240">
        <v>594.9</v>
      </c>
      <c r="L27" s="240">
        <v>932.3</v>
      </c>
      <c r="M27" s="240">
        <v>995.5</v>
      </c>
      <c r="N27" s="254"/>
      <c r="O27" s="240">
        <v>657.3</v>
      </c>
      <c r="P27" s="240">
        <v>537.9</v>
      </c>
      <c r="Q27" s="240">
        <v>592.6</v>
      </c>
      <c r="R27" s="240">
        <v>557.4</v>
      </c>
      <c r="S27" s="240">
        <v>698</v>
      </c>
      <c r="T27" s="240">
        <v>1153.4</v>
      </c>
      <c r="U27" s="240">
        <v>567</v>
      </c>
      <c r="V27" s="240">
        <v>592.6</v>
      </c>
      <c r="W27" s="240">
        <v>586.8</v>
      </c>
      <c r="X27" s="21"/>
    </row>
    <row r="28" ht="15" customHeight="1" spans="1:24">
      <c r="A28" s="239">
        <v>12.5</v>
      </c>
      <c r="B28" s="240">
        <v>966.3</v>
      </c>
      <c r="C28" s="240">
        <v>988.5</v>
      </c>
      <c r="D28" s="240">
        <v>721.1</v>
      </c>
      <c r="E28" s="240">
        <v>1292.3</v>
      </c>
      <c r="F28" s="240">
        <v>943.2</v>
      </c>
      <c r="G28" s="240">
        <v>1247.7</v>
      </c>
      <c r="H28" s="240">
        <v>1260.9</v>
      </c>
      <c r="I28" s="240">
        <v>1493.8</v>
      </c>
      <c r="J28" s="240">
        <v>2279.4</v>
      </c>
      <c r="K28" s="240">
        <v>620.8</v>
      </c>
      <c r="L28" s="240">
        <v>969.5</v>
      </c>
      <c r="M28" s="240">
        <v>1037.6</v>
      </c>
      <c r="N28" s="254"/>
      <c r="O28" s="240">
        <v>685.1</v>
      </c>
      <c r="P28" s="240">
        <v>562.2</v>
      </c>
      <c r="Q28" s="240">
        <v>618.4</v>
      </c>
      <c r="R28" s="240">
        <v>582.2</v>
      </c>
      <c r="S28" s="240">
        <v>726.6</v>
      </c>
      <c r="T28" s="240">
        <v>1200.3</v>
      </c>
      <c r="U28" s="240">
        <v>592.2</v>
      </c>
      <c r="V28" s="240">
        <v>618.4</v>
      </c>
      <c r="W28" s="240">
        <v>612.5</v>
      </c>
      <c r="X28" s="21"/>
    </row>
    <row r="29" ht="15" customHeight="1" spans="1:24">
      <c r="A29" s="239">
        <v>13</v>
      </c>
      <c r="B29" s="240">
        <v>983.6</v>
      </c>
      <c r="C29" s="240">
        <v>1006.6</v>
      </c>
      <c r="D29" s="240">
        <v>732.7</v>
      </c>
      <c r="E29" s="240">
        <v>1320.1</v>
      </c>
      <c r="F29" s="240">
        <v>959.6</v>
      </c>
      <c r="G29" s="240">
        <v>1271.2</v>
      </c>
      <c r="H29" s="240">
        <v>1282.1</v>
      </c>
      <c r="I29" s="240">
        <v>1523.2</v>
      </c>
      <c r="J29" s="240">
        <v>2327.9</v>
      </c>
      <c r="K29" s="240">
        <v>629.6</v>
      </c>
      <c r="L29" s="240">
        <v>985.5</v>
      </c>
      <c r="M29" s="240">
        <v>1055.6</v>
      </c>
      <c r="N29" s="254"/>
      <c r="O29" s="240">
        <v>695.6</v>
      </c>
      <c r="P29" s="240">
        <v>569.3</v>
      </c>
      <c r="Q29" s="240">
        <v>627.1</v>
      </c>
      <c r="R29" s="240">
        <v>589.9</v>
      </c>
      <c r="S29" s="240">
        <v>737.9</v>
      </c>
      <c r="T29" s="240">
        <v>1223.2</v>
      </c>
      <c r="U29" s="240">
        <v>600.1</v>
      </c>
      <c r="V29" s="240">
        <v>627.1</v>
      </c>
      <c r="W29" s="240">
        <v>621</v>
      </c>
      <c r="X29" s="21"/>
    </row>
    <row r="30" ht="15" customHeight="1" spans="1:24">
      <c r="A30" s="239">
        <v>13.5</v>
      </c>
      <c r="B30" s="240">
        <v>1021</v>
      </c>
      <c r="C30" s="240">
        <v>1044.6</v>
      </c>
      <c r="D30" s="240">
        <v>761.4</v>
      </c>
      <c r="E30" s="240">
        <v>1365.1</v>
      </c>
      <c r="F30" s="240">
        <v>993.1</v>
      </c>
      <c r="G30" s="240">
        <v>1312</v>
      </c>
      <c r="H30" s="240">
        <v>1320.5</v>
      </c>
      <c r="I30" s="240">
        <v>1569.8</v>
      </c>
      <c r="J30" s="240">
        <v>2393.6</v>
      </c>
      <c r="K30" s="240">
        <v>655.5</v>
      </c>
      <c r="L30" s="240">
        <v>1022.7</v>
      </c>
      <c r="M30" s="240">
        <v>1097.6</v>
      </c>
      <c r="N30" s="254"/>
      <c r="O30" s="240">
        <v>723.3</v>
      </c>
      <c r="P30" s="240">
        <v>593.6</v>
      </c>
      <c r="Q30" s="240">
        <v>653</v>
      </c>
      <c r="R30" s="240">
        <v>614.8</v>
      </c>
      <c r="S30" s="240">
        <v>766.4</v>
      </c>
      <c r="T30" s="240">
        <v>1270.2</v>
      </c>
      <c r="U30" s="240">
        <v>625.2</v>
      </c>
      <c r="V30" s="240">
        <v>653</v>
      </c>
      <c r="W30" s="240">
        <v>646.7</v>
      </c>
      <c r="X30" s="21"/>
    </row>
    <row r="31" ht="15" customHeight="1" spans="1:24">
      <c r="A31" s="239">
        <v>14</v>
      </c>
      <c r="B31" s="240">
        <v>1038.3</v>
      </c>
      <c r="C31" s="240">
        <v>1062.7</v>
      </c>
      <c r="D31" s="240">
        <v>772.9</v>
      </c>
      <c r="E31" s="240">
        <v>1392.9</v>
      </c>
      <c r="F31" s="240">
        <v>1009.4</v>
      </c>
      <c r="G31" s="240">
        <v>1335.5</v>
      </c>
      <c r="H31" s="240">
        <v>1341.7</v>
      </c>
      <c r="I31" s="240">
        <v>1599.2</v>
      </c>
      <c r="J31" s="240">
        <v>2442.1</v>
      </c>
      <c r="K31" s="240">
        <v>664.2</v>
      </c>
      <c r="L31" s="240">
        <v>1038.8</v>
      </c>
      <c r="M31" s="240">
        <v>1115.7</v>
      </c>
      <c r="N31" s="254"/>
      <c r="O31" s="240">
        <v>733.8</v>
      </c>
      <c r="P31" s="240">
        <v>600.7</v>
      </c>
      <c r="Q31" s="240">
        <v>661.6</v>
      </c>
      <c r="R31" s="240">
        <v>622.4</v>
      </c>
      <c r="S31" s="240">
        <v>777.8</v>
      </c>
      <c r="T31" s="240">
        <v>1293.1</v>
      </c>
      <c r="U31" s="240">
        <v>633.2</v>
      </c>
      <c r="V31" s="240">
        <v>661.6</v>
      </c>
      <c r="W31" s="240">
        <v>655.2</v>
      </c>
      <c r="X31" s="21"/>
    </row>
    <row r="32" ht="15" customHeight="1" spans="1:24">
      <c r="A32" s="239">
        <v>14.5</v>
      </c>
      <c r="B32" s="240">
        <v>1075.7</v>
      </c>
      <c r="C32" s="240">
        <v>1100.8</v>
      </c>
      <c r="D32" s="240">
        <v>801.7</v>
      </c>
      <c r="E32" s="240">
        <v>1437.9</v>
      </c>
      <c r="F32" s="240">
        <v>1043</v>
      </c>
      <c r="G32" s="240">
        <v>1376.3</v>
      </c>
      <c r="H32" s="240">
        <v>1380</v>
      </c>
      <c r="I32" s="240">
        <v>1645.8</v>
      </c>
      <c r="J32" s="240">
        <v>2507.8</v>
      </c>
      <c r="K32" s="240">
        <v>690.2</v>
      </c>
      <c r="L32" s="240">
        <v>1076</v>
      </c>
      <c r="M32" s="240">
        <v>1157.7</v>
      </c>
      <c r="N32" s="254"/>
      <c r="O32" s="240">
        <v>761.6</v>
      </c>
      <c r="P32" s="240">
        <v>624.9</v>
      </c>
      <c r="Q32" s="240">
        <v>687.5</v>
      </c>
      <c r="R32" s="240">
        <v>647.3</v>
      </c>
      <c r="S32" s="240">
        <v>806.3</v>
      </c>
      <c r="T32" s="240">
        <v>1340</v>
      </c>
      <c r="U32" s="240">
        <v>658.3</v>
      </c>
      <c r="V32" s="240">
        <v>687.5</v>
      </c>
      <c r="W32" s="240">
        <v>680.9</v>
      </c>
      <c r="X32" s="21"/>
    </row>
    <row r="33" ht="15" customHeight="1" spans="1:24">
      <c r="A33" s="239">
        <v>15</v>
      </c>
      <c r="B33" s="240">
        <v>1093</v>
      </c>
      <c r="C33" s="240">
        <v>1118.8</v>
      </c>
      <c r="D33" s="240">
        <v>814.2</v>
      </c>
      <c r="E33" s="240">
        <v>1466.7</v>
      </c>
      <c r="F33" s="240">
        <v>1060.3</v>
      </c>
      <c r="G33" s="240">
        <v>1400.8</v>
      </c>
      <c r="H33" s="240">
        <v>1402.2</v>
      </c>
      <c r="I33" s="240">
        <v>1676.2</v>
      </c>
      <c r="J33" s="240">
        <v>2557.3</v>
      </c>
      <c r="K33" s="240">
        <v>699.9</v>
      </c>
      <c r="L33" s="240">
        <v>1092</v>
      </c>
      <c r="M33" s="240">
        <v>1176.7</v>
      </c>
      <c r="N33" s="254"/>
      <c r="O33" s="240">
        <v>773.1</v>
      </c>
      <c r="P33" s="240">
        <v>633</v>
      </c>
      <c r="Q33" s="240">
        <v>697.2</v>
      </c>
      <c r="R33" s="240">
        <v>655.9</v>
      </c>
      <c r="S33" s="240">
        <v>818.7</v>
      </c>
      <c r="T33" s="240">
        <v>1363.9</v>
      </c>
      <c r="U33" s="240">
        <v>667.3</v>
      </c>
      <c r="V33" s="240">
        <v>697.2</v>
      </c>
      <c r="W33" s="240">
        <v>690.4</v>
      </c>
      <c r="X33" s="21"/>
    </row>
    <row r="34" ht="15" customHeight="1" spans="1:24">
      <c r="A34" s="239">
        <v>15.5</v>
      </c>
      <c r="B34" s="240">
        <v>1130.3</v>
      </c>
      <c r="C34" s="240">
        <v>1156.9</v>
      </c>
      <c r="D34" s="240">
        <v>843</v>
      </c>
      <c r="E34" s="240">
        <v>1511.7</v>
      </c>
      <c r="F34" s="240">
        <v>1093.8</v>
      </c>
      <c r="G34" s="240">
        <v>1441.6</v>
      </c>
      <c r="H34" s="240">
        <v>1440.6</v>
      </c>
      <c r="I34" s="240">
        <v>1722.8</v>
      </c>
      <c r="J34" s="240">
        <v>2622.9</v>
      </c>
      <c r="K34" s="240">
        <v>725.8</v>
      </c>
      <c r="L34" s="240">
        <v>1129.2</v>
      </c>
      <c r="M34" s="240">
        <v>1218.8</v>
      </c>
      <c r="N34" s="254"/>
      <c r="O34" s="240">
        <v>800.8</v>
      </c>
      <c r="P34" s="240">
        <v>657.3</v>
      </c>
      <c r="Q34" s="240">
        <v>723</v>
      </c>
      <c r="R34" s="240">
        <v>680.8</v>
      </c>
      <c r="S34" s="240">
        <v>847.2</v>
      </c>
      <c r="T34" s="240">
        <v>1410.8</v>
      </c>
      <c r="U34" s="240">
        <v>692.4</v>
      </c>
      <c r="V34" s="240">
        <v>723</v>
      </c>
      <c r="W34" s="240">
        <v>716.1</v>
      </c>
      <c r="X34" s="21"/>
    </row>
    <row r="35" ht="15" customHeight="1" spans="1:24">
      <c r="A35" s="239">
        <v>16</v>
      </c>
      <c r="B35" s="240">
        <v>1163.7</v>
      </c>
      <c r="C35" s="240">
        <v>1191</v>
      </c>
      <c r="D35" s="240">
        <v>854.5</v>
      </c>
      <c r="E35" s="240">
        <v>1539.5</v>
      </c>
      <c r="F35" s="240">
        <v>1110.2</v>
      </c>
      <c r="G35" s="240">
        <v>1465.1</v>
      </c>
      <c r="H35" s="240">
        <v>1461.8</v>
      </c>
      <c r="I35" s="240">
        <v>1750.2</v>
      </c>
      <c r="J35" s="240">
        <v>2671.4</v>
      </c>
      <c r="K35" s="240">
        <v>734.6</v>
      </c>
      <c r="L35" s="240">
        <v>1145.3</v>
      </c>
      <c r="M35" s="240">
        <v>1236.8</v>
      </c>
      <c r="N35" s="254"/>
      <c r="O35" s="240">
        <v>811.4</v>
      </c>
      <c r="P35" s="240">
        <v>664.4</v>
      </c>
      <c r="Q35" s="240">
        <v>731.7</v>
      </c>
      <c r="R35" s="240">
        <v>688.4</v>
      </c>
      <c r="S35" s="240">
        <v>858.5</v>
      </c>
      <c r="T35" s="240">
        <v>1433.7</v>
      </c>
      <c r="U35" s="240">
        <v>700.3</v>
      </c>
      <c r="V35" s="240">
        <v>731.7</v>
      </c>
      <c r="W35" s="240">
        <v>724.6</v>
      </c>
      <c r="X35" s="21"/>
    </row>
    <row r="36" ht="15" customHeight="1" spans="1:24">
      <c r="A36" s="239">
        <v>16.5</v>
      </c>
      <c r="B36" s="240">
        <v>1201.5</v>
      </c>
      <c r="C36" s="240">
        <v>1229.6</v>
      </c>
      <c r="D36" s="240">
        <v>883.2</v>
      </c>
      <c r="E36" s="240">
        <v>1584.5</v>
      </c>
      <c r="F36" s="240">
        <v>1143.7</v>
      </c>
      <c r="G36" s="240">
        <v>1505.9</v>
      </c>
      <c r="H36" s="240">
        <v>1500.2</v>
      </c>
      <c r="I36" s="240">
        <v>1796.8</v>
      </c>
      <c r="J36" s="240">
        <v>2737.1</v>
      </c>
      <c r="K36" s="240">
        <v>760.5</v>
      </c>
      <c r="L36" s="240">
        <v>1199.3</v>
      </c>
      <c r="M36" s="240">
        <v>1278.9</v>
      </c>
      <c r="N36" s="254"/>
      <c r="O36" s="240">
        <v>839.1</v>
      </c>
      <c r="P36" s="240">
        <v>688.7</v>
      </c>
      <c r="Q36" s="240">
        <v>757.6</v>
      </c>
      <c r="R36" s="240">
        <v>713.3</v>
      </c>
      <c r="S36" s="240">
        <v>887.1</v>
      </c>
      <c r="T36" s="240">
        <v>1480.6</v>
      </c>
      <c r="U36" s="240">
        <v>725.5</v>
      </c>
      <c r="V36" s="240">
        <v>757.6</v>
      </c>
      <c r="W36" s="240">
        <v>750.3</v>
      </c>
      <c r="X36" s="21"/>
    </row>
    <row r="37" ht="15" customHeight="1" spans="1:24">
      <c r="A37" s="239">
        <v>17</v>
      </c>
      <c r="B37" s="240">
        <v>1219.3</v>
      </c>
      <c r="C37" s="240">
        <v>1248.1</v>
      </c>
      <c r="D37" s="240">
        <v>894.8</v>
      </c>
      <c r="E37" s="240">
        <v>1612.3</v>
      </c>
      <c r="F37" s="240">
        <v>1160</v>
      </c>
      <c r="G37" s="240">
        <v>1529.4</v>
      </c>
      <c r="H37" s="240">
        <v>1521.4</v>
      </c>
      <c r="I37" s="240">
        <v>1826.2</v>
      </c>
      <c r="J37" s="240">
        <v>2785.6</v>
      </c>
      <c r="K37" s="240">
        <v>769.3</v>
      </c>
      <c r="L37" s="240">
        <v>1215.7</v>
      </c>
      <c r="M37" s="240">
        <v>1296.9</v>
      </c>
      <c r="N37" s="254"/>
      <c r="O37" s="240">
        <v>849.6</v>
      </c>
      <c r="P37" s="240">
        <v>695.8</v>
      </c>
      <c r="Q37" s="240">
        <v>766.2</v>
      </c>
      <c r="R37" s="240">
        <v>721</v>
      </c>
      <c r="S37" s="240">
        <v>898.4</v>
      </c>
      <c r="T37" s="240">
        <v>1503.5</v>
      </c>
      <c r="U37" s="240">
        <v>733.4</v>
      </c>
      <c r="V37" s="240">
        <v>766.2</v>
      </c>
      <c r="W37" s="240">
        <v>758.8</v>
      </c>
      <c r="X37" s="21"/>
    </row>
    <row r="38" ht="15" customHeight="1" spans="1:24">
      <c r="A38" s="239">
        <v>17.5</v>
      </c>
      <c r="B38" s="240">
        <v>1257.2</v>
      </c>
      <c r="C38" s="240">
        <v>1286.7</v>
      </c>
      <c r="D38" s="240">
        <v>923.5</v>
      </c>
      <c r="E38" s="240">
        <v>1657.3</v>
      </c>
      <c r="F38" s="240">
        <v>1193.6</v>
      </c>
      <c r="G38" s="240">
        <v>1570.2</v>
      </c>
      <c r="H38" s="240">
        <v>1559.7</v>
      </c>
      <c r="I38" s="240">
        <v>1872.8</v>
      </c>
      <c r="J38" s="240">
        <v>2851.3</v>
      </c>
      <c r="K38" s="240">
        <v>795.2</v>
      </c>
      <c r="L38" s="240">
        <v>1253.4</v>
      </c>
      <c r="M38" s="240">
        <v>1338.9</v>
      </c>
      <c r="N38" s="254"/>
      <c r="O38" s="240">
        <v>877.3</v>
      </c>
      <c r="P38" s="240">
        <v>720.1</v>
      </c>
      <c r="Q38" s="240">
        <v>792.1</v>
      </c>
      <c r="R38" s="240">
        <v>745.8</v>
      </c>
      <c r="S38" s="240">
        <v>926.9</v>
      </c>
      <c r="T38" s="240">
        <v>1550.4</v>
      </c>
      <c r="U38" s="240">
        <v>758.5</v>
      </c>
      <c r="V38" s="240">
        <v>792.1</v>
      </c>
      <c r="W38" s="240">
        <v>784.5</v>
      </c>
      <c r="X38" s="21"/>
    </row>
    <row r="39" ht="15" customHeight="1" spans="1:24">
      <c r="A39" s="239">
        <v>18</v>
      </c>
      <c r="B39" s="240">
        <v>1275</v>
      </c>
      <c r="C39" s="240">
        <v>1305.3</v>
      </c>
      <c r="D39" s="240">
        <v>935.1</v>
      </c>
      <c r="E39" s="240">
        <v>1685.1</v>
      </c>
      <c r="F39" s="240">
        <v>1209.9</v>
      </c>
      <c r="G39" s="240">
        <v>1593.7</v>
      </c>
      <c r="H39" s="240">
        <v>1580.9</v>
      </c>
      <c r="I39" s="240">
        <v>1902.2</v>
      </c>
      <c r="J39" s="240">
        <v>2899.8</v>
      </c>
      <c r="K39" s="240">
        <v>803.9</v>
      </c>
      <c r="L39" s="240">
        <v>1269.8</v>
      </c>
      <c r="M39" s="240">
        <v>1357</v>
      </c>
      <c r="N39" s="254"/>
      <c r="O39" s="240">
        <v>887.9</v>
      </c>
      <c r="P39" s="240">
        <v>727.2</v>
      </c>
      <c r="Q39" s="240">
        <v>800.8</v>
      </c>
      <c r="R39" s="240">
        <v>753.5</v>
      </c>
      <c r="S39" s="240">
        <v>938.3</v>
      </c>
      <c r="T39" s="240">
        <v>1573.4</v>
      </c>
      <c r="U39" s="240">
        <v>766.5</v>
      </c>
      <c r="V39" s="240">
        <v>800.8</v>
      </c>
      <c r="W39" s="240">
        <v>793</v>
      </c>
      <c r="X39" s="21"/>
    </row>
    <row r="40" ht="15" customHeight="1" spans="1:24">
      <c r="A40" s="239">
        <v>18.5</v>
      </c>
      <c r="B40" s="240">
        <v>1312.9</v>
      </c>
      <c r="C40" s="240">
        <v>1343.8</v>
      </c>
      <c r="D40" s="240">
        <v>964.8</v>
      </c>
      <c r="E40" s="240">
        <v>1731.1</v>
      </c>
      <c r="F40" s="240">
        <v>1244.5</v>
      </c>
      <c r="G40" s="240">
        <v>1635.5</v>
      </c>
      <c r="H40" s="240">
        <v>1620.3</v>
      </c>
      <c r="I40" s="240">
        <v>1949.8</v>
      </c>
      <c r="J40" s="240">
        <v>2966.4</v>
      </c>
      <c r="K40" s="240">
        <v>830.9</v>
      </c>
      <c r="L40" s="240">
        <v>1308.4</v>
      </c>
      <c r="M40" s="240">
        <v>1400</v>
      </c>
      <c r="N40" s="254"/>
      <c r="O40" s="240">
        <v>916.6</v>
      </c>
      <c r="P40" s="240">
        <v>752.5</v>
      </c>
      <c r="Q40" s="240">
        <v>827.7</v>
      </c>
      <c r="R40" s="240">
        <v>779.3</v>
      </c>
      <c r="S40" s="240">
        <v>967.8</v>
      </c>
      <c r="T40" s="240">
        <v>1621.3</v>
      </c>
      <c r="U40" s="240">
        <v>792.6</v>
      </c>
      <c r="V40" s="240">
        <v>827.7</v>
      </c>
      <c r="W40" s="240">
        <v>819.7</v>
      </c>
      <c r="X40" s="21"/>
    </row>
    <row r="41" ht="15" customHeight="1" spans="1:24">
      <c r="A41" s="239">
        <v>19</v>
      </c>
      <c r="B41" s="240">
        <v>1330.7</v>
      </c>
      <c r="C41" s="240">
        <v>1362.4</v>
      </c>
      <c r="D41" s="240">
        <v>976.3</v>
      </c>
      <c r="E41" s="240">
        <v>1758.9</v>
      </c>
      <c r="F41" s="240">
        <v>1260.8</v>
      </c>
      <c r="G41" s="240">
        <v>1659.1</v>
      </c>
      <c r="H41" s="240">
        <v>1641.5</v>
      </c>
      <c r="I41" s="240">
        <v>1979.2</v>
      </c>
      <c r="J41" s="240">
        <v>3014.9</v>
      </c>
      <c r="K41" s="240">
        <v>839.6</v>
      </c>
      <c r="L41" s="240">
        <v>1324.8</v>
      </c>
      <c r="M41" s="240">
        <v>1418</v>
      </c>
      <c r="N41" s="254"/>
      <c r="O41" s="240">
        <v>927.1</v>
      </c>
      <c r="P41" s="240">
        <v>759.6</v>
      </c>
      <c r="Q41" s="240">
        <v>836.3</v>
      </c>
      <c r="R41" s="240">
        <v>787</v>
      </c>
      <c r="S41" s="240">
        <v>979.1</v>
      </c>
      <c r="T41" s="240">
        <v>1644.2</v>
      </c>
      <c r="U41" s="240">
        <v>800.5</v>
      </c>
      <c r="V41" s="240">
        <v>836.3</v>
      </c>
      <c r="W41" s="240">
        <v>828.2</v>
      </c>
      <c r="X41" s="21"/>
    </row>
    <row r="42" ht="15" customHeight="1" spans="1:24">
      <c r="A42" s="239">
        <v>19.5</v>
      </c>
      <c r="B42" s="240">
        <v>1368.5</v>
      </c>
      <c r="C42" s="240">
        <v>1401</v>
      </c>
      <c r="D42" s="240">
        <v>1005.1</v>
      </c>
      <c r="E42" s="240">
        <v>1803.9</v>
      </c>
      <c r="F42" s="240">
        <v>1294.3</v>
      </c>
      <c r="G42" s="240">
        <v>1699.8</v>
      </c>
      <c r="H42" s="240">
        <v>1679.9</v>
      </c>
      <c r="I42" s="240">
        <v>2025.8</v>
      </c>
      <c r="J42" s="240">
        <v>3080.6</v>
      </c>
      <c r="K42" s="240">
        <v>865.5</v>
      </c>
      <c r="L42" s="240">
        <v>1362.5</v>
      </c>
      <c r="M42" s="240">
        <v>1460.1</v>
      </c>
      <c r="N42" s="254"/>
      <c r="O42" s="240">
        <v>954.9</v>
      </c>
      <c r="P42" s="240">
        <v>783.9</v>
      </c>
      <c r="Q42" s="240">
        <v>862.2</v>
      </c>
      <c r="R42" s="240">
        <v>811.8</v>
      </c>
      <c r="S42" s="240">
        <v>1007.7</v>
      </c>
      <c r="T42" s="240">
        <v>1691.1</v>
      </c>
      <c r="U42" s="240">
        <v>825.7</v>
      </c>
      <c r="V42" s="240">
        <v>862.2</v>
      </c>
      <c r="W42" s="240">
        <v>853.9</v>
      </c>
      <c r="X42" s="21"/>
    </row>
    <row r="43" ht="15" customHeight="1" spans="1:23">
      <c r="A43" s="239">
        <v>20</v>
      </c>
      <c r="B43" s="240">
        <v>1386.4</v>
      </c>
      <c r="C43" s="240">
        <v>1419.6</v>
      </c>
      <c r="D43" s="240">
        <v>1016.6</v>
      </c>
      <c r="E43" s="240">
        <v>1831.7</v>
      </c>
      <c r="F43" s="240">
        <v>1310.7</v>
      </c>
      <c r="G43" s="240">
        <v>1723.4</v>
      </c>
      <c r="H43" s="240">
        <v>1701</v>
      </c>
      <c r="I43" s="240">
        <v>2055.2</v>
      </c>
      <c r="J43" s="240">
        <v>3129.1</v>
      </c>
      <c r="K43" s="240">
        <v>874.3</v>
      </c>
      <c r="L43" s="240">
        <v>1378.9</v>
      </c>
      <c r="M43" s="240">
        <v>1478.1</v>
      </c>
      <c r="N43" s="254"/>
      <c r="O43" s="240">
        <v>965.4</v>
      </c>
      <c r="P43" s="240">
        <v>791</v>
      </c>
      <c r="Q43" s="240">
        <v>870.9</v>
      </c>
      <c r="R43" s="240">
        <v>819.5</v>
      </c>
      <c r="S43" s="240">
        <v>1019</v>
      </c>
      <c r="T43" s="240">
        <v>1714</v>
      </c>
      <c r="U43" s="240">
        <v>833.6</v>
      </c>
      <c r="V43" s="240">
        <v>870.9</v>
      </c>
      <c r="W43" s="240">
        <v>862.4</v>
      </c>
    </row>
    <row r="44" ht="15" customHeight="1" spans="1:23">
      <c r="A44" s="239">
        <v>20.5</v>
      </c>
      <c r="B44" s="240">
        <v>1424.2</v>
      </c>
      <c r="C44" s="240">
        <v>1458.1</v>
      </c>
      <c r="D44" s="240">
        <v>1045.4</v>
      </c>
      <c r="E44" s="240">
        <v>1876.7</v>
      </c>
      <c r="F44" s="240">
        <v>1344.2</v>
      </c>
      <c r="G44" s="240">
        <v>1764.1</v>
      </c>
      <c r="H44" s="240">
        <v>1739.4</v>
      </c>
      <c r="I44" s="240">
        <v>2101.8</v>
      </c>
      <c r="J44" s="240">
        <v>3194.8</v>
      </c>
      <c r="K44" s="240">
        <v>900.2</v>
      </c>
      <c r="L44" s="240">
        <v>1416.5</v>
      </c>
      <c r="M44" s="240">
        <v>1520.2</v>
      </c>
      <c r="N44" s="254"/>
      <c r="O44" s="240">
        <v>993.1</v>
      </c>
      <c r="P44" s="240">
        <v>815.3</v>
      </c>
      <c r="Q44" s="240">
        <v>896.7</v>
      </c>
      <c r="R44" s="240">
        <v>844.4</v>
      </c>
      <c r="S44" s="240">
        <v>1047.6</v>
      </c>
      <c r="T44" s="240">
        <v>1760.9</v>
      </c>
      <c r="U44" s="240">
        <v>858.8</v>
      </c>
      <c r="V44" s="240">
        <v>896.7</v>
      </c>
      <c r="W44" s="240">
        <v>888.1</v>
      </c>
    </row>
    <row r="45" ht="15" spans="1:23">
      <c r="A45" s="241" t="s">
        <v>1773</v>
      </c>
      <c r="B45" s="242" t="s">
        <v>2351</v>
      </c>
      <c r="C45" s="242" t="s">
        <v>2352</v>
      </c>
      <c r="D45" s="243" t="s">
        <v>2139</v>
      </c>
      <c r="E45" s="243" t="s">
        <v>2141</v>
      </c>
      <c r="F45" s="243" t="s">
        <v>2142</v>
      </c>
      <c r="G45" s="243" t="s">
        <v>2143</v>
      </c>
      <c r="H45" s="243" t="s">
        <v>2144</v>
      </c>
      <c r="I45" s="243" t="s">
        <v>2145</v>
      </c>
      <c r="J45" s="243" t="s">
        <v>2140</v>
      </c>
      <c r="K45" s="243" t="s">
        <v>2152</v>
      </c>
      <c r="L45" s="243" t="s">
        <v>2153</v>
      </c>
      <c r="M45" s="243" t="s">
        <v>2187</v>
      </c>
      <c r="N45" s="243" t="s">
        <v>2173</v>
      </c>
      <c r="O45" s="243" t="s">
        <v>2174</v>
      </c>
      <c r="P45" s="243" t="s">
        <v>2175</v>
      </c>
      <c r="Q45" s="243" t="s">
        <v>2176</v>
      </c>
      <c r="R45" s="243" t="s">
        <v>2177</v>
      </c>
      <c r="S45" s="243" t="s">
        <v>2178</v>
      </c>
      <c r="T45" s="243" t="s">
        <v>2179</v>
      </c>
      <c r="U45" s="243" t="s">
        <v>2180</v>
      </c>
      <c r="V45" s="243" t="s">
        <v>2181</v>
      </c>
      <c r="W45" s="243" t="s">
        <v>2182</v>
      </c>
    </row>
    <row r="46" ht="17" customHeight="1" spans="1:23">
      <c r="A46" s="244" t="s">
        <v>2229</v>
      </c>
      <c r="B46" s="245">
        <v>79</v>
      </c>
      <c r="C46" s="245">
        <v>80</v>
      </c>
      <c r="D46" s="245">
        <v>44</v>
      </c>
      <c r="E46" s="245">
        <v>90.8</v>
      </c>
      <c r="F46" s="245">
        <v>63.6</v>
      </c>
      <c r="G46" s="245">
        <v>84.2</v>
      </c>
      <c r="H46" s="245">
        <v>84.3</v>
      </c>
      <c r="I46" s="245">
        <v>100.9</v>
      </c>
      <c r="J46" s="245">
        <v>164.4</v>
      </c>
      <c r="K46" s="245">
        <v>44.9</v>
      </c>
      <c r="L46" s="245">
        <v>71.8</v>
      </c>
      <c r="M46" s="245">
        <v>73.2</v>
      </c>
      <c r="N46" s="255"/>
      <c r="O46" s="245">
        <v>44.5</v>
      </c>
      <c r="P46" s="245">
        <v>40.6</v>
      </c>
      <c r="Q46" s="245">
        <v>43</v>
      </c>
      <c r="R46" s="245">
        <v>37.9</v>
      </c>
      <c r="S46" s="245">
        <v>47.2</v>
      </c>
      <c r="T46" s="245">
        <v>81.2</v>
      </c>
      <c r="U46" s="245">
        <v>38.1</v>
      </c>
      <c r="V46" s="245">
        <v>45.9</v>
      </c>
      <c r="W46" s="259">
        <v>39.6</v>
      </c>
    </row>
    <row r="47" ht="17" customHeight="1" spans="1:23">
      <c r="A47" s="246" t="s">
        <v>1775</v>
      </c>
      <c r="B47" s="247">
        <v>78.5</v>
      </c>
      <c r="C47" s="247">
        <v>79.6</v>
      </c>
      <c r="D47" s="247">
        <v>42.5</v>
      </c>
      <c r="E47" s="247">
        <v>79.5</v>
      </c>
      <c r="F47" s="247">
        <v>60.9</v>
      </c>
      <c r="G47" s="247">
        <v>82.7</v>
      </c>
      <c r="H47" s="247">
        <v>82.8</v>
      </c>
      <c r="I47" s="247">
        <v>99.5</v>
      </c>
      <c r="J47" s="247">
        <v>140</v>
      </c>
      <c r="K47" s="247">
        <v>44.6</v>
      </c>
      <c r="L47" s="247">
        <v>67.1</v>
      </c>
      <c r="M47" s="247">
        <v>72.8</v>
      </c>
      <c r="N47" s="255"/>
      <c r="O47" s="247">
        <v>44.2</v>
      </c>
      <c r="P47" s="247">
        <v>39.5</v>
      </c>
      <c r="Q47" s="247">
        <v>41.1</v>
      </c>
      <c r="R47" s="247">
        <v>37</v>
      </c>
      <c r="S47" s="247">
        <v>45.5</v>
      </c>
      <c r="T47" s="247">
        <v>75</v>
      </c>
      <c r="U47" s="247">
        <v>37.2</v>
      </c>
      <c r="V47" s="247">
        <v>41.1</v>
      </c>
      <c r="W47" s="260">
        <v>38.7</v>
      </c>
    </row>
    <row r="48" ht="17" customHeight="1" spans="1:23">
      <c r="A48" s="246" t="s">
        <v>1776</v>
      </c>
      <c r="B48" s="247">
        <v>77.5</v>
      </c>
      <c r="C48" s="247">
        <v>78.6</v>
      </c>
      <c r="D48" s="247">
        <v>41</v>
      </c>
      <c r="E48" s="247">
        <v>78.5</v>
      </c>
      <c r="F48" s="247">
        <v>58.9</v>
      </c>
      <c r="G48" s="247">
        <v>81.3</v>
      </c>
      <c r="H48" s="247">
        <v>81.4</v>
      </c>
      <c r="I48" s="247">
        <v>98.1</v>
      </c>
      <c r="J48" s="247">
        <v>133.3</v>
      </c>
      <c r="K48" s="247">
        <v>39.6</v>
      </c>
      <c r="L48" s="247">
        <v>66.8</v>
      </c>
      <c r="M48" s="247">
        <v>71.7</v>
      </c>
      <c r="N48" s="255"/>
      <c r="O48" s="247">
        <v>43</v>
      </c>
      <c r="P48" s="247">
        <v>38.4</v>
      </c>
      <c r="Q48" s="247">
        <v>36.9</v>
      </c>
      <c r="R48" s="247">
        <v>36</v>
      </c>
      <c r="S48" s="247">
        <v>42.9</v>
      </c>
      <c r="T48" s="247">
        <v>71.8</v>
      </c>
      <c r="U48" s="247">
        <v>36.2</v>
      </c>
      <c r="V48" s="247">
        <v>38.4</v>
      </c>
      <c r="W48" s="260">
        <v>37.7</v>
      </c>
    </row>
    <row r="49" ht="17" customHeight="1" spans="1:23">
      <c r="A49" s="246" t="s">
        <v>1732</v>
      </c>
      <c r="B49" s="247">
        <v>84.4</v>
      </c>
      <c r="C49" s="247">
        <v>85.7</v>
      </c>
      <c r="D49" s="247">
        <v>39.5</v>
      </c>
      <c r="E49" s="247">
        <v>77.5</v>
      </c>
      <c r="F49" s="247">
        <v>57.8</v>
      </c>
      <c r="G49" s="247">
        <v>79.8</v>
      </c>
      <c r="H49" s="247">
        <v>79.9</v>
      </c>
      <c r="I49" s="247">
        <v>96</v>
      </c>
      <c r="J49" s="247">
        <v>128.8</v>
      </c>
      <c r="K49" s="247">
        <v>36.7</v>
      </c>
      <c r="L49" s="247">
        <v>76.5</v>
      </c>
      <c r="M49" s="247">
        <v>79.9</v>
      </c>
      <c r="N49" s="255"/>
      <c r="O49" s="247">
        <v>39.7</v>
      </c>
      <c r="P49" s="247">
        <v>34.7</v>
      </c>
      <c r="Q49" s="247">
        <v>34.7</v>
      </c>
      <c r="R49" s="247">
        <v>40.1</v>
      </c>
      <c r="S49" s="247">
        <v>41.9</v>
      </c>
      <c r="T49" s="247">
        <v>70</v>
      </c>
      <c r="U49" s="247">
        <v>40.3</v>
      </c>
      <c r="V49" s="247">
        <v>34.7</v>
      </c>
      <c r="W49" s="260">
        <v>41.7</v>
      </c>
    </row>
    <row r="50" ht="17" customHeight="1" spans="1:23">
      <c r="A50" s="246" t="s">
        <v>1733</v>
      </c>
      <c r="B50" s="248">
        <v>82.2</v>
      </c>
      <c r="C50" s="248">
        <v>83.3</v>
      </c>
      <c r="D50" s="247">
        <v>38.4</v>
      </c>
      <c r="E50" s="247">
        <v>77.5</v>
      </c>
      <c r="F50" s="247">
        <v>57.7</v>
      </c>
      <c r="G50" s="247">
        <v>78.9</v>
      </c>
      <c r="H50" s="247">
        <v>79</v>
      </c>
      <c r="I50" s="247">
        <v>94</v>
      </c>
      <c r="J50" s="247">
        <v>125.7</v>
      </c>
      <c r="K50" s="247">
        <v>36</v>
      </c>
      <c r="L50" s="247">
        <v>69</v>
      </c>
      <c r="M50" s="248">
        <v>78.6</v>
      </c>
      <c r="N50" s="255"/>
      <c r="O50" s="247">
        <v>38.4</v>
      </c>
      <c r="P50" s="247">
        <v>34.7</v>
      </c>
      <c r="Q50" s="247">
        <v>34.7</v>
      </c>
      <c r="R50" s="247">
        <v>39</v>
      </c>
      <c r="S50" s="247">
        <v>41.8</v>
      </c>
      <c r="T50" s="247">
        <v>69.9</v>
      </c>
      <c r="U50" s="247">
        <v>38.8</v>
      </c>
      <c r="V50" s="247">
        <v>34.7</v>
      </c>
      <c r="W50" s="260">
        <v>39.5</v>
      </c>
    </row>
    <row r="51" ht="17" customHeight="1" spans="1:23">
      <c r="A51" s="246" t="s">
        <v>1734</v>
      </c>
      <c r="B51" s="248">
        <v>80</v>
      </c>
      <c r="C51" s="248">
        <v>80.8</v>
      </c>
      <c r="D51" s="247">
        <v>35.9</v>
      </c>
      <c r="E51" s="247">
        <v>76</v>
      </c>
      <c r="F51" s="247">
        <v>54.7</v>
      </c>
      <c r="G51" s="247">
        <v>76.7</v>
      </c>
      <c r="H51" s="247">
        <v>76.8</v>
      </c>
      <c r="I51" s="247">
        <v>91.2</v>
      </c>
      <c r="J51" s="247">
        <v>122.2</v>
      </c>
      <c r="K51" s="247">
        <v>34.7</v>
      </c>
      <c r="L51" s="247">
        <v>66.1</v>
      </c>
      <c r="M51" s="248">
        <v>76.1</v>
      </c>
      <c r="N51" s="255"/>
      <c r="O51" s="247">
        <v>35.9</v>
      </c>
      <c r="P51" s="247">
        <v>33.7</v>
      </c>
      <c r="Q51" s="247">
        <v>33.7</v>
      </c>
      <c r="R51" s="247">
        <v>37.1</v>
      </c>
      <c r="S51" s="247">
        <v>39.3</v>
      </c>
      <c r="T51" s="247">
        <v>68.7</v>
      </c>
      <c r="U51" s="247">
        <v>36.1</v>
      </c>
      <c r="V51" s="247">
        <v>33.7</v>
      </c>
      <c r="W51" s="260">
        <v>36.7</v>
      </c>
    </row>
    <row r="52" ht="17" customHeight="1" spans="1:23">
      <c r="A52" s="249" t="s">
        <v>1777</v>
      </c>
      <c r="B52" s="250">
        <v>79.5</v>
      </c>
      <c r="C52" s="250">
        <v>80.7</v>
      </c>
      <c r="D52" s="251">
        <v>35.3</v>
      </c>
      <c r="E52" s="251">
        <v>75.5</v>
      </c>
      <c r="F52" s="251">
        <v>54.7</v>
      </c>
      <c r="G52" s="251">
        <v>76.4</v>
      </c>
      <c r="H52" s="251">
        <v>76.5</v>
      </c>
      <c r="I52" s="251">
        <v>90.8</v>
      </c>
      <c r="J52" s="251">
        <v>121.6</v>
      </c>
      <c r="K52" s="251">
        <v>34.4</v>
      </c>
      <c r="L52" s="251">
        <v>65.6</v>
      </c>
      <c r="M52" s="250">
        <v>75.9</v>
      </c>
      <c r="N52" s="255"/>
      <c r="O52" s="251">
        <v>33</v>
      </c>
      <c r="P52" s="251">
        <v>33.7</v>
      </c>
      <c r="Q52" s="251">
        <v>33.7</v>
      </c>
      <c r="R52" s="251">
        <v>36.8</v>
      </c>
      <c r="S52" s="251">
        <v>39.2</v>
      </c>
      <c r="T52" s="251">
        <v>68.2</v>
      </c>
      <c r="U52" s="251">
        <v>35.5</v>
      </c>
      <c r="V52" s="251">
        <v>33.7</v>
      </c>
      <c r="W52" s="261">
        <v>36</v>
      </c>
    </row>
  </sheetData>
  <mergeCells count="2">
    <mergeCell ref="A1:W1"/>
    <mergeCell ref="A2:W2"/>
  </mergeCells>
  <hyperlinks>
    <hyperlink ref="X1" location="目录!A1" display="目录"/>
    <hyperlink ref="X2" location="'F5-分区'!A1" display="分区表"/>
  </hyperlink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222" t="s">
        <v>2373</v>
      </c>
      <c r="B1" s="222"/>
      <c r="C1" s="222"/>
      <c r="D1" s="222"/>
      <c r="E1" s="222"/>
      <c r="F1" s="222"/>
      <c r="G1" s="222"/>
      <c r="H1" s="26" t="s">
        <v>64</v>
      </c>
    </row>
    <row r="2" ht="14.25" spans="1:6">
      <c r="A2" s="223" t="s">
        <v>2374</v>
      </c>
      <c r="B2" s="223"/>
      <c r="C2" s="223"/>
      <c r="D2" s="223" t="s">
        <v>2375</v>
      </c>
      <c r="E2" s="223"/>
      <c r="F2" s="223"/>
    </row>
    <row r="3" ht="14.25" spans="1:6">
      <c r="A3" s="224" t="s">
        <v>2376</v>
      </c>
      <c r="B3" s="224" t="s">
        <v>2377</v>
      </c>
      <c r="C3" s="224"/>
      <c r="D3" s="224" t="s">
        <v>687</v>
      </c>
      <c r="E3" s="224" t="s">
        <v>688</v>
      </c>
      <c r="F3" s="224" t="s">
        <v>689</v>
      </c>
    </row>
    <row r="4" ht="14.25" spans="1:6">
      <c r="A4" s="224" t="s">
        <v>2378</v>
      </c>
      <c r="B4" s="224" t="s">
        <v>2379</v>
      </c>
      <c r="C4" s="224"/>
      <c r="D4" s="224" t="s">
        <v>684</v>
      </c>
      <c r="E4" s="224" t="s">
        <v>685</v>
      </c>
      <c r="F4" s="224" t="s">
        <v>686</v>
      </c>
    </row>
    <row r="5" ht="14.25" spans="1:6">
      <c r="A5" s="224" t="s">
        <v>2380</v>
      </c>
      <c r="B5" s="224" t="s">
        <v>2381</v>
      </c>
      <c r="C5" s="224"/>
      <c r="D5" s="224" t="s">
        <v>803</v>
      </c>
      <c r="E5" s="224" t="s">
        <v>804</v>
      </c>
      <c r="F5" s="224" t="s">
        <v>805</v>
      </c>
    </row>
    <row r="6" ht="14.25" spans="1:6">
      <c r="A6" s="224" t="s">
        <v>2382</v>
      </c>
      <c r="B6" s="224" t="s">
        <v>2383</v>
      </c>
      <c r="C6" s="224"/>
      <c r="D6" s="224" t="s">
        <v>915</v>
      </c>
      <c r="E6" s="224" t="s">
        <v>916</v>
      </c>
      <c r="F6" s="224" t="s">
        <v>917</v>
      </c>
    </row>
    <row r="7" ht="14.25" spans="1:6">
      <c r="A7" s="224" t="s">
        <v>2384</v>
      </c>
      <c r="B7" s="224" t="s">
        <v>2385</v>
      </c>
      <c r="C7" s="224"/>
      <c r="D7" s="224" t="s">
        <v>737</v>
      </c>
      <c r="E7" s="224" t="s">
        <v>738</v>
      </c>
      <c r="F7" s="224" t="s">
        <v>739</v>
      </c>
    </row>
    <row r="8" ht="14.25" spans="1:6">
      <c r="A8" s="224" t="s">
        <v>2386</v>
      </c>
      <c r="B8" s="224" t="s">
        <v>2387</v>
      </c>
      <c r="C8" s="224"/>
      <c r="D8" s="224" t="s">
        <v>690</v>
      </c>
      <c r="E8" s="224" t="s">
        <v>691</v>
      </c>
      <c r="F8" s="224" t="s">
        <v>692</v>
      </c>
    </row>
    <row r="9" ht="14.25" spans="1:6">
      <c r="A9" s="224" t="s">
        <v>2388</v>
      </c>
      <c r="B9" s="224" t="s">
        <v>2389</v>
      </c>
      <c r="C9" s="224"/>
      <c r="D9" s="224" t="s">
        <v>693</v>
      </c>
      <c r="E9" s="224" t="s">
        <v>2242</v>
      </c>
      <c r="F9" s="224" t="s">
        <v>695</v>
      </c>
    </row>
    <row r="10" ht="14.25" spans="1:6">
      <c r="A10" s="224" t="s">
        <v>2390</v>
      </c>
      <c r="B10" s="224" t="s">
        <v>2391</v>
      </c>
      <c r="C10" s="224"/>
      <c r="D10" s="224" t="s">
        <v>806</v>
      </c>
      <c r="E10" s="224" t="s">
        <v>807</v>
      </c>
      <c r="F10" s="224" t="s">
        <v>808</v>
      </c>
    </row>
    <row r="11" ht="14.25" spans="1:6">
      <c r="A11" s="223" t="s">
        <v>2392</v>
      </c>
      <c r="B11" s="223"/>
      <c r="C11" s="223"/>
      <c r="D11" s="224" t="s">
        <v>485</v>
      </c>
      <c r="E11" s="224" t="s">
        <v>486</v>
      </c>
      <c r="F11" s="224" t="s">
        <v>487</v>
      </c>
    </row>
    <row r="12" ht="14.25" spans="1:6">
      <c r="A12" s="224" t="s">
        <v>1010</v>
      </c>
      <c r="B12" s="224" t="s">
        <v>1011</v>
      </c>
      <c r="C12" s="224" t="s">
        <v>1012</v>
      </c>
      <c r="D12" s="224" t="s">
        <v>2393</v>
      </c>
      <c r="E12" s="224" t="s">
        <v>2245</v>
      </c>
      <c r="F12" s="224" t="s">
        <v>698</v>
      </c>
    </row>
    <row r="13" ht="14.25" spans="1:6">
      <c r="A13" s="224" t="s">
        <v>363</v>
      </c>
      <c r="B13" s="224" t="s">
        <v>2394</v>
      </c>
      <c r="C13" s="224" t="s">
        <v>2110</v>
      </c>
      <c r="D13" s="224" t="s">
        <v>809</v>
      </c>
      <c r="E13" s="224" t="s">
        <v>810</v>
      </c>
      <c r="F13" s="224" t="s">
        <v>811</v>
      </c>
    </row>
    <row r="14" ht="14.25" spans="1:6">
      <c r="A14" s="223" t="s">
        <v>2395</v>
      </c>
      <c r="B14" s="223"/>
      <c r="C14" s="223"/>
      <c r="D14" s="224" t="s">
        <v>928</v>
      </c>
      <c r="E14" s="224" t="s">
        <v>929</v>
      </c>
      <c r="F14" s="224" t="s">
        <v>930</v>
      </c>
    </row>
    <row r="15" ht="14.25" spans="1:6">
      <c r="A15" s="224" t="s">
        <v>310</v>
      </c>
      <c r="B15" s="224" t="s">
        <v>1264</v>
      </c>
      <c r="C15" s="224" t="s">
        <v>431</v>
      </c>
      <c r="D15" s="224" t="s">
        <v>812</v>
      </c>
      <c r="E15" s="224" t="s">
        <v>813</v>
      </c>
      <c r="F15" s="224" t="s">
        <v>814</v>
      </c>
    </row>
    <row r="16" ht="14.25" spans="1:6">
      <c r="A16" s="223" t="s">
        <v>2396</v>
      </c>
      <c r="B16" s="223"/>
      <c r="C16" s="223"/>
      <c r="D16" s="224" t="s">
        <v>845</v>
      </c>
      <c r="E16" s="224" t="s">
        <v>846</v>
      </c>
      <c r="F16" s="224" t="s">
        <v>847</v>
      </c>
    </row>
    <row r="17" ht="14.25" spans="1:6">
      <c r="A17" s="224" t="s">
        <v>448</v>
      </c>
      <c r="B17" s="224" t="s">
        <v>449</v>
      </c>
      <c r="C17" s="224" t="s">
        <v>450</v>
      </c>
      <c r="D17" s="224" t="s">
        <v>821</v>
      </c>
      <c r="E17" s="224" t="s">
        <v>822</v>
      </c>
      <c r="F17" s="224" t="s">
        <v>823</v>
      </c>
    </row>
    <row r="18" ht="14.25" spans="1:6">
      <c r="A18" s="223" t="s">
        <v>2397</v>
      </c>
      <c r="B18" s="223"/>
      <c r="C18" s="223"/>
      <c r="D18" s="224" t="s">
        <v>911</v>
      </c>
      <c r="E18" s="224" t="s">
        <v>912</v>
      </c>
      <c r="F18" s="224" t="s">
        <v>913</v>
      </c>
    </row>
    <row r="19" ht="14.25" spans="1:6">
      <c r="A19" s="225" t="s">
        <v>2398</v>
      </c>
      <c r="B19" s="225" t="s">
        <v>470</v>
      </c>
      <c r="C19" s="225" t="s">
        <v>471</v>
      </c>
      <c r="D19" s="224" t="s">
        <v>827</v>
      </c>
      <c r="E19" s="224" t="s">
        <v>2255</v>
      </c>
      <c r="F19" s="224" t="s">
        <v>829</v>
      </c>
    </row>
    <row r="20" ht="14.25" spans="1:6">
      <c r="A20" s="224" t="s">
        <v>472</v>
      </c>
      <c r="B20" s="224" t="s">
        <v>1533</v>
      </c>
      <c r="C20" s="224" t="s">
        <v>474</v>
      </c>
      <c r="D20" s="224" t="s">
        <v>921</v>
      </c>
      <c r="E20" s="224" t="s">
        <v>2399</v>
      </c>
      <c r="F20" s="224" t="s">
        <v>923</v>
      </c>
    </row>
    <row r="21" ht="14.25" spans="1:6">
      <c r="A21" s="224" t="s">
        <v>1055</v>
      </c>
      <c r="B21" s="224" t="s">
        <v>1056</v>
      </c>
      <c r="C21" s="224" t="s">
        <v>1057</v>
      </c>
      <c r="D21" s="224" t="s">
        <v>918</v>
      </c>
      <c r="E21" s="224" t="s">
        <v>919</v>
      </c>
      <c r="F21" s="224" t="s">
        <v>920</v>
      </c>
    </row>
    <row r="22" ht="14.25" spans="1:6">
      <c r="A22" s="223" t="s">
        <v>2400</v>
      </c>
      <c r="B22" s="223"/>
      <c r="C22" s="223"/>
      <c r="D22" s="224" t="s">
        <v>830</v>
      </c>
      <c r="E22" s="224" t="s">
        <v>831</v>
      </c>
      <c r="F22" s="224" t="s">
        <v>832</v>
      </c>
    </row>
    <row r="23" ht="14.25" spans="1:6">
      <c r="A23" s="224" t="s">
        <v>630</v>
      </c>
      <c r="B23" s="224" t="s">
        <v>631</v>
      </c>
      <c r="C23" s="224" t="s">
        <v>632</v>
      </c>
      <c r="D23" s="224" t="s">
        <v>790</v>
      </c>
      <c r="E23" s="224" t="s">
        <v>791</v>
      </c>
      <c r="F23" s="224" t="s">
        <v>792</v>
      </c>
    </row>
    <row r="24" ht="14.25" spans="1:6">
      <c r="A24" s="224" t="s">
        <v>719</v>
      </c>
      <c r="B24" s="224" t="s">
        <v>720</v>
      </c>
      <c r="C24" s="224" t="s">
        <v>721</v>
      </c>
      <c r="D24" s="224" t="s">
        <v>787</v>
      </c>
      <c r="E24" s="224" t="s">
        <v>788</v>
      </c>
      <c r="F24" s="224" t="s">
        <v>789</v>
      </c>
    </row>
    <row r="25" ht="14.25" spans="1:6">
      <c r="A25" s="224" t="s">
        <v>642</v>
      </c>
      <c r="B25" s="224" t="s">
        <v>643</v>
      </c>
      <c r="C25" s="224" t="s">
        <v>644</v>
      </c>
      <c r="D25" s="224" t="s">
        <v>839</v>
      </c>
      <c r="E25" s="224" t="s">
        <v>840</v>
      </c>
      <c r="F25" s="224" t="s">
        <v>841</v>
      </c>
    </row>
    <row r="26" ht="14.25" spans="1:6">
      <c r="A26" s="224" t="s">
        <v>2401</v>
      </c>
      <c r="B26" s="224" t="s">
        <v>2402</v>
      </c>
      <c r="C26" s="224" t="s">
        <v>657</v>
      </c>
      <c r="D26" s="224" t="s">
        <v>824</v>
      </c>
      <c r="E26" s="224" t="s">
        <v>825</v>
      </c>
      <c r="F26" s="224" t="s">
        <v>826</v>
      </c>
    </row>
    <row r="27" ht="14.25" spans="1:6">
      <c r="A27" s="224" t="s">
        <v>627</v>
      </c>
      <c r="B27" s="224" t="s">
        <v>628</v>
      </c>
      <c r="C27" s="224" t="s">
        <v>629</v>
      </c>
      <c r="D27" s="224" t="s">
        <v>705</v>
      </c>
      <c r="E27" s="224" t="s">
        <v>2269</v>
      </c>
      <c r="F27" s="224" t="s">
        <v>707</v>
      </c>
    </row>
    <row r="28" ht="14.25" spans="1:6">
      <c r="A28" s="225" t="s">
        <v>2403</v>
      </c>
      <c r="B28" s="225" t="s">
        <v>2404</v>
      </c>
      <c r="C28" s="225" t="s">
        <v>673</v>
      </c>
      <c r="D28" s="224" t="s">
        <v>836</v>
      </c>
      <c r="E28" s="224" t="s">
        <v>837</v>
      </c>
      <c r="F28" s="224" t="s">
        <v>838</v>
      </c>
    </row>
    <row r="29" ht="14.25" spans="1:6">
      <c r="A29" s="224" t="s">
        <v>674</v>
      </c>
      <c r="B29" s="224" t="s">
        <v>675</v>
      </c>
      <c r="C29" s="224" t="s">
        <v>676</v>
      </c>
      <c r="D29" s="224" t="s">
        <v>680</v>
      </c>
      <c r="E29" s="224" t="s">
        <v>681</v>
      </c>
      <c r="F29" s="224" t="s">
        <v>682</v>
      </c>
    </row>
    <row r="30" ht="14.25" spans="1:6">
      <c r="A30" s="224" t="s">
        <v>661</v>
      </c>
      <c r="B30" s="224" t="s">
        <v>662</v>
      </c>
      <c r="C30" s="224" t="s">
        <v>663</v>
      </c>
      <c r="D30" s="224" t="s">
        <v>931</v>
      </c>
      <c r="E30" s="224" t="s">
        <v>1333</v>
      </c>
      <c r="F30" s="224" t="s">
        <v>933</v>
      </c>
    </row>
    <row r="31" ht="14.25" spans="1:6">
      <c r="A31" s="226" t="s">
        <v>668</v>
      </c>
      <c r="B31" s="226" t="s">
        <v>669</v>
      </c>
      <c r="C31" s="226" t="s">
        <v>670</v>
      </c>
      <c r="D31" s="224" t="s">
        <v>2405</v>
      </c>
      <c r="E31" s="224" t="s">
        <v>777</v>
      </c>
      <c r="F31" s="224" t="s">
        <v>778</v>
      </c>
    </row>
    <row r="32" ht="14.25" spans="1:6">
      <c r="A32" s="226" t="s">
        <v>779</v>
      </c>
      <c r="B32" s="226" t="s">
        <v>780</v>
      </c>
      <c r="C32" s="226" t="s">
        <v>781</v>
      </c>
      <c r="D32" s="224" t="s">
        <v>793</v>
      </c>
      <c r="E32" s="224" t="s">
        <v>794</v>
      </c>
      <c r="F32" s="224" t="s">
        <v>795</v>
      </c>
    </row>
    <row r="33" ht="14.25" spans="1:6">
      <c r="A33" s="224" t="s">
        <v>633</v>
      </c>
      <c r="B33" s="224" t="s">
        <v>634</v>
      </c>
      <c r="C33" s="224" t="s">
        <v>635</v>
      </c>
      <c r="D33" s="224" t="s">
        <v>714</v>
      </c>
      <c r="E33" s="224" t="s">
        <v>715</v>
      </c>
      <c r="F33" s="224" t="s">
        <v>308</v>
      </c>
    </row>
    <row r="34" ht="14.25" spans="1:6">
      <c r="A34" s="224" t="s">
        <v>636</v>
      </c>
      <c r="B34" s="224" t="s">
        <v>637</v>
      </c>
      <c r="C34" s="224" t="s">
        <v>638</v>
      </c>
      <c r="D34" s="224" t="s">
        <v>851</v>
      </c>
      <c r="E34" s="224" t="s">
        <v>852</v>
      </c>
      <c r="F34" s="224" t="s">
        <v>853</v>
      </c>
    </row>
    <row r="35" ht="14.25" spans="1:6">
      <c r="A35" s="224" t="s">
        <v>639</v>
      </c>
      <c r="B35" s="224" t="s">
        <v>640</v>
      </c>
      <c r="C35" s="224" t="s">
        <v>641</v>
      </c>
      <c r="D35" s="224" t="s">
        <v>934</v>
      </c>
      <c r="E35" s="224" t="s">
        <v>935</v>
      </c>
      <c r="F35" s="224" t="s">
        <v>936</v>
      </c>
    </row>
    <row r="36" ht="14.25" spans="1:6">
      <c r="A36" s="224" t="s">
        <v>1064</v>
      </c>
      <c r="B36" s="224" t="s">
        <v>1065</v>
      </c>
      <c r="C36" s="224" t="s">
        <v>1066</v>
      </c>
      <c r="D36" s="224" t="s">
        <v>2406</v>
      </c>
      <c r="E36" s="224" t="s">
        <v>2407</v>
      </c>
      <c r="F36" s="224" t="s">
        <v>1921</v>
      </c>
    </row>
    <row r="37" ht="14.25" spans="1:6">
      <c r="A37" s="224" t="s">
        <v>652</v>
      </c>
      <c r="B37" s="224" t="s">
        <v>653</v>
      </c>
      <c r="C37" s="224" t="s">
        <v>654</v>
      </c>
      <c r="D37" s="224" t="s">
        <v>1651</v>
      </c>
      <c r="E37" s="224" t="s">
        <v>2285</v>
      </c>
      <c r="F37" s="224" t="s">
        <v>724</v>
      </c>
    </row>
    <row r="38" ht="14.25" spans="1:6">
      <c r="A38" s="224" t="s">
        <v>658</v>
      </c>
      <c r="B38" s="224" t="s">
        <v>659</v>
      </c>
      <c r="C38" s="224" t="s">
        <v>660</v>
      </c>
      <c r="D38" s="224" t="s">
        <v>860</v>
      </c>
      <c r="E38" s="224" t="s">
        <v>861</v>
      </c>
      <c r="F38" s="224" t="s">
        <v>862</v>
      </c>
    </row>
    <row r="39" ht="14.25" spans="1:6">
      <c r="A39" s="227" t="s">
        <v>2408</v>
      </c>
      <c r="B39" s="227" t="s">
        <v>700</v>
      </c>
      <c r="C39" s="227" t="s">
        <v>701</v>
      </c>
      <c r="D39" s="224" t="s">
        <v>863</v>
      </c>
      <c r="E39" s="224" t="s">
        <v>864</v>
      </c>
      <c r="F39" s="224" t="s">
        <v>865</v>
      </c>
    </row>
    <row r="40" ht="14.25" spans="1:6">
      <c r="A40" s="224" t="s">
        <v>728</v>
      </c>
      <c r="B40" s="224" t="s">
        <v>2315</v>
      </c>
      <c r="C40" s="224" t="s">
        <v>730</v>
      </c>
      <c r="D40" s="224" t="s">
        <v>504</v>
      </c>
      <c r="E40" s="224" t="s">
        <v>2287</v>
      </c>
      <c r="F40" s="224" t="s">
        <v>506</v>
      </c>
    </row>
    <row r="41" ht="14.25" spans="1:6">
      <c r="A41" s="224" t="s">
        <v>2409</v>
      </c>
      <c r="B41" s="224" t="s">
        <v>2410</v>
      </c>
      <c r="C41" s="224" t="s">
        <v>647</v>
      </c>
      <c r="D41" s="224" t="s">
        <v>937</v>
      </c>
      <c r="E41" s="224" t="s">
        <v>938</v>
      </c>
      <c r="F41" s="224" t="s">
        <v>939</v>
      </c>
    </row>
    <row r="42" ht="14.25" spans="1:6">
      <c r="A42" s="224" t="s">
        <v>648</v>
      </c>
      <c r="B42" s="224" t="s">
        <v>649</v>
      </c>
      <c r="C42" s="224" t="s">
        <v>650</v>
      </c>
      <c r="D42" s="224" t="s">
        <v>872</v>
      </c>
      <c r="E42" s="224" t="s">
        <v>873</v>
      </c>
      <c r="F42" s="224" t="s">
        <v>874</v>
      </c>
    </row>
    <row r="43" ht="14.25" spans="1:6">
      <c r="A43" s="224" t="s">
        <v>1088</v>
      </c>
      <c r="B43" s="224" t="s">
        <v>2411</v>
      </c>
      <c r="C43" s="224" t="s">
        <v>1090</v>
      </c>
      <c r="D43" s="224" t="s">
        <v>869</v>
      </c>
      <c r="E43" s="224" t="s">
        <v>870</v>
      </c>
      <c r="F43" s="224" t="s">
        <v>871</v>
      </c>
    </row>
    <row r="44" ht="14.25" spans="1:6">
      <c r="A44" s="224" t="s">
        <v>757</v>
      </c>
      <c r="B44" s="224" t="s">
        <v>758</v>
      </c>
      <c r="C44" s="224" t="s">
        <v>759</v>
      </c>
      <c r="D44" s="224" t="s">
        <v>725</v>
      </c>
      <c r="E44" s="224" t="s">
        <v>2291</v>
      </c>
      <c r="F44" s="224" t="s">
        <v>727</v>
      </c>
    </row>
    <row r="45" ht="14.25" spans="1:6">
      <c r="A45" s="224" t="s">
        <v>731</v>
      </c>
      <c r="B45" s="224" t="s">
        <v>732</v>
      </c>
      <c r="C45" s="224" t="s">
        <v>733</v>
      </c>
      <c r="D45" s="224" t="s">
        <v>711</v>
      </c>
      <c r="E45" s="224" t="s">
        <v>1525</v>
      </c>
      <c r="F45" s="224" t="s">
        <v>713</v>
      </c>
    </row>
    <row r="46" ht="14.25" spans="1:6">
      <c r="A46" s="223" t="s">
        <v>2412</v>
      </c>
      <c r="B46" s="223"/>
      <c r="C46" s="223"/>
      <c r="D46" s="224" t="s">
        <v>875</v>
      </c>
      <c r="E46" s="224" t="s">
        <v>876</v>
      </c>
      <c r="F46" s="224" t="s">
        <v>877</v>
      </c>
    </row>
    <row r="47" ht="14.25" spans="1:6">
      <c r="A47" s="224" t="s">
        <v>744</v>
      </c>
      <c r="B47" s="224" t="s">
        <v>745</v>
      </c>
      <c r="C47" s="224" t="s">
        <v>746</v>
      </c>
      <c r="D47" s="224" t="s">
        <v>878</v>
      </c>
      <c r="E47" s="224" t="s">
        <v>879</v>
      </c>
      <c r="F47" s="224" t="s">
        <v>880</v>
      </c>
    </row>
    <row r="48" ht="14.25" spans="1:6">
      <c r="A48" s="224" t="s">
        <v>507</v>
      </c>
      <c r="B48" s="224" t="s">
        <v>508</v>
      </c>
      <c r="C48" s="224" t="s">
        <v>509</v>
      </c>
      <c r="D48" s="224" t="s">
        <v>881</v>
      </c>
      <c r="E48" s="224" t="s">
        <v>882</v>
      </c>
      <c r="F48" s="224" t="s">
        <v>883</v>
      </c>
    </row>
    <row r="49" ht="14.25" spans="1:6">
      <c r="A49" s="224" t="s">
        <v>783</v>
      </c>
      <c r="B49" s="224" t="s">
        <v>784</v>
      </c>
      <c r="C49" s="224" t="s">
        <v>785</v>
      </c>
      <c r="D49" s="224" t="s">
        <v>516</v>
      </c>
      <c r="E49" s="224" t="s">
        <v>517</v>
      </c>
      <c r="F49" s="224" t="s">
        <v>518</v>
      </c>
    </row>
    <row r="50" ht="14.25" spans="1:6">
      <c r="A50" s="224" t="s">
        <v>753</v>
      </c>
      <c r="B50" s="224" t="s">
        <v>754</v>
      </c>
      <c r="C50" s="224" t="s">
        <v>755</v>
      </c>
      <c r="D50" s="224" t="s">
        <v>940</v>
      </c>
      <c r="E50" s="224" t="s">
        <v>941</v>
      </c>
      <c r="F50" s="224" t="s">
        <v>942</v>
      </c>
    </row>
    <row r="51" ht="14.25" spans="1:6">
      <c r="A51" s="224" t="s">
        <v>750</v>
      </c>
      <c r="B51" s="224" t="s">
        <v>751</v>
      </c>
      <c r="C51" s="224" t="s">
        <v>752</v>
      </c>
      <c r="D51" s="224" t="s">
        <v>884</v>
      </c>
      <c r="E51" s="224" t="s">
        <v>885</v>
      </c>
      <c r="F51" s="224" t="s">
        <v>886</v>
      </c>
    </row>
    <row r="52" ht="14.25" spans="1:6">
      <c r="A52" s="224" t="s">
        <v>764</v>
      </c>
      <c r="B52" s="224" t="s">
        <v>765</v>
      </c>
      <c r="C52" s="224" t="s">
        <v>766</v>
      </c>
      <c r="D52" s="224" t="s">
        <v>1859</v>
      </c>
      <c r="E52" s="224" t="s">
        <v>2413</v>
      </c>
      <c r="F52" s="224" t="s">
        <v>1860</v>
      </c>
    </row>
    <row r="53" ht="14.25" spans="1:6">
      <c r="A53" s="224" t="s">
        <v>761</v>
      </c>
      <c r="B53" s="224" t="s">
        <v>762</v>
      </c>
      <c r="C53" s="224" t="s">
        <v>763</v>
      </c>
      <c r="D53" s="224" t="s">
        <v>854</v>
      </c>
      <c r="E53" s="224" t="s">
        <v>2308</v>
      </c>
      <c r="F53" s="224" t="s">
        <v>856</v>
      </c>
    </row>
    <row r="54" ht="14.25" spans="1:6">
      <c r="A54" s="226" t="s">
        <v>368</v>
      </c>
      <c r="B54" s="226" t="s">
        <v>547</v>
      </c>
      <c r="C54" s="226" t="s">
        <v>548</v>
      </c>
      <c r="D54" s="224" t="s">
        <v>857</v>
      </c>
      <c r="E54" s="224" t="s">
        <v>858</v>
      </c>
      <c r="F54" s="224" t="s">
        <v>859</v>
      </c>
    </row>
    <row r="55" ht="14.25" spans="1:6">
      <c r="A55" s="224" t="s">
        <v>747</v>
      </c>
      <c r="B55" s="224" t="s">
        <v>748</v>
      </c>
      <c r="C55" s="224" t="s">
        <v>749</v>
      </c>
      <c r="D55" s="224" t="s">
        <v>887</v>
      </c>
      <c r="E55" s="224" t="s">
        <v>888</v>
      </c>
      <c r="F55" s="224" t="s">
        <v>889</v>
      </c>
    </row>
    <row r="56" ht="14.25" spans="1:6">
      <c r="A56" s="226" t="s">
        <v>770</v>
      </c>
      <c r="B56" s="226" t="s">
        <v>771</v>
      </c>
      <c r="C56" s="226" t="s">
        <v>772</v>
      </c>
      <c r="D56" s="224" t="s">
        <v>890</v>
      </c>
      <c r="E56" s="224" t="s">
        <v>891</v>
      </c>
      <c r="F56" s="224" t="s">
        <v>892</v>
      </c>
    </row>
    <row r="57" ht="14.25" spans="1:6">
      <c r="A57" s="224" t="s">
        <v>796</v>
      </c>
      <c r="B57" s="224" t="s">
        <v>797</v>
      </c>
      <c r="C57" s="224" t="s">
        <v>798</v>
      </c>
      <c r="D57" s="224" t="s">
        <v>893</v>
      </c>
      <c r="E57" s="224" t="s">
        <v>894</v>
      </c>
      <c r="F57" s="224" t="s">
        <v>895</v>
      </c>
    </row>
    <row r="58" ht="14.25" spans="1:6">
      <c r="A58" s="224" t="s">
        <v>367</v>
      </c>
      <c r="B58" s="224" t="s">
        <v>544</v>
      </c>
      <c r="C58" s="224" t="s">
        <v>545</v>
      </c>
      <c r="D58" s="225" t="s">
        <v>2414</v>
      </c>
      <c r="E58" s="225" t="s">
        <v>2415</v>
      </c>
      <c r="F58" s="225" t="s">
        <v>1930</v>
      </c>
    </row>
    <row r="59" ht="14.25" spans="1:6">
      <c r="A59" s="224" t="s">
        <v>741</v>
      </c>
      <c r="B59" s="224" t="s">
        <v>742</v>
      </c>
      <c r="C59" s="224" t="s">
        <v>743</v>
      </c>
      <c r="D59" s="224" t="s">
        <v>902</v>
      </c>
      <c r="E59" s="224" t="s">
        <v>903</v>
      </c>
      <c r="F59" s="224" t="s">
        <v>904</v>
      </c>
    </row>
    <row r="60" ht="14.25" spans="1:6">
      <c r="A60" s="223" t="s">
        <v>2416</v>
      </c>
      <c r="B60" s="223"/>
      <c r="C60" s="223"/>
      <c r="D60" s="224" t="s">
        <v>818</v>
      </c>
      <c r="E60" s="224" t="s">
        <v>819</v>
      </c>
      <c r="F60" s="224" t="s">
        <v>820</v>
      </c>
    </row>
    <row r="61" ht="14.25" spans="1:6">
      <c r="A61" s="226" t="s">
        <v>1113</v>
      </c>
      <c r="B61" s="226" t="s">
        <v>1114</v>
      </c>
      <c r="C61" s="226" t="s">
        <v>1115</v>
      </c>
      <c r="D61" s="224" t="s">
        <v>905</v>
      </c>
      <c r="E61" s="224" t="s">
        <v>906</v>
      </c>
      <c r="F61" s="224" t="s">
        <v>907</v>
      </c>
    </row>
    <row r="62" ht="14.25" spans="1:6">
      <c r="A62" s="224" t="s">
        <v>995</v>
      </c>
      <c r="B62" s="224" t="s">
        <v>996</v>
      </c>
      <c r="C62" s="224" t="s">
        <v>997</v>
      </c>
      <c r="D62" s="224" t="s">
        <v>799</v>
      </c>
      <c r="E62" s="224" t="s">
        <v>800</v>
      </c>
      <c r="F62" s="224" t="s">
        <v>801</v>
      </c>
    </row>
    <row r="63" ht="14.25" spans="1:6">
      <c r="A63" s="224" t="s">
        <v>998</v>
      </c>
      <c r="B63" s="224" t="s">
        <v>1290</v>
      </c>
      <c r="C63" s="224" t="s">
        <v>1000</v>
      </c>
      <c r="D63" s="224" t="s">
        <v>734</v>
      </c>
      <c r="E63" s="224" t="s">
        <v>735</v>
      </c>
      <c r="F63" s="224" t="s">
        <v>736</v>
      </c>
    </row>
    <row r="64" ht="14.25" spans="1:6">
      <c r="A64" s="224" t="s">
        <v>979</v>
      </c>
      <c r="B64" s="224" t="s">
        <v>980</v>
      </c>
      <c r="C64" s="224" t="s">
        <v>981</v>
      </c>
      <c r="D64" s="224" t="s">
        <v>908</v>
      </c>
      <c r="E64" s="224" t="s">
        <v>909</v>
      </c>
      <c r="F64" s="224" t="s">
        <v>910</v>
      </c>
    </row>
    <row r="65" ht="14.25" spans="1:6">
      <c r="A65" s="226" t="s">
        <v>992</v>
      </c>
      <c r="B65" s="226" t="s">
        <v>993</v>
      </c>
      <c r="C65" s="226" t="s">
        <v>994</v>
      </c>
      <c r="D65" s="224" t="s">
        <v>842</v>
      </c>
      <c r="E65" s="224" t="s">
        <v>843</v>
      </c>
      <c r="F65" s="224" t="s">
        <v>844</v>
      </c>
    </row>
    <row r="66" ht="14.25" spans="1:6">
      <c r="A66" s="224" t="s">
        <v>1004</v>
      </c>
      <c r="B66" s="224" t="s">
        <v>1005</v>
      </c>
      <c r="C66" s="224" t="s">
        <v>1006</v>
      </c>
      <c r="D66" s="223" t="s">
        <v>2417</v>
      </c>
      <c r="E66" s="223"/>
      <c r="F66" s="223"/>
    </row>
    <row r="67" ht="14.25" spans="1:6">
      <c r="A67" s="224" t="s">
        <v>1001</v>
      </c>
      <c r="B67" s="224" t="s">
        <v>1002</v>
      </c>
      <c r="C67" s="224" t="s">
        <v>1003</v>
      </c>
      <c r="D67" s="224" t="s">
        <v>475</v>
      </c>
      <c r="E67" s="224" t="s">
        <v>476</v>
      </c>
      <c r="F67" s="224" t="s">
        <v>477</v>
      </c>
    </row>
    <row r="68" ht="14.25" spans="1:6">
      <c r="A68" s="224" t="s">
        <v>1016</v>
      </c>
      <c r="B68" s="224" t="s">
        <v>1017</v>
      </c>
      <c r="C68" s="224" t="s">
        <v>1018</v>
      </c>
      <c r="D68" s="223" t="s">
        <v>2418</v>
      </c>
      <c r="E68" s="223"/>
      <c r="F68" s="223"/>
    </row>
    <row r="69" ht="14.25" spans="1:6">
      <c r="A69" s="224" t="s">
        <v>2419</v>
      </c>
      <c r="B69" s="224" t="s">
        <v>1363</v>
      </c>
      <c r="C69" s="224" t="s">
        <v>1009</v>
      </c>
      <c r="D69" s="224" t="s">
        <v>556</v>
      </c>
      <c r="E69" s="224" t="s">
        <v>557</v>
      </c>
      <c r="F69" s="224" t="s">
        <v>558</v>
      </c>
    </row>
    <row r="70" ht="14.25" spans="1:6">
      <c r="A70" s="224" t="s">
        <v>1013</v>
      </c>
      <c r="B70" s="224" t="s">
        <v>1014</v>
      </c>
      <c r="C70" s="224" t="s">
        <v>1015</v>
      </c>
      <c r="D70" s="224" t="s">
        <v>677</v>
      </c>
      <c r="E70" s="224" t="s">
        <v>2420</v>
      </c>
      <c r="F70" s="224" t="s">
        <v>679</v>
      </c>
    </row>
    <row r="71" ht="14.25" spans="1:6">
      <c r="A71" s="224" t="s">
        <v>1019</v>
      </c>
      <c r="B71" s="224" t="s">
        <v>2243</v>
      </c>
      <c r="C71" s="224" t="s">
        <v>2421</v>
      </c>
      <c r="D71" s="224" t="s">
        <v>562</v>
      </c>
      <c r="E71" s="224" t="s">
        <v>563</v>
      </c>
      <c r="F71" s="224" t="s">
        <v>564</v>
      </c>
    </row>
    <row r="72" ht="14.25" spans="1:6">
      <c r="A72" s="224" t="s">
        <v>982</v>
      </c>
      <c r="B72" s="224" t="s">
        <v>983</v>
      </c>
      <c r="C72" s="224" t="s">
        <v>984</v>
      </c>
      <c r="D72" s="224" t="s">
        <v>559</v>
      </c>
      <c r="E72" s="224" t="s">
        <v>560</v>
      </c>
      <c r="F72" s="224" t="s">
        <v>561</v>
      </c>
    </row>
    <row r="73" ht="14.25" spans="1:6">
      <c r="A73" s="224" t="s">
        <v>1100</v>
      </c>
      <c r="B73" s="224" t="s">
        <v>1627</v>
      </c>
      <c r="C73" s="224" t="s">
        <v>1102</v>
      </c>
      <c r="D73" s="224" t="s">
        <v>583</v>
      </c>
      <c r="E73" s="224" t="s">
        <v>584</v>
      </c>
      <c r="F73" s="224" t="s">
        <v>585</v>
      </c>
    </row>
    <row r="74" ht="14.25" spans="1:6">
      <c r="A74" s="224" t="s">
        <v>1043</v>
      </c>
      <c r="B74" s="224" t="s">
        <v>1044</v>
      </c>
      <c r="C74" s="224" t="s">
        <v>1045</v>
      </c>
      <c r="D74" s="224" t="s">
        <v>568</v>
      </c>
      <c r="E74" s="224" t="s">
        <v>2150</v>
      </c>
      <c r="F74" s="224" t="s">
        <v>570</v>
      </c>
    </row>
    <row r="75" ht="14.25" spans="1:6">
      <c r="A75" s="224" t="s">
        <v>975</v>
      </c>
      <c r="B75" s="224" t="s">
        <v>976</v>
      </c>
      <c r="C75" s="224" t="s">
        <v>977</v>
      </c>
      <c r="D75" s="224" t="s">
        <v>577</v>
      </c>
      <c r="E75" s="224" t="s">
        <v>578</v>
      </c>
      <c r="F75" s="224" t="s">
        <v>579</v>
      </c>
    </row>
    <row r="76" ht="14.25" spans="1:6">
      <c r="A76" s="224" t="s">
        <v>1028</v>
      </c>
      <c r="B76" s="224" t="s">
        <v>1029</v>
      </c>
      <c r="C76" s="224" t="s">
        <v>1030</v>
      </c>
      <c r="D76" s="224" t="s">
        <v>617</v>
      </c>
      <c r="E76" s="224" t="s">
        <v>618</v>
      </c>
      <c r="F76" s="224" t="s">
        <v>619</v>
      </c>
    </row>
    <row r="77" ht="14.25" spans="1:6">
      <c r="A77" s="224" t="s">
        <v>501</v>
      </c>
      <c r="B77" s="224" t="s">
        <v>502</v>
      </c>
      <c r="C77" s="224" t="s">
        <v>503</v>
      </c>
      <c r="D77" s="224" t="s">
        <v>580</v>
      </c>
      <c r="E77" s="224" t="s">
        <v>2422</v>
      </c>
      <c r="F77" s="224" t="s">
        <v>582</v>
      </c>
    </row>
    <row r="78" ht="14.25" spans="1:6">
      <c r="A78" s="224" t="s">
        <v>966</v>
      </c>
      <c r="B78" s="224" t="s">
        <v>967</v>
      </c>
      <c r="C78" s="224" t="s">
        <v>968</v>
      </c>
      <c r="D78" s="224" t="s">
        <v>565</v>
      </c>
      <c r="E78" s="224" t="s">
        <v>566</v>
      </c>
      <c r="F78" s="224" t="s">
        <v>567</v>
      </c>
    </row>
    <row r="79" ht="14.25" spans="1:6">
      <c r="A79" s="224" t="s">
        <v>1046</v>
      </c>
      <c r="B79" s="224" t="s">
        <v>1047</v>
      </c>
      <c r="C79" s="224" t="s">
        <v>1048</v>
      </c>
      <c r="D79" s="224" t="s">
        <v>590</v>
      </c>
      <c r="E79" s="224" t="s">
        <v>591</v>
      </c>
      <c r="F79" s="224" t="s">
        <v>592</v>
      </c>
    </row>
    <row r="80" ht="14.25" spans="1:6">
      <c r="A80" s="224" t="s">
        <v>1489</v>
      </c>
      <c r="B80" s="224" t="s">
        <v>954</v>
      </c>
      <c r="C80" s="224" t="s">
        <v>955</v>
      </c>
      <c r="D80" s="224" t="s">
        <v>593</v>
      </c>
      <c r="E80" s="224" t="s">
        <v>594</v>
      </c>
      <c r="F80" s="224" t="s">
        <v>595</v>
      </c>
    </row>
    <row r="81" ht="14.25" spans="1:6">
      <c r="A81" s="224" t="s">
        <v>963</v>
      </c>
      <c r="B81" s="224" t="s">
        <v>2423</v>
      </c>
      <c r="C81" s="224" t="s">
        <v>965</v>
      </c>
      <c r="D81" s="224" t="s">
        <v>596</v>
      </c>
      <c r="E81" s="224" t="s">
        <v>597</v>
      </c>
      <c r="F81" s="224" t="s">
        <v>598</v>
      </c>
    </row>
    <row r="82" ht="14.25" spans="1:6">
      <c r="A82" s="224" t="s">
        <v>488</v>
      </c>
      <c r="B82" s="224" t="s">
        <v>489</v>
      </c>
      <c r="C82" s="224" t="s">
        <v>490</v>
      </c>
      <c r="D82" s="224" t="s">
        <v>620</v>
      </c>
      <c r="E82" s="224" t="s">
        <v>621</v>
      </c>
      <c r="F82" s="224" t="s">
        <v>622</v>
      </c>
    </row>
    <row r="83" ht="14.25" spans="1:6">
      <c r="A83" s="224" t="s">
        <v>1022</v>
      </c>
      <c r="B83" s="224" t="s">
        <v>1023</v>
      </c>
      <c r="C83" s="224" t="s">
        <v>1024</v>
      </c>
      <c r="D83" s="224" t="s">
        <v>587</v>
      </c>
      <c r="E83" s="224" t="s">
        <v>2277</v>
      </c>
      <c r="F83" s="224" t="s">
        <v>589</v>
      </c>
    </row>
    <row r="84" ht="14.25" spans="1:6">
      <c r="A84" s="224" t="s">
        <v>1067</v>
      </c>
      <c r="B84" s="224" t="s">
        <v>1068</v>
      </c>
      <c r="C84" s="224" t="s">
        <v>1069</v>
      </c>
      <c r="D84" s="224" t="s">
        <v>602</v>
      </c>
      <c r="E84" s="224" t="s">
        <v>603</v>
      </c>
      <c r="F84" s="224" t="s">
        <v>604</v>
      </c>
    </row>
    <row r="85" ht="14.25" spans="1:6">
      <c r="A85" s="224" t="s">
        <v>494</v>
      </c>
      <c r="B85" s="224" t="s">
        <v>495</v>
      </c>
      <c r="C85" s="224" t="s">
        <v>496</v>
      </c>
      <c r="D85" s="224" t="s">
        <v>571</v>
      </c>
      <c r="E85" s="224" t="s">
        <v>572</v>
      </c>
      <c r="F85" s="224" t="s">
        <v>573</v>
      </c>
    </row>
    <row r="86" ht="14.25" spans="1:6">
      <c r="A86" s="224" t="s">
        <v>1025</v>
      </c>
      <c r="B86" s="224" t="s">
        <v>1026</v>
      </c>
      <c r="C86" s="224" t="s">
        <v>1027</v>
      </c>
      <c r="D86" s="224" t="s">
        <v>574</v>
      </c>
      <c r="E86" s="224" t="s">
        <v>575</v>
      </c>
      <c r="F86" s="224" t="s">
        <v>576</v>
      </c>
    </row>
    <row r="87" ht="14.25" spans="1:6">
      <c r="A87" s="228" t="s">
        <v>2424</v>
      </c>
      <c r="B87" s="228" t="s">
        <v>1272</v>
      </c>
      <c r="C87" s="228" t="s">
        <v>493</v>
      </c>
      <c r="D87" s="224" t="s">
        <v>605</v>
      </c>
      <c r="E87" s="224" t="s">
        <v>606</v>
      </c>
      <c r="F87" s="224" t="s">
        <v>607</v>
      </c>
    </row>
    <row r="88" ht="14.25" spans="1:6">
      <c r="A88" s="224" t="s">
        <v>1031</v>
      </c>
      <c r="B88" s="224" t="s">
        <v>1032</v>
      </c>
      <c r="C88" s="224" t="s">
        <v>1033</v>
      </c>
      <c r="D88" s="224" t="s">
        <v>608</v>
      </c>
      <c r="E88" s="224" t="s">
        <v>609</v>
      </c>
      <c r="F88" s="224" t="s">
        <v>610</v>
      </c>
    </row>
    <row r="89" ht="14.25" spans="1:6">
      <c r="A89" s="224" t="s">
        <v>1034</v>
      </c>
      <c r="B89" s="224" t="s">
        <v>1035</v>
      </c>
      <c r="C89" s="224" t="s">
        <v>1036</v>
      </c>
      <c r="D89" s="224" t="s">
        <v>611</v>
      </c>
      <c r="E89" s="224" t="s">
        <v>612</v>
      </c>
      <c r="F89" s="224" t="s">
        <v>613</v>
      </c>
    </row>
    <row r="90" ht="14.25" spans="1:6">
      <c r="A90" s="224" t="s">
        <v>1107</v>
      </c>
      <c r="B90" s="224" t="s">
        <v>1108</v>
      </c>
      <c r="C90" s="224" t="s">
        <v>1109</v>
      </c>
      <c r="D90" s="224" t="s">
        <v>614</v>
      </c>
      <c r="E90" s="224" t="s">
        <v>615</v>
      </c>
      <c r="F90" s="224" t="s">
        <v>616</v>
      </c>
    </row>
    <row r="91" ht="14.25" spans="1:6">
      <c r="A91" s="224" t="s">
        <v>1097</v>
      </c>
      <c r="B91" s="224" t="s">
        <v>1098</v>
      </c>
      <c r="C91" s="229" t="s">
        <v>1099</v>
      </c>
      <c r="D91" s="230"/>
      <c r="E91" s="230"/>
      <c r="F91" s="230"/>
    </row>
    <row r="92" ht="14.25" spans="1:6">
      <c r="A92" s="224" t="s">
        <v>1037</v>
      </c>
      <c r="B92" s="224" t="s">
        <v>2272</v>
      </c>
      <c r="C92" s="229" t="s">
        <v>1039</v>
      </c>
      <c r="D92" s="230"/>
      <c r="E92" s="230"/>
      <c r="F92" s="230"/>
    </row>
    <row r="93" ht="14.25" spans="1:6">
      <c r="A93" s="224" t="s">
        <v>1040</v>
      </c>
      <c r="B93" s="224" t="s">
        <v>1041</v>
      </c>
      <c r="C93" s="229" t="s">
        <v>1042</v>
      </c>
      <c r="D93" s="230"/>
      <c r="E93" s="230"/>
      <c r="F93" s="230"/>
    </row>
    <row r="94" ht="14.25" spans="1:6">
      <c r="A94" s="224" t="s">
        <v>956</v>
      </c>
      <c r="B94" s="224" t="s">
        <v>957</v>
      </c>
      <c r="C94" s="229" t="s">
        <v>958</v>
      </c>
      <c r="D94" s="230"/>
      <c r="E94" s="230"/>
      <c r="F94" s="230"/>
    </row>
    <row r="95" ht="14.25" spans="1:6">
      <c r="A95" s="224" t="s">
        <v>988</v>
      </c>
      <c r="B95" s="224" t="s">
        <v>989</v>
      </c>
      <c r="C95" s="229" t="s">
        <v>990</v>
      </c>
      <c r="D95" s="230"/>
      <c r="E95" s="230"/>
      <c r="F95" s="230"/>
    </row>
    <row r="96" ht="14.25" spans="1:6">
      <c r="A96" s="224" t="s">
        <v>1110</v>
      </c>
      <c r="B96" s="224" t="s">
        <v>1111</v>
      </c>
      <c r="C96" s="229" t="s">
        <v>1112</v>
      </c>
      <c r="D96" s="230"/>
      <c r="E96" s="230"/>
      <c r="F96" s="230"/>
    </row>
    <row r="97" ht="14.25" spans="1:6">
      <c r="A97" s="224" t="s">
        <v>1049</v>
      </c>
      <c r="B97" s="224" t="s">
        <v>1050</v>
      </c>
      <c r="C97" s="229" t="s">
        <v>1051</v>
      </c>
      <c r="D97" s="230"/>
      <c r="E97" s="230"/>
      <c r="F97" s="230"/>
    </row>
    <row r="98" ht="14.25" spans="1:6">
      <c r="A98" s="224" t="s">
        <v>2425</v>
      </c>
      <c r="B98" s="224" t="s">
        <v>1714</v>
      </c>
      <c r="C98" s="229" t="s">
        <v>1942</v>
      </c>
      <c r="D98" s="230"/>
      <c r="E98" s="230"/>
      <c r="F98" s="230"/>
    </row>
    <row r="99" ht="14.25" spans="1:6">
      <c r="A99" s="224" t="s">
        <v>1058</v>
      </c>
      <c r="B99" s="224" t="s">
        <v>1059</v>
      </c>
      <c r="C99" s="229" t="s">
        <v>1060</v>
      </c>
      <c r="D99" s="230"/>
      <c r="E99" s="230"/>
      <c r="F99" s="230"/>
    </row>
    <row r="100" ht="14.25" spans="1:6">
      <c r="A100" s="224" t="s">
        <v>537</v>
      </c>
      <c r="B100" s="224" t="s">
        <v>538</v>
      </c>
      <c r="C100" s="229" t="s">
        <v>539</v>
      </c>
      <c r="D100" s="230"/>
      <c r="E100" s="230"/>
      <c r="F100" s="230"/>
    </row>
    <row r="101" ht="14.25" spans="1:6">
      <c r="A101" s="224" t="s">
        <v>1061</v>
      </c>
      <c r="B101" s="224" t="s">
        <v>1062</v>
      </c>
      <c r="C101" s="229" t="s">
        <v>1063</v>
      </c>
      <c r="D101" s="230"/>
      <c r="E101" s="230"/>
      <c r="F101" s="230"/>
    </row>
    <row r="102" ht="14.25" spans="1:6">
      <c r="A102" s="224" t="s">
        <v>482</v>
      </c>
      <c r="B102" s="224" t="s">
        <v>2426</v>
      </c>
      <c r="C102" s="229" t="s">
        <v>484</v>
      </c>
      <c r="D102" s="230"/>
      <c r="E102" s="230"/>
      <c r="F102" s="230"/>
    </row>
    <row r="103" ht="14.25" spans="1:6">
      <c r="A103" s="224" t="s">
        <v>2427</v>
      </c>
      <c r="B103" s="224" t="s">
        <v>2428</v>
      </c>
      <c r="C103" s="229" t="s">
        <v>1960</v>
      </c>
      <c r="D103" s="230"/>
      <c r="E103" s="230"/>
      <c r="F103" s="230"/>
    </row>
    <row r="104" ht="14.25" spans="1:6">
      <c r="A104" s="224" t="s">
        <v>950</v>
      </c>
      <c r="B104" s="224" t="s">
        <v>951</v>
      </c>
      <c r="C104" s="229" t="s">
        <v>952</v>
      </c>
      <c r="D104" s="230"/>
      <c r="E104" s="230"/>
      <c r="F104" s="230"/>
    </row>
    <row r="105" ht="14.25" spans="1:6">
      <c r="A105" s="224" t="s">
        <v>479</v>
      </c>
      <c r="B105" s="224" t="s">
        <v>1362</v>
      </c>
      <c r="C105" s="229" t="s">
        <v>481</v>
      </c>
      <c r="D105" s="230"/>
      <c r="E105" s="230"/>
      <c r="F105" s="230"/>
    </row>
    <row r="106" ht="14.25" spans="1:6">
      <c r="A106" s="224" t="s">
        <v>2429</v>
      </c>
      <c r="B106" s="224" t="s">
        <v>1104</v>
      </c>
      <c r="C106" s="229" t="s">
        <v>1105</v>
      </c>
      <c r="D106" s="230"/>
      <c r="E106" s="230"/>
      <c r="F106" s="230"/>
    </row>
    <row r="107" ht="14.25" spans="1:6">
      <c r="A107" s="224" t="s">
        <v>969</v>
      </c>
      <c r="B107" s="224" t="s">
        <v>970</v>
      </c>
      <c r="C107" s="229" t="s">
        <v>971</v>
      </c>
      <c r="D107" s="230"/>
      <c r="E107" s="230"/>
      <c r="F107" s="230"/>
    </row>
    <row r="108" ht="14.25" spans="1:6">
      <c r="A108" s="224" t="s">
        <v>522</v>
      </c>
      <c r="B108" s="224" t="s">
        <v>1405</v>
      </c>
      <c r="C108" s="229" t="s">
        <v>524</v>
      </c>
      <c r="D108" s="230"/>
      <c r="E108" s="230"/>
      <c r="F108" s="230"/>
    </row>
    <row r="109" ht="14.25" spans="1:6">
      <c r="A109" s="224" t="s">
        <v>1070</v>
      </c>
      <c r="B109" s="224" t="s">
        <v>1071</v>
      </c>
      <c r="C109" s="229" t="s">
        <v>1072</v>
      </c>
      <c r="D109" s="230"/>
      <c r="E109" s="230"/>
      <c r="F109" s="230"/>
    </row>
    <row r="110" ht="14.25" spans="1:6">
      <c r="A110" s="224" t="s">
        <v>1076</v>
      </c>
      <c r="B110" s="224" t="s">
        <v>2430</v>
      </c>
      <c r="C110" s="229" t="s">
        <v>1078</v>
      </c>
      <c r="D110" s="230"/>
      <c r="E110" s="230"/>
      <c r="F110" s="230"/>
    </row>
    <row r="111" ht="14.25" spans="1:6">
      <c r="A111" s="224" t="s">
        <v>1079</v>
      </c>
      <c r="B111" s="224" t="s">
        <v>2431</v>
      </c>
      <c r="C111" s="229" t="s">
        <v>1081</v>
      </c>
      <c r="D111" s="230"/>
      <c r="E111" s="230"/>
      <c r="F111" s="230"/>
    </row>
    <row r="112" ht="14.25" spans="1:6">
      <c r="A112" s="224" t="s">
        <v>1082</v>
      </c>
      <c r="B112" s="224" t="s">
        <v>1083</v>
      </c>
      <c r="C112" s="229" t="s">
        <v>2432</v>
      </c>
      <c r="D112" s="230"/>
      <c r="E112" s="230"/>
      <c r="F112" s="230"/>
    </row>
    <row r="113" ht="14.25" spans="1:6">
      <c r="A113" s="224" t="s">
        <v>2433</v>
      </c>
      <c r="B113" s="224" t="s">
        <v>2434</v>
      </c>
      <c r="C113" s="229" t="s">
        <v>2042</v>
      </c>
      <c r="D113" s="230"/>
      <c r="E113" s="230"/>
      <c r="F113" s="230"/>
    </row>
    <row r="114" ht="14.25" spans="1:6">
      <c r="A114" s="224" t="s">
        <v>1085</v>
      </c>
      <c r="B114" s="224" t="s">
        <v>2435</v>
      </c>
      <c r="C114" s="229" t="s">
        <v>1087</v>
      </c>
      <c r="D114" s="230"/>
      <c r="E114" s="230"/>
      <c r="F114" s="230"/>
    </row>
    <row r="115" ht="14.25" spans="1:6">
      <c r="A115" s="224" t="s">
        <v>1091</v>
      </c>
      <c r="B115" s="224" t="s">
        <v>1092</v>
      </c>
      <c r="C115" s="224" t="s">
        <v>1093</v>
      </c>
      <c r="D115" s="21"/>
      <c r="E115" s="21"/>
      <c r="F115" s="21"/>
    </row>
    <row r="116" ht="14.25" spans="1:6">
      <c r="A116" s="224" t="s">
        <v>972</v>
      </c>
      <c r="B116" s="224" t="s">
        <v>973</v>
      </c>
      <c r="C116" s="224" t="s">
        <v>974</v>
      </c>
      <c r="D116" s="21"/>
      <c r="E116" s="21"/>
      <c r="F116" s="21"/>
    </row>
    <row r="117" ht="14.25" spans="1:6">
      <c r="A117" s="224" t="s">
        <v>1094</v>
      </c>
      <c r="B117" s="224" t="s">
        <v>1095</v>
      </c>
      <c r="C117" s="224" t="s">
        <v>1096</v>
      </c>
      <c r="D117" s="21"/>
      <c r="E117" s="21"/>
      <c r="F117" s="21"/>
    </row>
    <row r="118" ht="14.25" spans="1:6">
      <c r="A118" s="224" t="s">
        <v>1052</v>
      </c>
      <c r="B118" s="224" t="s">
        <v>2436</v>
      </c>
      <c r="C118" s="224" t="s">
        <v>1054</v>
      </c>
      <c r="D118" s="21"/>
      <c r="E118" s="21"/>
      <c r="F118" s="21"/>
    </row>
    <row r="119" ht="14.25" spans="1:6">
      <c r="A119" s="224" t="s">
        <v>985</v>
      </c>
      <c r="B119" s="224" t="s">
        <v>986</v>
      </c>
      <c r="C119" s="224" t="s">
        <v>987</v>
      </c>
      <c r="D119" s="21"/>
      <c r="E119" s="21"/>
      <c r="F119" s="21"/>
    </row>
    <row r="120" ht="14.25" spans="1:6">
      <c r="A120" s="224" t="s">
        <v>534</v>
      </c>
      <c r="B120" s="224" t="s">
        <v>535</v>
      </c>
      <c r="C120" s="224" t="s">
        <v>536</v>
      </c>
      <c r="D120" s="21"/>
      <c r="E120" s="21"/>
      <c r="F120" s="21"/>
    </row>
    <row r="121" ht="14.25" spans="1:6">
      <c r="A121" s="225" t="s">
        <v>2437</v>
      </c>
      <c r="B121" s="225" t="s">
        <v>960</v>
      </c>
      <c r="C121" s="225" t="s">
        <v>961</v>
      </c>
      <c r="D121" s="21"/>
      <c r="E121" s="21"/>
      <c r="F121" s="21"/>
    </row>
    <row r="122" ht="14.25" spans="1:6">
      <c r="A122" s="224" t="s">
        <v>2438</v>
      </c>
      <c r="B122" s="224" t="s">
        <v>2439</v>
      </c>
      <c r="C122" s="224" t="s">
        <v>2107</v>
      </c>
      <c r="D122" s="21"/>
      <c r="E122" s="21"/>
      <c r="F122" s="21"/>
    </row>
    <row r="123" ht="14.25" spans="1:6">
      <c r="A123" s="223" t="s">
        <v>2440</v>
      </c>
      <c r="B123" s="223"/>
      <c r="C123" s="223"/>
      <c r="D123" s="21"/>
      <c r="E123" s="21"/>
      <c r="F123" s="21"/>
    </row>
    <row r="124" ht="14.25" spans="1:6">
      <c r="A124" s="224" t="s">
        <v>369</v>
      </c>
      <c r="B124" s="224" t="s">
        <v>550</v>
      </c>
      <c r="C124" s="224" t="s">
        <v>551</v>
      </c>
      <c r="D124" s="21"/>
      <c r="E124" s="21"/>
      <c r="F124" s="21"/>
    </row>
    <row r="125" ht="14.25" spans="1:6">
      <c r="A125" s="224" t="s">
        <v>370</v>
      </c>
      <c r="B125" s="224" t="s">
        <v>553</v>
      </c>
      <c r="C125" s="224" t="s">
        <v>554</v>
      </c>
      <c r="D125" s="21"/>
      <c r="E125" s="21"/>
      <c r="F125" s="21"/>
    </row>
    <row r="126" ht="14.25" spans="1:6">
      <c r="A126" s="223" t="s">
        <v>2441</v>
      </c>
      <c r="B126" s="223"/>
      <c r="C126" s="223"/>
      <c r="D126" s="21"/>
      <c r="E126" s="21"/>
      <c r="F126" s="21"/>
    </row>
    <row r="127" ht="14.25" spans="1:6">
      <c r="A127" s="225" t="s">
        <v>2442</v>
      </c>
      <c r="B127" s="225" t="s">
        <v>542</v>
      </c>
      <c r="C127" s="225" t="s">
        <v>543</v>
      </c>
      <c r="D127" s="21"/>
      <c r="E127" s="21"/>
      <c r="F127" s="21"/>
    </row>
    <row r="128" ht="14.25" spans="1:6">
      <c r="A128" s="223" t="s">
        <v>2443</v>
      </c>
      <c r="B128" s="223"/>
      <c r="C128" s="223"/>
      <c r="D128" s="21"/>
      <c r="E128" s="21"/>
      <c r="F128" s="21"/>
    </row>
    <row r="129" ht="14.25" spans="1:6">
      <c r="A129" s="224" t="s">
        <v>313</v>
      </c>
      <c r="B129" s="224" t="s">
        <v>456</v>
      </c>
      <c r="C129" s="224" t="s">
        <v>457</v>
      </c>
      <c r="D129" s="21"/>
      <c r="E129" s="21"/>
      <c r="F129" s="21"/>
    </row>
    <row r="130" ht="14.25" spans="1:6">
      <c r="A130" s="223" t="s">
        <v>2444</v>
      </c>
      <c r="B130" s="223"/>
      <c r="C130" s="223"/>
      <c r="D130" s="21"/>
      <c r="E130" s="21"/>
      <c r="F130" s="21"/>
    </row>
    <row r="131" ht="14.25" spans="1:6">
      <c r="A131" s="224" t="s">
        <v>439</v>
      </c>
      <c r="B131" s="224" t="s">
        <v>440</v>
      </c>
      <c r="C131" s="224" t="s">
        <v>441</v>
      </c>
      <c r="D131" s="21"/>
      <c r="E131" s="21"/>
      <c r="F131" s="21"/>
    </row>
    <row r="132" ht="14.25" spans="1:6">
      <c r="A132" s="223" t="s">
        <v>2445</v>
      </c>
      <c r="B132" s="223"/>
      <c r="C132" s="223"/>
      <c r="D132" s="21"/>
      <c r="E132" s="21"/>
      <c r="F132" s="21"/>
    </row>
    <row r="133" ht="14.25" spans="1:6">
      <c r="A133" s="224" t="s">
        <v>445</v>
      </c>
      <c r="B133" s="224" t="s">
        <v>446</v>
      </c>
      <c r="C133" s="224" t="s">
        <v>447</v>
      </c>
      <c r="D133" s="21"/>
      <c r="E133" s="21"/>
      <c r="F133" s="21"/>
    </row>
    <row r="134" ht="14.25" spans="1:6">
      <c r="A134" s="223" t="s">
        <v>2446</v>
      </c>
      <c r="B134" s="223"/>
      <c r="C134" s="223"/>
      <c r="D134" s="21"/>
      <c r="E134" s="21"/>
      <c r="F134" s="21"/>
    </row>
    <row r="135" ht="14.25" spans="1:6">
      <c r="A135" s="224" t="s">
        <v>433</v>
      </c>
      <c r="B135" s="224" t="s">
        <v>2303</v>
      </c>
      <c r="C135" s="224" t="s">
        <v>435</v>
      </c>
      <c r="D135" s="21"/>
      <c r="E135" s="21"/>
      <c r="F135" s="21"/>
    </row>
    <row r="136" ht="14.25" spans="1:6">
      <c r="A136" s="223" t="s">
        <v>2447</v>
      </c>
      <c r="B136" s="223"/>
      <c r="C136" s="223"/>
      <c r="D136" s="21"/>
      <c r="E136" s="21"/>
      <c r="F136" s="21"/>
    </row>
    <row r="137" ht="14.25" spans="1:6">
      <c r="A137" s="224" t="s">
        <v>466</v>
      </c>
      <c r="B137" s="224" t="s">
        <v>467</v>
      </c>
      <c r="C137" s="224" t="s">
        <v>468</v>
      </c>
      <c r="D137" s="21"/>
      <c r="E137" s="21"/>
      <c r="F137" s="21"/>
    </row>
    <row r="138" ht="14.25" spans="1:6">
      <c r="A138" s="223" t="s">
        <v>2448</v>
      </c>
      <c r="B138" s="223"/>
      <c r="C138" s="223"/>
      <c r="D138" s="21"/>
      <c r="E138" s="21"/>
      <c r="F138" s="21"/>
    </row>
    <row r="139" ht="14.25" spans="1:6">
      <c r="A139" s="224" t="s">
        <v>459</v>
      </c>
      <c r="B139" s="224" t="s">
        <v>460</v>
      </c>
      <c r="C139" s="224" t="s">
        <v>461</v>
      </c>
      <c r="D139" s="21"/>
      <c r="E139" s="21"/>
      <c r="F139" s="21"/>
    </row>
    <row r="140" ht="14.25" spans="1:6">
      <c r="A140" s="224" t="s">
        <v>462</v>
      </c>
      <c r="B140" s="224" t="s">
        <v>463</v>
      </c>
      <c r="C140" s="224" t="s">
        <v>464</v>
      </c>
      <c r="D140" s="21"/>
      <c r="E140" s="21"/>
      <c r="F140" s="21"/>
    </row>
    <row r="141" ht="14.25" spans="1:6">
      <c r="A141" s="223" t="s">
        <v>2449</v>
      </c>
      <c r="B141" s="223"/>
      <c r="C141" s="223"/>
      <c r="D141" s="231"/>
      <c r="E141" s="231"/>
      <c r="F141" s="231"/>
    </row>
    <row r="142" ht="14.25" spans="1:6">
      <c r="A142" s="224" t="s">
        <v>442</v>
      </c>
      <c r="B142" s="224" t="s">
        <v>443</v>
      </c>
      <c r="C142" s="224" t="s">
        <v>444</v>
      </c>
      <c r="D142" s="231"/>
      <c r="E142" s="231"/>
      <c r="F142" s="231"/>
    </row>
    <row r="143" ht="14.25" spans="1:6">
      <c r="A143" s="223" t="s">
        <v>2450</v>
      </c>
      <c r="B143" s="223"/>
      <c r="C143" s="223"/>
      <c r="D143" s="21"/>
      <c r="E143" s="21"/>
      <c r="F143" s="21"/>
    </row>
    <row r="144" ht="14.25" spans="1:6">
      <c r="A144" s="224" t="s">
        <v>452</v>
      </c>
      <c r="B144" s="224" t="s">
        <v>453</v>
      </c>
      <c r="C144" s="224" t="s">
        <v>454</v>
      </c>
      <c r="D144" s="21"/>
      <c r="E144" s="21"/>
      <c r="F144" s="21"/>
    </row>
    <row r="145" ht="14.25" spans="1:6">
      <c r="A145" s="223" t="s">
        <v>2451</v>
      </c>
      <c r="B145" s="223"/>
      <c r="C145" s="223"/>
      <c r="D145" s="21"/>
      <c r="E145" s="21"/>
      <c r="F145" s="21"/>
    </row>
    <row r="146" ht="14.25" spans="1:6">
      <c r="A146" s="224" t="s">
        <v>436</v>
      </c>
      <c r="B146" s="224" t="s">
        <v>2452</v>
      </c>
      <c r="C146" s="224" t="s">
        <v>438</v>
      </c>
      <c r="D146" s="21"/>
      <c r="E146" s="21"/>
      <c r="F146" s="21"/>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1"/>
  <sheetViews>
    <sheetView workbookViewId="0">
      <selection activeCell="A1" sqref="A1:V1"/>
    </sheetView>
  </sheetViews>
  <sheetFormatPr defaultColWidth="10" defaultRowHeight="14.25"/>
  <cols>
    <col min="1" max="1" width="10.25" style="198" customWidth="1"/>
    <col min="2" max="3" width="7.50833333333333" style="198" customWidth="1"/>
    <col min="4" max="4" width="8.81666666666667" style="198" customWidth="1"/>
    <col min="5" max="5" width="8.65" style="198" customWidth="1"/>
    <col min="6" max="6" width="7.50833333333333" style="198" customWidth="1"/>
    <col min="7" max="7" width="8.49166666666667" style="198" customWidth="1"/>
    <col min="8" max="8" width="8.65833333333333" style="198" customWidth="1"/>
    <col min="9" max="16" width="7.50833333333333" style="198" customWidth="1"/>
    <col min="17" max="17" width="8.325" style="198" customWidth="1"/>
    <col min="18" max="252" width="7.50833333333333" style="198" customWidth="1"/>
    <col min="253" max="253" width="7.50833333333333" style="198"/>
    <col min="254" max="254" width="11.3916666666667" style="198"/>
    <col min="255" max="16383" width="10" style="128"/>
  </cols>
  <sheetData>
    <row r="1" s="21" customFormat="1" ht="60" customHeight="1" spans="1:24">
      <c r="A1" s="199" t="s">
        <v>2453</v>
      </c>
      <c r="B1" s="200"/>
      <c r="C1" s="200"/>
      <c r="D1" s="200"/>
      <c r="E1" s="200"/>
      <c r="F1" s="200"/>
      <c r="G1" s="200"/>
      <c r="H1" s="200"/>
      <c r="I1" s="200"/>
      <c r="J1" s="200"/>
      <c r="K1" s="200"/>
      <c r="L1" s="200"/>
      <c r="M1" s="200"/>
      <c r="N1" s="200"/>
      <c r="O1" s="200"/>
      <c r="P1" s="200"/>
      <c r="Q1" s="200"/>
      <c r="R1" s="200"/>
      <c r="S1" s="200"/>
      <c r="T1" s="200"/>
      <c r="U1" s="200"/>
      <c r="V1" s="200"/>
      <c r="W1" s="215" t="s">
        <v>359</v>
      </c>
      <c r="X1" s="216" t="s">
        <v>2454</v>
      </c>
    </row>
    <row r="2" s="21" customFormat="1" ht="20" customHeight="1" spans="1:24">
      <c r="A2" s="201" t="s">
        <v>2455</v>
      </c>
      <c r="B2" s="201"/>
      <c r="C2" s="201"/>
      <c r="D2" s="201"/>
      <c r="E2" s="201"/>
      <c r="F2" s="201"/>
      <c r="G2" s="201"/>
      <c r="H2" s="201"/>
      <c r="I2" s="201"/>
      <c r="J2" s="201"/>
      <c r="K2" s="201"/>
      <c r="L2" s="201"/>
      <c r="M2" s="201"/>
      <c r="N2" s="201"/>
      <c r="O2" s="201"/>
      <c r="P2" s="201"/>
      <c r="Q2" s="201"/>
      <c r="R2" s="201"/>
      <c r="S2" s="201"/>
      <c r="T2" s="201"/>
      <c r="U2" s="201"/>
      <c r="V2" s="201"/>
      <c r="W2" s="198"/>
      <c r="X2" s="198"/>
    </row>
    <row r="3" s="195" customFormat="1" ht="20" customHeight="1" spans="1:24">
      <c r="A3" s="202" t="s">
        <v>2456</v>
      </c>
      <c r="B3" s="203"/>
      <c r="C3" s="203"/>
      <c r="D3" s="203"/>
      <c r="E3" s="203"/>
      <c r="F3" s="203"/>
      <c r="G3" s="203"/>
      <c r="H3" s="203"/>
      <c r="I3" s="203"/>
      <c r="J3" s="203"/>
      <c r="K3" s="203"/>
      <c r="L3" s="203"/>
      <c r="M3" s="203"/>
      <c r="N3" s="203"/>
      <c r="O3" s="203"/>
      <c r="P3" s="203"/>
      <c r="Q3" s="203"/>
      <c r="R3" s="203"/>
      <c r="S3" s="203"/>
      <c r="T3" s="203"/>
      <c r="U3" s="203"/>
      <c r="V3" s="217"/>
      <c r="W3" s="198"/>
      <c r="X3" s="198"/>
    </row>
    <row r="4" s="195" customFormat="1" ht="20" customHeight="1" spans="1:24">
      <c r="A4" s="204" t="s">
        <v>2457</v>
      </c>
      <c r="B4" s="204"/>
      <c r="C4" s="204"/>
      <c r="D4" s="204"/>
      <c r="E4" s="204"/>
      <c r="F4" s="204"/>
      <c r="G4" s="204"/>
      <c r="H4" s="204"/>
      <c r="I4" s="204"/>
      <c r="J4" s="204"/>
      <c r="K4" s="204"/>
      <c r="L4" s="204"/>
      <c r="M4" s="204"/>
      <c r="N4" s="204"/>
      <c r="O4" s="204"/>
      <c r="P4" s="204"/>
      <c r="Q4" s="204"/>
      <c r="R4" s="204"/>
      <c r="S4" s="204"/>
      <c r="T4" s="204"/>
      <c r="U4" s="204"/>
      <c r="V4" s="204"/>
      <c r="W4" s="198"/>
      <c r="X4" s="198"/>
    </row>
    <row r="5" s="196" customFormat="1" ht="135" customHeight="1" spans="1:24">
      <c r="A5" s="205"/>
      <c r="B5" s="206" t="s">
        <v>363</v>
      </c>
      <c r="C5" s="207" t="s">
        <v>310</v>
      </c>
      <c r="D5" s="207" t="s">
        <v>475</v>
      </c>
      <c r="E5" s="208" t="s">
        <v>1567</v>
      </c>
      <c r="F5" s="208" t="s">
        <v>2458</v>
      </c>
      <c r="G5" s="208" t="s">
        <v>2459</v>
      </c>
      <c r="H5" s="208" t="s">
        <v>2460</v>
      </c>
      <c r="I5" s="208" t="s">
        <v>2461</v>
      </c>
      <c r="J5" s="208" t="s">
        <v>2462</v>
      </c>
      <c r="K5" s="214" t="s">
        <v>2463</v>
      </c>
      <c r="L5" s="214" t="s">
        <v>2464</v>
      </c>
      <c r="M5" s="214" t="s">
        <v>541</v>
      </c>
      <c r="N5" s="214" t="s">
        <v>313</v>
      </c>
      <c r="O5" s="214" t="s">
        <v>2047</v>
      </c>
      <c r="P5" s="214" t="s">
        <v>1302</v>
      </c>
      <c r="Q5" s="214" t="s">
        <v>2057</v>
      </c>
      <c r="R5" s="208" t="s">
        <v>2064</v>
      </c>
      <c r="S5" s="208" t="s">
        <v>2465</v>
      </c>
      <c r="T5" s="208" t="s">
        <v>2466</v>
      </c>
      <c r="U5" s="208" t="s">
        <v>442</v>
      </c>
      <c r="V5" s="208" t="s">
        <v>2088</v>
      </c>
      <c r="W5" s="218" t="s">
        <v>436</v>
      </c>
      <c r="X5" s="219" t="s">
        <v>741</v>
      </c>
    </row>
    <row r="6" s="197" customFormat="1" ht="43" customHeight="1" spans="1:24">
      <c r="A6" s="209" t="s">
        <v>2467</v>
      </c>
      <c r="B6" s="210">
        <v>2</v>
      </c>
      <c r="C6" s="210" t="s">
        <v>2139</v>
      </c>
      <c r="D6" s="210" t="s">
        <v>2468</v>
      </c>
      <c r="E6" s="210" t="s">
        <v>2142</v>
      </c>
      <c r="F6" s="210" t="s">
        <v>2143</v>
      </c>
      <c r="G6" s="210" t="s">
        <v>2144</v>
      </c>
      <c r="H6" s="210" t="s">
        <v>2145</v>
      </c>
      <c r="I6" s="210" t="s">
        <v>2140</v>
      </c>
      <c r="J6" s="210" t="s">
        <v>2146</v>
      </c>
      <c r="K6" s="210" t="s">
        <v>2153</v>
      </c>
      <c r="L6" s="210" t="s">
        <v>2187</v>
      </c>
      <c r="M6" s="210" t="s">
        <v>2173</v>
      </c>
      <c r="N6" s="210" t="s">
        <v>2174</v>
      </c>
      <c r="O6" s="210" t="s">
        <v>2175</v>
      </c>
      <c r="P6" s="210" t="s">
        <v>2176</v>
      </c>
      <c r="Q6" s="210" t="s">
        <v>2177</v>
      </c>
      <c r="R6" s="210" t="s">
        <v>2178</v>
      </c>
      <c r="S6" s="210" t="s">
        <v>2179</v>
      </c>
      <c r="T6" s="210" t="s">
        <v>2469</v>
      </c>
      <c r="U6" s="210" t="s">
        <v>2180</v>
      </c>
      <c r="V6" s="210" t="s">
        <v>2181</v>
      </c>
      <c r="W6" s="210" t="s">
        <v>2182</v>
      </c>
      <c r="X6" s="220"/>
    </row>
    <row r="7" s="196" customFormat="1" spans="1:24">
      <c r="A7" s="211">
        <v>1</v>
      </c>
      <c r="B7" s="212">
        <v>401.4696</v>
      </c>
      <c r="C7" s="212">
        <v>401.0416</v>
      </c>
      <c r="D7" s="212">
        <v>376.38088</v>
      </c>
      <c r="E7" s="212">
        <v>503.1772</v>
      </c>
      <c r="F7" s="212">
        <v>423.184</v>
      </c>
      <c r="G7" s="212">
        <v>387.221808</v>
      </c>
      <c r="H7" s="212">
        <v>546.486864</v>
      </c>
      <c r="I7" s="212">
        <v>388.904664</v>
      </c>
      <c r="J7" s="212">
        <v>360.41724</v>
      </c>
      <c r="K7" s="212">
        <v>377.012952</v>
      </c>
      <c r="L7" s="212">
        <v>440.890296</v>
      </c>
      <c r="M7" s="212">
        <v>387.41232</v>
      </c>
      <c r="N7" s="212">
        <v>368.146528</v>
      </c>
      <c r="O7" s="212">
        <v>345.401512</v>
      </c>
      <c r="P7" s="212">
        <v>350.407744</v>
      </c>
      <c r="Q7" s="212">
        <v>356.80048</v>
      </c>
      <c r="R7" s="212">
        <v>380.995504</v>
      </c>
      <c r="S7" s="212">
        <v>417.563896</v>
      </c>
      <c r="T7" s="212">
        <v>304.631944</v>
      </c>
      <c r="U7" s="212">
        <v>358.980784</v>
      </c>
      <c r="V7" s="212">
        <v>355.10704</v>
      </c>
      <c r="W7" s="212">
        <v>358.980784</v>
      </c>
      <c r="X7" s="221">
        <f>(I7)+204</f>
        <v>592.904664</v>
      </c>
    </row>
    <row r="8" s="196" customFormat="1" spans="1:24">
      <c r="A8" s="211">
        <v>1.5</v>
      </c>
      <c r="B8" s="212">
        <v>462.56596</v>
      </c>
      <c r="C8" s="212">
        <v>433.7388</v>
      </c>
      <c r="D8" s="212">
        <v>406.569672</v>
      </c>
      <c r="E8" s="212">
        <v>557.0424</v>
      </c>
      <c r="F8" s="212">
        <v>478.415208</v>
      </c>
      <c r="G8" s="212">
        <v>415.3708</v>
      </c>
      <c r="H8" s="212">
        <v>591.51436</v>
      </c>
      <c r="I8" s="212">
        <v>417.223</v>
      </c>
      <c r="J8" s="212">
        <v>384.897504</v>
      </c>
      <c r="K8" s="212">
        <v>405.673896</v>
      </c>
      <c r="L8" s="212">
        <v>501.486856</v>
      </c>
      <c r="M8" s="212">
        <v>424.197856</v>
      </c>
      <c r="N8" s="212">
        <v>400.08168</v>
      </c>
      <c r="O8" s="212">
        <v>370.012536</v>
      </c>
      <c r="P8" s="212">
        <v>375.918408</v>
      </c>
      <c r="Q8" s="212">
        <v>383.78232</v>
      </c>
      <c r="R8" s="212">
        <v>402.791184</v>
      </c>
      <c r="S8" s="212">
        <v>471.662616</v>
      </c>
      <c r="T8" s="212">
        <v>321.38964</v>
      </c>
      <c r="U8" s="212">
        <v>386.036712</v>
      </c>
      <c r="V8" s="212">
        <v>381.464424</v>
      </c>
      <c r="W8" s="212">
        <v>386.036712</v>
      </c>
      <c r="X8" s="221">
        <f>(I8)+208</f>
        <v>625.223</v>
      </c>
    </row>
    <row r="9" s="196" customFormat="1" spans="1:24">
      <c r="A9" s="211">
        <v>2</v>
      </c>
      <c r="B9" s="212">
        <v>485.229472</v>
      </c>
      <c r="C9" s="212">
        <v>459.436</v>
      </c>
      <c r="D9" s="212">
        <v>429.758464</v>
      </c>
      <c r="E9" s="212">
        <v>603.9076</v>
      </c>
      <c r="F9" s="212">
        <v>516.157</v>
      </c>
      <c r="G9" s="212">
        <v>435.077456</v>
      </c>
      <c r="H9" s="212">
        <v>644.962808</v>
      </c>
      <c r="I9" s="212">
        <v>437.141336</v>
      </c>
      <c r="J9" s="212">
        <v>400.829592</v>
      </c>
      <c r="K9" s="212">
        <v>425.850168</v>
      </c>
      <c r="L9" s="212">
        <v>543.494</v>
      </c>
      <c r="M9" s="212">
        <v>452.583392</v>
      </c>
      <c r="N9" s="212">
        <v>425.016832</v>
      </c>
      <c r="O9" s="212">
        <v>387.62356</v>
      </c>
      <c r="P9" s="212">
        <v>394.672504</v>
      </c>
      <c r="Q9" s="212">
        <v>403.76416</v>
      </c>
      <c r="R9" s="212">
        <v>425.715376</v>
      </c>
      <c r="S9" s="212">
        <v>508.27192</v>
      </c>
      <c r="T9" s="212">
        <v>331.147336</v>
      </c>
      <c r="U9" s="212">
        <v>406.09264</v>
      </c>
      <c r="V9" s="212">
        <v>400.821808</v>
      </c>
      <c r="W9" s="212">
        <v>406.09264</v>
      </c>
      <c r="X9" s="221">
        <f>(I9)+212</f>
        <v>649.141336</v>
      </c>
    </row>
    <row r="10" s="196" customFormat="1" spans="1:24">
      <c r="A10" s="211">
        <v>2.5</v>
      </c>
      <c r="B10" s="212">
        <v>523.09552</v>
      </c>
      <c r="C10" s="212">
        <v>492.1332</v>
      </c>
      <c r="D10" s="212">
        <v>430.460232</v>
      </c>
      <c r="E10" s="212">
        <v>657.7728</v>
      </c>
      <c r="F10" s="212">
        <v>557.226816</v>
      </c>
      <c r="G10" s="212">
        <v>464.009664</v>
      </c>
      <c r="H10" s="212">
        <v>688.624968</v>
      </c>
      <c r="I10" s="212">
        <v>466.666248</v>
      </c>
      <c r="J10" s="212">
        <v>423.288312</v>
      </c>
      <c r="K10" s="212">
        <v>453.696144</v>
      </c>
      <c r="L10" s="212">
        <v>595.549272</v>
      </c>
      <c r="M10" s="212">
        <v>474.74184</v>
      </c>
      <c r="N10" s="212">
        <v>442.938768</v>
      </c>
      <c r="O10" s="212">
        <v>403.661544</v>
      </c>
      <c r="P10" s="212">
        <v>411.969984</v>
      </c>
      <c r="Q10" s="212">
        <v>415.61088</v>
      </c>
      <c r="R10" s="212">
        <v>426.544152</v>
      </c>
      <c r="S10" s="212">
        <v>543.922728</v>
      </c>
      <c r="T10" s="212">
        <v>356.149968</v>
      </c>
      <c r="U10" s="212">
        <v>421.950696</v>
      </c>
      <c r="V10" s="212">
        <v>413.049552</v>
      </c>
      <c r="W10" s="212">
        <v>428.121168</v>
      </c>
      <c r="X10" s="221">
        <f>(I10)+216</f>
        <v>682.666248</v>
      </c>
    </row>
    <row r="11" s="196" customFormat="1" spans="1:24">
      <c r="A11" s="211">
        <v>3</v>
      </c>
      <c r="B11" s="212">
        <v>554.744848</v>
      </c>
      <c r="C11" s="212">
        <v>515.7136</v>
      </c>
      <c r="D11" s="212">
        <v>451.267624</v>
      </c>
      <c r="E11" s="212">
        <v>707.284</v>
      </c>
      <c r="F11" s="212">
        <v>591.063112</v>
      </c>
      <c r="G11" s="212">
        <v>491.114536</v>
      </c>
      <c r="H11" s="212">
        <v>739.617928</v>
      </c>
      <c r="I11" s="212">
        <v>492.9244</v>
      </c>
      <c r="J11" s="212">
        <v>447.74052</v>
      </c>
      <c r="K11" s="212">
        <v>482.434872</v>
      </c>
      <c r="L11" s="212">
        <v>637.19656</v>
      </c>
      <c r="M11" s="212">
        <v>503.360224</v>
      </c>
      <c r="N11" s="212">
        <v>463.386304</v>
      </c>
      <c r="O11" s="212">
        <v>421.124392</v>
      </c>
      <c r="P11" s="212">
        <v>430.470064</v>
      </c>
      <c r="Q11" s="212">
        <v>434.682496</v>
      </c>
      <c r="R11" s="212">
        <v>446.981104</v>
      </c>
      <c r="S11" s="212">
        <v>576.044416</v>
      </c>
      <c r="T11" s="212">
        <v>366.172264</v>
      </c>
      <c r="U11" s="212">
        <v>441.699688</v>
      </c>
      <c r="V11" s="212">
        <v>431.67664</v>
      </c>
      <c r="W11" s="212">
        <v>448.632208</v>
      </c>
      <c r="X11" s="221">
        <f>(I11)+220</f>
        <v>712.9244</v>
      </c>
    </row>
    <row r="12" s="196" customFormat="1" spans="1:24">
      <c r="A12" s="211">
        <v>3.5</v>
      </c>
      <c r="B12" s="212">
        <v>604.994176</v>
      </c>
      <c r="C12" s="212">
        <v>575.694</v>
      </c>
      <c r="D12" s="212">
        <v>508.475016</v>
      </c>
      <c r="E12" s="212">
        <v>793.1952</v>
      </c>
      <c r="F12" s="212">
        <v>671.809992</v>
      </c>
      <c r="G12" s="212">
        <v>556.019408</v>
      </c>
      <c r="H12" s="212">
        <v>838.610888</v>
      </c>
      <c r="I12" s="212">
        <v>556.982552</v>
      </c>
      <c r="J12" s="212">
        <v>480.603312</v>
      </c>
      <c r="K12" s="212">
        <v>519.5736</v>
      </c>
      <c r="L12" s="212">
        <v>726.843848</v>
      </c>
      <c r="M12" s="212">
        <v>569.768024</v>
      </c>
      <c r="N12" s="212">
        <v>520.23384</v>
      </c>
      <c r="O12" s="212">
        <v>474.98724</v>
      </c>
      <c r="P12" s="212">
        <v>485.370144</v>
      </c>
      <c r="Q12" s="212">
        <v>490.143528</v>
      </c>
      <c r="R12" s="212">
        <v>503.818056</v>
      </c>
      <c r="S12" s="212">
        <v>655.066104</v>
      </c>
      <c r="T12" s="212">
        <v>412.59456</v>
      </c>
      <c r="U12" s="212">
        <v>497.84868</v>
      </c>
      <c r="V12" s="212">
        <v>486.714312</v>
      </c>
      <c r="W12" s="212">
        <v>505.543248</v>
      </c>
      <c r="X12" s="221">
        <f>(I12)+224</f>
        <v>780.982552</v>
      </c>
    </row>
    <row r="13" s="196" customFormat="1" spans="1:24">
      <c r="A13" s="211">
        <v>4</v>
      </c>
      <c r="B13" s="212">
        <v>635.934376</v>
      </c>
      <c r="C13" s="212">
        <v>599.2744</v>
      </c>
      <c r="D13" s="212">
        <v>507.553456</v>
      </c>
      <c r="E13" s="212">
        <v>842.7064</v>
      </c>
      <c r="F13" s="212">
        <v>732.328552</v>
      </c>
      <c r="G13" s="212">
        <v>566.803752</v>
      </c>
      <c r="H13" s="212">
        <v>911.724408</v>
      </c>
      <c r="I13" s="212">
        <v>577.006728</v>
      </c>
      <c r="J13" s="212">
        <v>505.806984</v>
      </c>
      <c r="K13" s="212">
        <v>528.403824</v>
      </c>
      <c r="L13" s="212">
        <v>762.331248</v>
      </c>
      <c r="M13" s="212">
        <v>588.056424</v>
      </c>
      <c r="N13" s="212">
        <v>531.32512</v>
      </c>
      <c r="O13" s="212">
        <v>487.020496</v>
      </c>
      <c r="P13" s="212">
        <v>498.345376</v>
      </c>
      <c r="Q13" s="212">
        <v>498.736984</v>
      </c>
      <c r="R13" s="212">
        <v>504.219496</v>
      </c>
      <c r="S13" s="212">
        <v>679.842496</v>
      </c>
      <c r="T13" s="212">
        <v>436.38664</v>
      </c>
      <c r="U13" s="212">
        <v>509.94544</v>
      </c>
      <c r="V13" s="212">
        <v>496.13332</v>
      </c>
      <c r="W13" s="212">
        <v>522.656824</v>
      </c>
      <c r="X13" s="221">
        <f>(I13)+228</f>
        <v>805.006728</v>
      </c>
    </row>
    <row r="14" s="196" customFormat="1" spans="1:24">
      <c r="A14" s="211">
        <v>4.5</v>
      </c>
      <c r="B14" s="212">
        <v>686.109616</v>
      </c>
      <c r="C14" s="212">
        <v>629.8548</v>
      </c>
      <c r="D14" s="212">
        <v>533.38164</v>
      </c>
      <c r="E14" s="212">
        <v>899.2176</v>
      </c>
      <c r="F14" s="212">
        <v>786.173256</v>
      </c>
      <c r="G14" s="212">
        <v>600.689272</v>
      </c>
      <c r="H14" s="212">
        <v>983.402416</v>
      </c>
      <c r="I14" s="212">
        <v>611.072176</v>
      </c>
      <c r="J14" s="212">
        <v>538.73328</v>
      </c>
      <c r="K14" s="212">
        <v>563.573928</v>
      </c>
      <c r="L14" s="212">
        <v>821.964664</v>
      </c>
      <c r="M14" s="212">
        <v>624.04816</v>
      </c>
      <c r="N14" s="212">
        <v>557.98944</v>
      </c>
      <c r="O14" s="212">
        <v>510.985896</v>
      </c>
      <c r="P14" s="212">
        <v>523.337424</v>
      </c>
      <c r="Q14" s="212">
        <v>523.845456</v>
      </c>
      <c r="R14" s="212">
        <v>529.825416</v>
      </c>
      <c r="S14" s="212">
        <v>728.776224</v>
      </c>
      <c r="T14" s="212">
        <v>454.456752</v>
      </c>
      <c r="U14" s="212">
        <v>535.995888</v>
      </c>
      <c r="V14" s="212">
        <v>520.934856</v>
      </c>
      <c r="W14" s="212">
        <v>549.860928</v>
      </c>
      <c r="X14" s="221">
        <f>(I14)+232</f>
        <v>843.072176</v>
      </c>
    </row>
    <row r="15" s="196" customFormat="1" spans="1:24">
      <c r="A15" s="211">
        <v>5</v>
      </c>
      <c r="B15" s="212">
        <v>717.69544</v>
      </c>
      <c r="C15" s="212">
        <v>653.4352</v>
      </c>
      <c r="D15" s="212">
        <v>552.220408</v>
      </c>
      <c r="E15" s="212">
        <v>948.7288</v>
      </c>
      <c r="F15" s="212">
        <v>822.507376</v>
      </c>
      <c r="G15" s="212">
        <v>626.174792</v>
      </c>
      <c r="H15" s="212">
        <v>1036.480424</v>
      </c>
      <c r="I15" s="212">
        <v>636.737624</v>
      </c>
      <c r="J15" s="212">
        <v>563.27016</v>
      </c>
      <c r="K15" s="212">
        <v>590.344032</v>
      </c>
      <c r="L15" s="212">
        <v>862.99808</v>
      </c>
      <c r="M15" s="212">
        <v>651.629312</v>
      </c>
      <c r="N15" s="212">
        <v>577.65376</v>
      </c>
      <c r="O15" s="212">
        <v>527.951296</v>
      </c>
      <c r="P15" s="212">
        <v>541.340056</v>
      </c>
      <c r="Q15" s="212">
        <v>541.953928</v>
      </c>
      <c r="R15" s="212">
        <v>548.44192</v>
      </c>
      <c r="S15" s="212">
        <v>760.209952</v>
      </c>
      <c r="T15" s="212">
        <v>465.537448</v>
      </c>
      <c r="U15" s="212">
        <v>555.046336</v>
      </c>
      <c r="V15" s="212">
        <v>538.725808</v>
      </c>
      <c r="W15" s="212">
        <v>570.065032</v>
      </c>
      <c r="X15" s="221">
        <f>(I15)+236</f>
        <v>872.737624</v>
      </c>
    </row>
    <row r="16" s="196" customFormat="1" spans="1:24">
      <c r="A16" s="211">
        <v>5.5</v>
      </c>
      <c r="B16" s="212">
        <v>786.318592</v>
      </c>
      <c r="C16" s="212">
        <v>678.7236</v>
      </c>
      <c r="D16" s="212">
        <v>551.313408</v>
      </c>
      <c r="E16" s="212">
        <v>1002.594</v>
      </c>
      <c r="F16" s="212">
        <v>914.549736</v>
      </c>
      <c r="G16" s="212">
        <v>660.642432</v>
      </c>
      <c r="H16" s="212">
        <v>1162.073328</v>
      </c>
      <c r="I16" s="212">
        <v>696.575112</v>
      </c>
      <c r="J16" s="212">
        <v>615.014808</v>
      </c>
      <c r="K16" s="212">
        <v>639.273336</v>
      </c>
      <c r="L16" s="212">
        <v>912.629616</v>
      </c>
      <c r="M16" s="212">
        <v>635.230248</v>
      </c>
      <c r="N16" s="212">
        <v>599.523528</v>
      </c>
      <c r="O16" s="212">
        <v>539.86152</v>
      </c>
      <c r="P16" s="212">
        <v>551.313408</v>
      </c>
      <c r="Q16" s="212">
        <v>555.36708</v>
      </c>
      <c r="R16" s="212">
        <v>565.485384</v>
      </c>
      <c r="S16" s="212">
        <v>808.889664</v>
      </c>
      <c r="T16" s="212">
        <v>501.261672</v>
      </c>
      <c r="U16" s="212">
        <v>576.079968</v>
      </c>
      <c r="V16" s="212">
        <v>551.313408</v>
      </c>
      <c r="W16" s="212">
        <v>551.313408</v>
      </c>
      <c r="X16" s="221">
        <f>(I16)+240</f>
        <v>936.575112</v>
      </c>
    </row>
    <row r="17" s="196" customFormat="1" spans="1:24">
      <c r="A17" s="211">
        <v>6</v>
      </c>
      <c r="B17" s="212">
        <v>819.830704</v>
      </c>
      <c r="C17" s="212">
        <v>697.012</v>
      </c>
      <c r="D17" s="212">
        <v>567.78136</v>
      </c>
      <c r="E17" s="212">
        <v>1049.4592</v>
      </c>
      <c r="F17" s="212">
        <v>953.38168</v>
      </c>
      <c r="G17" s="212">
        <v>684.03232</v>
      </c>
      <c r="H17" s="212">
        <v>1217.564488</v>
      </c>
      <c r="I17" s="212">
        <v>721.954792</v>
      </c>
      <c r="J17" s="212">
        <v>639.181248</v>
      </c>
      <c r="K17" s="212">
        <v>665.112048</v>
      </c>
      <c r="L17" s="212">
        <v>953.641864</v>
      </c>
      <c r="M17" s="212">
        <v>656.873776</v>
      </c>
      <c r="N17" s="212">
        <v>619.64296</v>
      </c>
      <c r="O17" s="212">
        <v>555.546256</v>
      </c>
      <c r="P17" s="212">
        <v>567.78136</v>
      </c>
      <c r="Q17" s="212">
        <v>571.919704</v>
      </c>
      <c r="R17" s="212">
        <v>582.715384</v>
      </c>
      <c r="S17" s="212">
        <v>840.069376</v>
      </c>
      <c r="T17" s="212">
        <v>511.326304</v>
      </c>
      <c r="U17" s="212">
        <v>594.262528</v>
      </c>
      <c r="V17" s="212">
        <v>567.78136</v>
      </c>
      <c r="W17" s="212">
        <v>567.78136</v>
      </c>
      <c r="X17" s="221">
        <f>(I17)+244</f>
        <v>965.954792</v>
      </c>
    </row>
    <row r="18" s="196" customFormat="1" spans="1:24">
      <c r="A18" s="211">
        <v>6.5</v>
      </c>
      <c r="B18" s="212">
        <v>871.932232</v>
      </c>
      <c r="C18" s="212">
        <v>751.7004</v>
      </c>
      <c r="D18" s="212">
        <v>620.649312</v>
      </c>
      <c r="E18" s="212">
        <v>1132.7244</v>
      </c>
      <c r="F18" s="212">
        <v>1039.10304</v>
      </c>
      <c r="G18" s="212">
        <v>745.211624</v>
      </c>
      <c r="H18" s="212">
        <v>1321.066232</v>
      </c>
      <c r="I18" s="212">
        <v>785.123888</v>
      </c>
      <c r="J18" s="212">
        <v>671.747688</v>
      </c>
      <c r="K18" s="212">
        <v>699.340176</v>
      </c>
      <c r="L18" s="212">
        <v>1042.654112</v>
      </c>
      <c r="M18" s="212">
        <v>716.30672</v>
      </c>
      <c r="N18" s="212">
        <v>676.151808</v>
      </c>
      <c r="O18" s="212">
        <v>607.620408</v>
      </c>
      <c r="P18" s="212">
        <v>620.649312</v>
      </c>
      <c r="Q18" s="212">
        <v>624.861744</v>
      </c>
      <c r="R18" s="212">
        <v>636.355968</v>
      </c>
      <c r="S18" s="212">
        <v>918.149088</v>
      </c>
      <c r="T18" s="212">
        <v>557.80152</v>
      </c>
      <c r="U18" s="212">
        <v>648.834504</v>
      </c>
      <c r="V18" s="212">
        <v>620.649312</v>
      </c>
      <c r="W18" s="212">
        <v>620.649312</v>
      </c>
      <c r="X18" s="221">
        <f>(I18)+248</f>
        <v>1033.123888</v>
      </c>
    </row>
    <row r="19" s="196" customFormat="1" spans="1:24">
      <c r="A19" s="211">
        <v>7</v>
      </c>
      <c r="B19" s="212">
        <v>905.444344</v>
      </c>
      <c r="C19" s="212">
        <v>769.9888</v>
      </c>
      <c r="D19" s="212">
        <v>637.117264</v>
      </c>
      <c r="E19" s="212">
        <v>1179.5896</v>
      </c>
      <c r="F19" s="212">
        <v>1077.9244</v>
      </c>
      <c r="G19" s="212">
        <v>768.590928</v>
      </c>
      <c r="H19" s="212">
        <v>1376.557392</v>
      </c>
      <c r="I19" s="212">
        <v>810.503568</v>
      </c>
      <c r="J19" s="212">
        <v>695.914128</v>
      </c>
      <c r="K19" s="212">
        <v>725.178888</v>
      </c>
      <c r="L19" s="212">
        <v>1083.66636</v>
      </c>
      <c r="M19" s="212">
        <v>737.939664</v>
      </c>
      <c r="N19" s="212">
        <v>696.27124</v>
      </c>
      <c r="O19" s="212">
        <v>623.305144</v>
      </c>
      <c r="P19" s="212">
        <v>637.117264</v>
      </c>
      <c r="Q19" s="212">
        <v>641.414368</v>
      </c>
      <c r="R19" s="212">
        <v>653.596552</v>
      </c>
      <c r="S19" s="212">
        <v>949.3288</v>
      </c>
      <c r="T19" s="212">
        <v>567.866152</v>
      </c>
      <c r="U19" s="212">
        <v>667.00648</v>
      </c>
      <c r="V19" s="212">
        <v>637.117264</v>
      </c>
      <c r="W19" s="212">
        <v>637.117264</v>
      </c>
      <c r="X19" s="221">
        <f>(I19)+252</f>
        <v>1062.503568</v>
      </c>
    </row>
    <row r="20" s="196" customFormat="1" spans="1:24">
      <c r="A20" s="211">
        <v>7.5</v>
      </c>
      <c r="B20" s="212">
        <v>957.556456</v>
      </c>
      <c r="C20" s="212">
        <v>795.2772</v>
      </c>
      <c r="D20" s="212">
        <v>660.585216</v>
      </c>
      <c r="E20" s="212">
        <v>1233.4548</v>
      </c>
      <c r="F20" s="212">
        <v>1134.24576</v>
      </c>
      <c r="G20" s="212">
        <v>800.370232</v>
      </c>
      <c r="H20" s="212">
        <v>1450.659136</v>
      </c>
      <c r="I20" s="212">
        <v>844.283248</v>
      </c>
      <c r="J20" s="212">
        <v>728.480568</v>
      </c>
      <c r="K20" s="212">
        <v>759.407016</v>
      </c>
      <c r="L20" s="212">
        <v>1143.278608</v>
      </c>
      <c r="M20" s="212">
        <v>767.972608</v>
      </c>
      <c r="N20" s="212">
        <v>723.380088</v>
      </c>
      <c r="O20" s="212">
        <v>645.979296</v>
      </c>
      <c r="P20" s="212">
        <v>660.585216</v>
      </c>
      <c r="Q20" s="212">
        <v>664.966992</v>
      </c>
      <c r="R20" s="212">
        <v>677.826552</v>
      </c>
      <c r="S20" s="212">
        <v>998.008512</v>
      </c>
      <c r="T20" s="212">
        <v>584.941368</v>
      </c>
      <c r="U20" s="212">
        <v>692.178456</v>
      </c>
      <c r="V20" s="212">
        <v>660.585216</v>
      </c>
      <c r="W20" s="212">
        <v>660.585216</v>
      </c>
      <c r="X20" s="221">
        <f>(I20)+256</f>
        <v>1100.283248</v>
      </c>
    </row>
    <row r="21" s="196" customFormat="1" spans="1:24">
      <c r="A21" s="211">
        <v>8</v>
      </c>
      <c r="B21" s="212">
        <v>1025.33956</v>
      </c>
      <c r="C21" s="212">
        <v>813.5656</v>
      </c>
      <c r="D21" s="212">
        <v>688.83316</v>
      </c>
      <c r="E21" s="212">
        <v>1280.32</v>
      </c>
      <c r="F21" s="212">
        <v>1229.342248</v>
      </c>
      <c r="G21" s="212">
        <v>847.817552</v>
      </c>
      <c r="H21" s="212">
        <v>1577.624048</v>
      </c>
      <c r="I21" s="212">
        <v>911.819</v>
      </c>
      <c r="J21" s="212">
        <v>782.398632</v>
      </c>
      <c r="K21" s="212">
        <v>818.871096</v>
      </c>
      <c r="L21" s="212">
        <v>1186.111304</v>
      </c>
      <c r="M21" s="212">
        <v>775.380656</v>
      </c>
      <c r="N21" s="212">
        <v>743.182</v>
      </c>
      <c r="O21" s="212">
        <v>653.810704</v>
      </c>
      <c r="P21" s="212">
        <v>680.503552</v>
      </c>
      <c r="Q21" s="212">
        <v>700.3168</v>
      </c>
      <c r="R21" s="212">
        <v>718.09792</v>
      </c>
      <c r="S21" s="212">
        <v>1029.188224</v>
      </c>
      <c r="T21" s="212">
        <v>629.890864</v>
      </c>
      <c r="U21" s="212">
        <v>707.048224</v>
      </c>
      <c r="V21" s="212">
        <v>680.503552</v>
      </c>
      <c r="W21" s="212">
        <v>689.30944</v>
      </c>
      <c r="X21" s="221">
        <f>(I21)+260</f>
        <v>1171.819</v>
      </c>
    </row>
    <row r="22" s="196" customFormat="1" spans="1:24">
      <c r="A22" s="211">
        <v>8.5</v>
      </c>
      <c r="B22" s="212">
        <v>1079.367376</v>
      </c>
      <c r="C22" s="212">
        <v>838.854</v>
      </c>
      <c r="D22" s="212">
        <v>712.9044</v>
      </c>
      <c r="E22" s="212">
        <v>1334.1852</v>
      </c>
      <c r="F22" s="212">
        <v>1288.65888</v>
      </c>
      <c r="G22" s="212">
        <v>880.8246</v>
      </c>
      <c r="H22" s="212">
        <v>1655.483112</v>
      </c>
      <c r="I22" s="212">
        <v>947.71548</v>
      </c>
      <c r="J22" s="212">
        <v>816.489168</v>
      </c>
      <c r="K22" s="212">
        <v>854.824416</v>
      </c>
      <c r="L22" s="212">
        <v>1245.818808</v>
      </c>
      <c r="M22" s="212">
        <v>804.693888</v>
      </c>
      <c r="N22" s="212">
        <v>770.280264</v>
      </c>
      <c r="O22" s="212">
        <v>676.082664</v>
      </c>
      <c r="P22" s="212">
        <v>704.151432</v>
      </c>
      <c r="Q22" s="212">
        <v>724.821984</v>
      </c>
      <c r="R22" s="212">
        <v>743.502744</v>
      </c>
      <c r="S22" s="212">
        <v>1077.867936</v>
      </c>
      <c r="T22" s="212">
        <v>648.267912</v>
      </c>
      <c r="U22" s="212">
        <v>732.06144</v>
      </c>
      <c r="V22" s="212">
        <v>704.151432</v>
      </c>
      <c r="W22" s="212">
        <v>713.401848</v>
      </c>
      <c r="X22" s="221">
        <f>(I22)+264</f>
        <v>1211.71548</v>
      </c>
    </row>
    <row r="23" s="196" customFormat="1" spans="1:24">
      <c r="A23" s="211">
        <v>9</v>
      </c>
      <c r="B23" s="212">
        <v>1114.805776</v>
      </c>
      <c r="C23" s="212">
        <v>857.1424</v>
      </c>
      <c r="D23" s="212">
        <v>729.97564</v>
      </c>
      <c r="E23" s="212">
        <v>1381.0504</v>
      </c>
      <c r="F23" s="212">
        <v>1330.475512</v>
      </c>
      <c r="G23" s="212">
        <v>905.442232</v>
      </c>
      <c r="H23" s="212">
        <v>1714.731592</v>
      </c>
      <c r="I23" s="212">
        <v>975.21196</v>
      </c>
      <c r="J23" s="212">
        <v>842.16912</v>
      </c>
      <c r="K23" s="212">
        <v>882.377736</v>
      </c>
      <c r="L23" s="212">
        <v>1286.936896</v>
      </c>
      <c r="M23" s="212">
        <v>825.596536</v>
      </c>
      <c r="N23" s="212">
        <v>790.378528</v>
      </c>
      <c r="O23" s="212">
        <v>691.365208</v>
      </c>
      <c r="P23" s="212">
        <v>720.799312</v>
      </c>
      <c r="Q23" s="212">
        <v>742.327168</v>
      </c>
      <c r="R23" s="212">
        <v>761.907568</v>
      </c>
      <c r="S23" s="212">
        <v>1109.047648</v>
      </c>
      <c r="T23" s="212">
        <v>659.655544</v>
      </c>
      <c r="U23" s="212">
        <v>750.064072</v>
      </c>
      <c r="V23" s="212">
        <v>720.799312</v>
      </c>
      <c r="W23" s="212">
        <v>730.494256</v>
      </c>
      <c r="X23" s="221">
        <f>(I23)+268</f>
        <v>1243.21196</v>
      </c>
    </row>
    <row r="24" s="196" customFormat="1" spans="1:24">
      <c r="A24" s="211">
        <v>9.5</v>
      </c>
      <c r="B24" s="212">
        <v>1168.844176</v>
      </c>
      <c r="C24" s="212">
        <v>882.4308</v>
      </c>
      <c r="D24" s="212">
        <v>754.04688</v>
      </c>
      <c r="E24" s="212">
        <v>1434.9156</v>
      </c>
      <c r="F24" s="212">
        <v>1389.792144</v>
      </c>
      <c r="G24" s="212">
        <v>938.44928</v>
      </c>
      <c r="H24" s="212">
        <v>1792.590656</v>
      </c>
      <c r="I24" s="212">
        <v>1011.10844</v>
      </c>
      <c r="J24" s="212">
        <v>876.259656</v>
      </c>
      <c r="K24" s="212">
        <v>918.331056</v>
      </c>
      <c r="L24" s="212">
        <v>1346.6444</v>
      </c>
      <c r="M24" s="212">
        <v>854.909768</v>
      </c>
      <c r="N24" s="212">
        <v>817.476792</v>
      </c>
      <c r="O24" s="212">
        <v>713.637168</v>
      </c>
      <c r="P24" s="212">
        <v>744.447192</v>
      </c>
      <c r="Q24" s="212">
        <v>766.821768</v>
      </c>
      <c r="R24" s="212">
        <v>787.301808</v>
      </c>
      <c r="S24" s="212">
        <v>1157.72736</v>
      </c>
      <c r="T24" s="212">
        <v>678.032592</v>
      </c>
      <c r="U24" s="212">
        <v>775.066704</v>
      </c>
      <c r="V24" s="212">
        <v>744.447192</v>
      </c>
      <c r="W24" s="212">
        <v>754.586664</v>
      </c>
      <c r="X24" s="221">
        <f>(I24)+272</f>
        <v>1283.10844</v>
      </c>
    </row>
    <row r="25" s="196" customFormat="1" spans="1:24">
      <c r="A25" s="211">
        <v>10</v>
      </c>
      <c r="B25" s="212">
        <v>1204.282576</v>
      </c>
      <c r="C25" s="212">
        <v>900.7192</v>
      </c>
      <c r="D25" s="212">
        <v>771.11812</v>
      </c>
      <c r="E25" s="212">
        <v>1481.7808</v>
      </c>
      <c r="F25" s="212">
        <v>1431.598192</v>
      </c>
      <c r="G25" s="212">
        <v>963.066912</v>
      </c>
      <c r="H25" s="212">
        <v>1851.839136</v>
      </c>
      <c r="I25" s="212">
        <v>1038.60492</v>
      </c>
      <c r="J25" s="212">
        <v>901.950192</v>
      </c>
      <c r="K25" s="212">
        <v>945.884376</v>
      </c>
      <c r="L25" s="212">
        <v>1387.762488</v>
      </c>
      <c r="M25" s="212">
        <v>875.812416</v>
      </c>
      <c r="N25" s="212">
        <v>837.575056</v>
      </c>
      <c r="O25" s="212">
        <v>728.919712</v>
      </c>
      <c r="P25" s="212">
        <v>761.084488</v>
      </c>
      <c r="Q25" s="212">
        <v>784.326952</v>
      </c>
      <c r="R25" s="212">
        <v>805.706632</v>
      </c>
      <c r="S25" s="212">
        <v>1188.907072</v>
      </c>
      <c r="T25" s="212">
        <v>689.420224</v>
      </c>
      <c r="U25" s="212">
        <v>793.069336</v>
      </c>
      <c r="V25" s="212">
        <v>761.084488</v>
      </c>
      <c r="W25" s="212">
        <v>771.689656</v>
      </c>
      <c r="X25" s="221">
        <f>(I25)+276</f>
        <v>1314.60492</v>
      </c>
    </row>
    <row r="26" s="196" customFormat="1" spans="1:24">
      <c r="A26" s="211">
        <v>10.5</v>
      </c>
      <c r="B26" s="212">
        <v>1249.214816</v>
      </c>
      <c r="C26" s="212">
        <v>946.4112</v>
      </c>
      <c r="D26" s="212">
        <v>822.356136</v>
      </c>
      <c r="E26" s="212">
        <v>1559.754</v>
      </c>
      <c r="F26" s="212">
        <v>1513.604568</v>
      </c>
      <c r="G26" s="212">
        <v>1023.166648</v>
      </c>
      <c r="H26" s="212">
        <v>1956.949648</v>
      </c>
      <c r="I26" s="212">
        <v>1100.218168</v>
      </c>
      <c r="J26" s="212">
        <v>930.130936</v>
      </c>
      <c r="K26" s="212">
        <v>975.716224</v>
      </c>
      <c r="L26" s="212">
        <v>1469.884552</v>
      </c>
      <c r="M26" s="212">
        <v>932.631112</v>
      </c>
      <c r="N26" s="212">
        <v>893.660544</v>
      </c>
      <c r="O26" s="212">
        <v>778.665384</v>
      </c>
      <c r="P26" s="212">
        <v>811.973232</v>
      </c>
      <c r="Q26" s="212">
        <v>836.559864</v>
      </c>
      <c r="R26" s="212">
        <v>858.733344</v>
      </c>
      <c r="S26" s="212">
        <v>1262.16048</v>
      </c>
      <c r="T26" s="212">
        <v>732.550896</v>
      </c>
      <c r="U26" s="212">
        <v>845.079984</v>
      </c>
      <c r="V26" s="212">
        <v>811.973232</v>
      </c>
      <c r="W26" s="212">
        <v>822.938256</v>
      </c>
      <c r="X26" s="221">
        <f>(I26)+280</f>
        <v>1380.218168</v>
      </c>
    </row>
    <row r="27" s="196" customFormat="1" spans="1:24">
      <c r="A27" s="211">
        <v>11</v>
      </c>
      <c r="B27" s="212">
        <v>1279.467056</v>
      </c>
      <c r="C27" s="212">
        <v>955.7032</v>
      </c>
      <c r="D27" s="212">
        <v>837.194152</v>
      </c>
      <c r="E27" s="212">
        <v>1601.3272</v>
      </c>
      <c r="F27" s="212">
        <v>1548.70036</v>
      </c>
      <c r="G27" s="212">
        <v>1045.466384</v>
      </c>
      <c r="H27" s="212">
        <v>2014.070744</v>
      </c>
      <c r="I27" s="212">
        <v>1124.031416</v>
      </c>
      <c r="J27" s="212">
        <v>953.821096</v>
      </c>
      <c r="K27" s="212">
        <v>1001.068072</v>
      </c>
      <c r="L27" s="212">
        <v>1504.006616</v>
      </c>
      <c r="M27" s="212">
        <v>951.639224</v>
      </c>
      <c r="N27" s="212">
        <v>913.346032</v>
      </c>
      <c r="O27" s="212">
        <v>792.011056</v>
      </c>
      <c r="P27" s="212">
        <v>826.451392</v>
      </c>
      <c r="Q27" s="212">
        <v>852.40336</v>
      </c>
      <c r="R27" s="212">
        <v>875.360056</v>
      </c>
      <c r="S27" s="212">
        <v>1288.513888</v>
      </c>
      <c r="T27" s="212">
        <v>739.281568</v>
      </c>
      <c r="U27" s="212">
        <v>860.690632</v>
      </c>
      <c r="V27" s="212">
        <v>826.451392</v>
      </c>
      <c r="W27" s="212">
        <v>837.79744</v>
      </c>
      <c r="X27" s="221">
        <f>(I27)+284</f>
        <v>1408.031416</v>
      </c>
    </row>
    <row r="28" s="196" customFormat="1" spans="1:24">
      <c r="A28" s="211">
        <v>11.5</v>
      </c>
      <c r="B28" s="212">
        <v>1324.399296</v>
      </c>
      <c r="C28" s="212">
        <v>971.9952</v>
      </c>
      <c r="D28" s="212">
        <v>859.021584</v>
      </c>
      <c r="E28" s="212">
        <v>1649.9004</v>
      </c>
      <c r="F28" s="212">
        <v>1601.296152</v>
      </c>
      <c r="G28" s="212">
        <v>1076.176704</v>
      </c>
      <c r="H28" s="212">
        <v>2089.781256</v>
      </c>
      <c r="I28" s="212">
        <v>1156.23408</v>
      </c>
      <c r="J28" s="212">
        <v>982.00184</v>
      </c>
      <c r="K28" s="212">
        <v>1030.910504</v>
      </c>
      <c r="L28" s="212">
        <v>1556.72868</v>
      </c>
      <c r="M28" s="212">
        <v>979.05792</v>
      </c>
      <c r="N28" s="212">
        <v>940.03152</v>
      </c>
      <c r="O28" s="212">
        <v>812.367312</v>
      </c>
      <c r="P28" s="212">
        <v>847.929552</v>
      </c>
      <c r="Q28" s="212">
        <v>875.236272</v>
      </c>
      <c r="R28" s="212">
        <v>898.986768</v>
      </c>
      <c r="S28" s="212">
        <v>1332.367296</v>
      </c>
      <c r="T28" s="212">
        <v>753.01224</v>
      </c>
      <c r="U28" s="212">
        <v>883.30128</v>
      </c>
      <c r="V28" s="212">
        <v>847.929552</v>
      </c>
      <c r="W28" s="212">
        <v>859.656624</v>
      </c>
      <c r="X28" s="221">
        <f>(I28)+288</f>
        <v>1444.23408</v>
      </c>
    </row>
    <row r="29" s="196" customFormat="1" spans="1:24">
      <c r="A29" s="211">
        <v>12</v>
      </c>
      <c r="B29" s="212">
        <v>1354.66212</v>
      </c>
      <c r="C29" s="212">
        <v>981.2872</v>
      </c>
      <c r="D29" s="212">
        <v>873.8596</v>
      </c>
      <c r="E29" s="212">
        <v>1691.4736</v>
      </c>
      <c r="F29" s="212">
        <v>1636.402528</v>
      </c>
      <c r="G29" s="212">
        <v>1098.47644</v>
      </c>
      <c r="H29" s="212">
        <v>2146.891768</v>
      </c>
      <c r="I29" s="212">
        <v>1180.047328</v>
      </c>
      <c r="J29" s="212">
        <v>1005.702584</v>
      </c>
      <c r="K29" s="212">
        <v>1056.262352</v>
      </c>
      <c r="L29" s="212">
        <v>1590.850744</v>
      </c>
      <c r="M29" s="212">
        <v>998.076616</v>
      </c>
      <c r="N29" s="212">
        <v>959.717008</v>
      </c>
      <c r="O29" s="212">
        <v>825.712984</v>
      </c>
      <c r="P29" s="212">
        <v>862.418296</v>
      </c>
      <c r="Q29" s="212">
        <v>891.069184</v>
      </c>
      <c r="R29" s="212">
        <v>915.602896</v>
      </c>
      <c r="S29" s="212">
        <v>1358.720704</v>
      </c>
      <c r="T29" s="212">
        <v>759.753496</v>
      </c>
      <c r="U29" s="212">
        <v>898.901344</v>
      </c>
      <c r="V29" s="212">
        <v>862.418296</v>
      </c>
      <c r="W29" s="212">
        <v>874.505224</v>
      </c>
      <c r="X29" s="221">
        <f>(I29)+292</f>
        <v>1472.047328</v>
      </c>
    </row>
    <row r="30" s="196" customFormat="1" spans="1:24">
      <c r="A30" s="211">
        <v>12.5</v>
      </c>
      <c r="B30" s="212">
        <v>1471.279792</v>
      </c>
      <c r="C30" s="212">
        <v>997.5792</v>
      </c>
      <c r="D30" s="212">
        <v>940.21392</v>
      </c>
      <c r="E30" s="212">
        <v>1740.0468</v>
      </c>
      <c r="F30" s="212">
        <v>1790.572968</v>
      </c>
      <c r="G30" s="212">
        <v>1198.067432</v>
      </c>
      <c r="H30" s="212">
        <v>2711.15972</v>
      </c>
      <c r="I30" s="212">
        <v>1291.418312</v>
      </c>
      <c r="J30" s="212">
        <v>1082.3898</v>
      </c>
      <c r="K30" s="212">
        <v>1139.426976</v>
      </c>
      <c r="L30" s="212">
        <v>1646.970272</v>
      </c>
      <c r="M30" s="212">
        <v>1019.928128</v>
      </c>
      <c r="N30" s="212">
        <v>1005.654792</v>
      </c>
      <c r="O30" s="212">
        <v>880.117968</v>
      </c>
      <c r="P30" s="212">
        <v>890.130432</v>
      </c>
      <c r="Q30" s="212">
        <v>946.225632</v>
      </c>
      <c r="R30" s="212">
        <v>977.342592</v>
      </c>
      <c r="S30" s="212">
        <v>1402.574112</v>
      </c>
      <c r="T30" s="212">
        <v>906.165192</v>
      </c>
      <c r="U30" s="212">
        <v>956.238096</v>
      </c>
      <c r="V30" s="212">
        <v>890.130432</v>
      </c>
      <c r="W30" s="212">
        <v>940.436184</v>
      </c>
      <c r="X30" s="221">
        <f>(I30)+296</f>
        <v>1587.418312</v>
      </c>
    </row>
    <row r="31" s="196" customFormat="1" spans="1:24">
      <c r="A31" s="211">
        <v>13</v>
      </c>
      <c r="B31" s="212">
        <v>1503.786424</v>
      </c>
      <c r="C31" s="212">
        <v>1006.8712</v>
      </c>
      <c r="D31" s="212">
        <v>956.38552</v>
      </c>
      <c r="E31" s="212">
        <v>1781.62</v>
      </c>
      <c r="F31" s="212">
        <v>1828.769872</v>
      </c>
      <c r="G31" s="212">
        <v>1222.547472</v>
      </c>
      <c r="H31" s="212">
        <v>2785.151712</v>
      </c>
      <c r="I31" s="212">
        <v>1317.602376</v>
      </c>
      <c r="J31" s="212">
        <v>1107.625224</v>
      </c>
      <c r="K31" s="212">
        <v>1166.472264</v>
      </c>
      <c r="L31" s="212">
        <v>1681.198176</v>
      </c>
      <c r="M31" s="212">
        <v>1038.766896</v>
      </c>
      <c r="N31" s="212">
        <v>1026.007072</v>
      </c>
      <c r="O31" s="212">
        <v>894.479704</v>
      </c>
      <c r="P31" s="212">
        <v>904.799104</v>
      </c>
      <c r="Q31" s="212">
        <v>963.074608</v>
      </c>
      <c r="R31" s="212">
        <v>995.154712</v>
      </c>
      <c r="S31" s="212">
        <v>1428.92752</v>
      </c>
      <c r="T31" s="212">
        <v>914.409376</v>
      </c>
      <c r="U31" s="212">
        <v>972.885976</v>
      </c>
      <c r="V31" s="212">
        <v>904.799104</v>
      </c>
      <c r="W31" s="212">
        <v>956.607784</v>
      </c>
      <c r="X31" s="221">
        <f>(I31)+300</f>
        <v>1617.602376</v>
      </c>
    </row>
    <row r="32" s="196" customFormat="1" spans="1:24">
      <c r="A32" s="211">
        <v>13.5</v>
      </c>
      <c r="B32" s="212">
        <v>1550.973056</v>
      </c>
      <c r="C32" s="212">
        <v>1023.1632</v>
      </c>
      <c r="D32" s="212">
        <v>979.546536</v>
      </c>
      <c r="E32" s="212">
        <v>1830.1932</v>
      </c>
      <c r="F32" s="212">
        <v>1884.47736</v>
      </c>
      <c r="G32" s="212">
        <v>1255.438096</v>
      </c>
      <c r="H32" s="212">
        <v>2877.743704</v>
      </c>
      <c r="I32" s="212">
        <v>1352.18644</v>
      </c>
      <c r="J32" s="212">
        <v>1137.351232</v>
      </c>
      <c r="K32" s="212">
        <v>1197.997552</v>
      </c>
      <c r="L32" s="212">
        <v>1734.02608</v>
      </c>
      <c r="M32" s="212">
        <v>1066.005664</v>
      </c>
      <c r="N32" s="212">
        <v>1053.369936</v>
      </c>
      <c r="O32" s="212">
        <v>915.852024</v>
      </c>
      <c r="P32" s="212">
        <v>926.467776</v>
      </c>
      <c r="Q32" s="212">
        <v>986.913</v>
      </c>
      <c r="R32" s="212">
        <v>1019.966832</v>
      </c>
      <c r="S32" s="212">
        <v>1472.780928</v>
      </c>
      <c r="T32" s="212">
        <v>929.65356</v>
      </c>
      <c r="U32" s="212">
        <v>996.533856</v>
      </c>
      <c r="V32" s="212">
        <v>926.467776</v>
      </c>
      <c r="W32" s="212">
        <v>979.789968</v>
      </c>
      <c r="X32" s="221">
        <f>(I32)+304</f>
        <v>1656.18644</v>
      </c>
    </row>
    <row r="33" s="196" customFormat="1" spans="1:24">
      <c r="A33" s="211">
        <v>14</v>
      </c>
      <c r="B33" s="212">
        <v>1583.479688</v>
      </c>
      <c r="C33" s="212">
        <v>1032.4552</v>
      </c>
      <c r="D33" s="212">
        <v>995.718136</v>
      </c>
      <c r="E33" s="212">
        <v>1871.7664</v>
      </c>
      <c r="F33" s="212">
        <v>1922.674264</v>
      </c>
      <c r="G33" s="212">
        <v>1279.92872</v>
      </c>
      <c r="H33" s="212">
        <v>2951.725112</v>
      </c>
      <c r="I33" s="212">
        <v>1378.370504</v>
      </c>
      <c r="J33" s="212">
        <v>1162.586656</v>
      </c>
      <c r="K33" s="212">
        <v>1225.04284</v>
      </c>
      <c r="L33" s="212">
        <v>1768.253984</v>
      </c>
      <c r="M33" s="212">
        <v>1084.844432</v>
      </c>
      <c r="N33" s="212">
        <v>1073.722216</v>
      </c>
      <c r="O33" s="212">
        <v>930.224344</v>
      </c>
      <c r="P33" s="212">
        <v>941.136448</v>
      </c>
      <c r="Q33" s="212">
        <v>1003.751392</v>
      </c>
      <c r="R33" s="212">
        <v>1037.778952</v>
      </c>
      <c r="S33" s="212">
        <v>1499.134336</v>
      </c>
      <c r="T33" s="212">
        <v>937.908328</v>
      </c>
      <c r="U33" s="212">
        <v>1013.181736</v>
      </c>
      <c r="V33" s="212">
        <v>941.136448</v>
      </c>
      <c r="W33" s="212">
        <v>995.961568</v>
      </c>
      <c r="X33" s="221">
        <f>(I33)+308</f>
        <v>1686.370504</v>
      </c>
    </row>
    <row r="34" s="196" customFormat="1" spans="1:24">
      <c r="A34" s="211">
        <v>14.5</v>
      </c>
      <c r="B34" s="212">
        <v>1630.66632</v>
      </c>
      <c r="C34" s="212">
        <v>1048.7472</v>
      </c>
      <c r="D34" s="212">
        <v>1018.889736</v>
      </c>
      <c r="E34" s="212">
        <v>1920.3396</v>
      </c>
      <c r="F34" s="212">
        <v>1978.371168</v>
      </c>
      <c r="G34" s="212">
        <v>1312.819344</v>
      </c>
      <c r="H34" s="212">
        <v>3044.317104</v>
      </c>
      <c r="I34" s="212">
        <v>1412.965152</v>
      </c>
      <c r="J34" s="212">
        <v>1192.30208</v>
      </c>
      <c r="K34" s="212">
        <v>1256.568128</v>
      </c>
      <c r="L34" s="212">
        <v>1821.081888</v>
      </c>
      <c r="M34" s="212">
        <v>1112.0832</v>
      </c>
      <c r="N34" s="212">
        <v>1101.074496</v>
      </c>
      <c r="O34" s="212">
        <v>951.58608</v>
      </c>
      <c r="P34" s="212">
        <v>962.80512</v>
      </c>
      <c r="Q34" s="212">
        <v>1027.600368</v>
      </c>
      <c r="R34" s="212">
        <v>1062.591072</v>
      </c>
      <c r="S34" s="212">
        <v>1542.987744</v>
      </c>
      <c r="T34" s="212">
        <v>953.152512</v>
      </c>
      <c r="U34" s="212">
        <v>1036.829616</v>
      </c>
      <c r="V34" s="212">
        <v>962.80512</v>
      </c>
      <c r="W34" s="212">
        <v>1019.133168</v>
      </c>
      <c r="X34" s="221">
        <f>(I34)+312</f>
        <v>1724.965152</v>
      </c>
    </row>
    <row r="35" s="196" customFormat="1" spans="1:24">
      <c r="A35" s="211">
        <v>15</v>
      </c>
      <c r="B35" s="212">
        <v>1663.172952</v>
      </c>
      <c r="C35" s="212">
        <v>1058.0392</v>
      </c>
      <c r="D35" s="212">
        <v>1035.061336</v>
      </c>
      <c r="E35" s="212">
        <v>1961.9128</v>
      </c>
      <c r="F35" s="212">
        <v>2016.578656</v>
      </c>
      <c r="G35" s="212">
        <v>1337.309968</v>
      </c>
      <c r="H35" s="212">
        <v>3118.298512</v>
      </c>
      <c r="I35" s="212">
        <v>1439.149216</v>
      </c>
      <c r="J35" s="212">
        <v>1217.537504</v>
      </c>
      <c r="K35" s="212">
        <v>1283.613416</v>
      </c>
      <c r="L35" s="212">
        <v>1855.309792</v>
      </c>
      <c r="M35" s="212">
        <v>1130.921968</v>
      </c>
      <c r="N35" s="212">
        <v>1121.426776</v>
      </c>
      <c r="O35" s="212">
        <v>965.9584</v>
      </c>
      <c r="P35" s="212">
        <v>977.473792</v>
      </c>
      <c r="Q35" s="212">
        <v>1044.43876</v>
      </c>
      <c r="R35" s="212">
        <v>1080.403192</v>
      </c>
      <c r="S35" s="212">
        <v>1569.341152</v>
      </c>
      <c r="T35" s="212">
        <v>961.40728</v>
      </c>
      <c r="U35" s="212">
        <v>1053.477496</v>
      </c>
      <c r="V35" s="212">
        <v>977.473792</v>
      </c>
      <c r="W35" s="212">
        <v>1035.315352</v>
      </c>
      <c r="X35" s="221">
        <f>(I35)+316</f>
        <v>1755.149216</v>
      </c>
    </row>
    <row r="36" s="196" customFormat="1" spans="1:24">
      <c r="A36" s="211">
        <v>15.5</v>
      </c>
      <c r="B36" s="212">
        <v>1710.349</v>
      </c>
      <c r="C36" s="212">
        <v>1113.5312</v>
      </c>
      <c r="D36" s="212">
        <v>1097.422352</v>
      </c>
      <c r="E36" s="212">
        <v>2049.686</v>
      </c>
      <c r="F36" s="212">
        <v>2111.47556</v>
      </c>
      <c r="G36" s="212">
        <v>1409.400592</v>
      </c>
      <c r="H36" s="212">
        <v>3250.090504</v>
      </c>
      <c r="I36" s="212">
        <v>1512.93328</v>
      </c>
      <c r="J36" s="212">
        <v>1247.252928</v>
      </c>
      <c r="K36" s="212">
        <v>1315.138704</v>
      </c>
      <c r="L36" s="212">
        <v>1947.337696</v>
      </c>
      <c r="M36" s="212">
        <v>1197.360736</v>
      </c>
      <c r="N36" s="212">
        <v>1187.979056</v>
      </c>
      <c r="O36" s="212">
        <v>1026.53072</v>
      </c>
      <c r="P36" s="212">
        <v>1038.342464</v>
      </c>
      <c r="Q36" s="212">
        <v>1107.477152</v>
      </c>
      <c r="R36" s="212">
        <v>1144.415312</v>
      </c>
      <c r="S36" s="212">
        <v>1652.39456</v>
      </c>
      <c r="T36" s="212">
        <v>1015.851464</v>
      </c>
      <c r="U36" s="212">
        <v>1116.33596</v>
      </c>
      <c r="V36" s="212">
        <v>1038.342464</v>
      </c>
      <c r="W36" s="212">
        <v>1097.686952</v>
      </c>
      <c r="X36" s="221">
        <f>(I36)+320</f>
        <v>1832.93328</v>
      </c>
    </row>
    <row r="37" s="196" customFormat="1" spans="1:24">
      <c r="A37" s="211">
        <v>16</v>
      </c>
      <c r="B37" s="212">
        <v>1742.855632</v>
      </c>
      <c r="C37" s="212">
        <v>1122.8232</v>
      </c>
      <c r="D37" s="212">
        <v>1113.593952</v>
      </c>
      <c r="E37" s="212">
        <v>2091.2592</v>
      </c>
      <c r="F37" s="212">
        <v>2149.683048</v>
      </c>
      <c r="G37" s="212">
        <v>1433.880632</v>
      </c>
      <c r="H37" s="212">
        <v>3324.082496</v>
      </c>
      <c r="I37" s="212">
        <v>1539.117344</v>
      </c>
      <c r="J37" s="212">
        <v>1272.488352</v>
      </c>
      <c r="K37" s="212">
        <v>1342.183992</v>
      </c>
      <c r="L37" s="212">
        <v>1981.5656</v>
      </c>
      <c r="M37" s="212">
        <v>1216.199504</v>
      </c>
      <c r="N37" s="212">
        <v>1208.331336</v>
      </c>
      <c r="O37" s="212">
        <v>1040.892456</v>
      </c>
      <c r="P37" s="212">
        <v>1053.011136</v>
      </c>
      <c r="Q37" s="212">
        <v>1124.326128</v>
      </c>
      <c r="R37" s="212">
        <v>1162.227432</v>
      </c>
      <c r="S37" s="212">
        <v>1678.747968</v>
      </c>
      <c r="T37" s="212">
        <v>1024.095648</v>
      </c>
      <c r="U37" s="212">
        <v>1132.98384</v>
      </c>
      <c r="V37" s="212">
        <v>1053.011136</v>
      </c>
      <c r="W37" s="212">
        <v>1113.858552</v>
      </c>
      <c r="X37" s="221">
        <f>(I37)+324</f>
        <v>1863.117344</v>
      </c>
    </row>
    <row r="38" s="196" customFormat="1" spans="1:24">
      <c r="A38" s="211">
        <v>16.5</v>
      </c>
      <c r="B38" s="212">
        <v>1790.042264</v>
      </c>
      <c r="C38" s="212">
        <v>1139.1152</v>
      </c>
      <c r="D38" s="212">
        <v>1136.765552</v>
      </c>
      <c r="E38" s="212">
        <v>2139.8324</v>
      </c>
      <c r="F38" s="212">
        <v>2205.379952</v>
      </c>
      <c r="G38" s="212">
        <v>1466.771256</v>
      </c>
      <c r="H38" s="212">
        <v>3416.663904</v>
      </c>
      <c r="I38" s="212">
        <v>1573.711992</v>
      </c>
      <c r="J38" s="212">
        <v>1302.203776</v>
      </c>
      <c r="K38" s="212">
        <v>1373.70928</v>
      </c>
      <c r="L38" s="212">
        <v>2034.393504</v>
      </c>
      <c r="M38" s="212">
        <v>1243.438272</v>
      </c>
      <c r="N38" s="212">
        <v>1235.683616</v>
      </c>
      <c r="O38" s="212">
        <v>1062.264776</v>
      </c>
      <c r="P38" s="212">
        <v>1074.679808</v>
      </c>
      <c r="Q38" s="212">
        <v>1148.16452</v>
      </c>
      <c r="R38" s="212">
        <v>1187.039552</v>
      </c>
      <c r="S38" s="212">
        <v>1722.601376</v>
      </c>
      <c r="T38" s="212">
        <v>1039.350416</v>
      </c>
      <c r="U38" s="212">
        <v>1156.63172</v>
      </c>
      <c r="V38" s="212">
        <v>1074.679808</v>
      </c>
      <c r="W38" s="212">
        <v>1137.040736</v>
      </c>
      <c r="X38" s="221">
        <f>(I38)+328</f>
        <v>1901.711992</v>
      </c>
    </row>
    <row r="39" s="196" customFormat="1" spans="1:24">
      <c r="A39" s="211">
        <v>17</v>
      </c>
      <c r="B39" s="212">
        <v>1822.548896</v>
      </c>
      <c r="C39" s="212">
        <v>1148.4072</v>
      </c>
      <c r="D39" s="212">
        <v>1152.937152</v>
      </c>
      <c r="E39" s="212">
        <v>2181.4056</v>
      </c>
      <c r="F39" s="212">
        <v>2243.576856</v>
      </c>
      <c r="G39" s="212">
        <v>1491.26188</v>
      </c>
      <c r="H39" s="212">
        <v>3490.655896</v>
      </c>
      <c r="I39" s="212">
        <v>1599.896056</v>
      </c>
      <c r="J39" s="212">
        <v>1327.449784</v>
      </c>
      <c r="K39" s="212">
        <v>1400.754568</v>
      </c>
      <c r="L39" s="212">
        <v>2068.621408</v>
      </c>
      <c r="M39" s="212">
        <v>1262.27704</v>
      </c>
      <c r="N39" s="212">
        <v>1256.035896</v>
      </c>
      <c r="O39" s="212">
        <v>1076.637096</v>
      </c>
      <c r="P39" s="212">
        <v>1089.34848</v>
      </c>
      <c r="Q39" s="212">
        <v>1165.013496</v>
      </c>
      <c r="R39" s="212">
        <v>1204.851672</v>
      </c>
      <c r="S39" s="212">
        <v>1748.954784</v>
      </c>
      <c r="T39" s="212">
        <v>1047.5946</v>
      </c>
      <c r="U39" s="212">
        <v>1173.2796</v>
      </c>
      <c r="V39" s="212">
        <v>1089.34848</v>
      </c>
      <c r="W39" s="212">
        <v>1153.212336</v>
      </c>
      <c r="X39" s="221">
        <f>(I39)+332</f>
        <v>1931.896056</v>
      </c>
    </row>
    <row r="40" s="196" customFormat="1" spans="1:24">
      <c r="A40" s="211">
        <v>17.5</v>
      </c>
      <c r="B40" s="212">
        <v>1869.735528</v>
      </c>
      <c r="C40" s="212">
        <v>1164.6992</v>
      </c>
      <c r="D40" s="212">
        <v>1176.098168</v>
      </c>
      <c r="E40" s="212">
        <v>2229.9788</v>
      </c>
      <c r="F40" s="212">
        <v>2299.284344</v>
      </c>
      <c r="G40" s="212">
        <v>1524.152504</v>
      </c>
      <c r="H40" s="212">
        <v>3583.247888</v>
      </c>
      <c r="I40" s="212">
        <v>1634.48012</v>
      </c>
      <c r="J40" s="212">
        <v>1357.165208</v>
      </c>
      <c r="K40" s="212">
        <v>1432.29044</v>
      </c>
      <c r="L40" s="212">
        <v>2121.449312</v>
      </c>
      <c r="M40" s="212">
        <v>1289.515808</v>
      </c>
      <c r="N40" s="212">
        <v>1283.388176</v>
      </c>
      <c r="O40" s="212">
        <v>1097.998832</v>
      </c>
      <c r="P40" s="212">
        <v>1111.017152</v>
      </c>
      <c r="Q40" s="212">
        <v>1188.851888</v>
      </c>
      <c r="R40" s="212">
        <v>1229.663792</v>
      </c>
      <c r="S40" s="212">
        <v>1792.808192</v>
      </c>
      <c r="T40" s="212">
        <v>1062.849368</v>
      </c>
      <c r="U40" s="212">
        <v>1196.92748</v>
      </c>
      <c r="V40" s="212">
        <v>1111.017152</v>
      </c>
      <c r="W40" s="212">
        <v>1176.39452</v>
      </c>
      <c r="X40" s="221">
        <f>(I40)+336</f>
        <v>1970.48012</v>
      </c>
    </row>
    <row r="41" s="196" customFormat="1" spans="1:24">
      <c r="A41" s="211">
        <v>18</v>
      </c>
      <c r="B41" s="212">
        <v>1902.24216</v>
      </c>
      <c r="C41" s="212">
        <v>1173.9912</v>
      </c>
      <c r="D41" s="212">
        <v>1192.269768</v>
      </c>
      <c r="E41" s="212">
        <v>2271.552</v>
      </c>
      <c r="F41" s="212">
        <v>2337.481248</v>
      </c>
      <c r="G41" s="212">
        <v>1548.643128</v>
      </c>
      <c r="H41" s="212">
        <v>3657.229296</v>
      </c>
      <c r="I41" s="212">
        <v>1660.664184</v>
      </c>
      <c r="J41" s="212">
        <v>1382.400632</v>
      </c>
      <c r="K41" s="212">
        <v>1459.335728</v>
      </c>
      <c r="L41" s="212">
        <v>2155.677216</v>
      </c>
      <c r="M41" s="212">
        <v>1308.354576</v>
      </c>
      <c r="N41" s="212">
        <v>1303.740456</v>
      </c>
      <c r="O41" s="212">
        <v>1112.371152</v>
      </c>
      <c r="P41" s="212">
        <v>1125.685824</v>
      </c>
      <c r="Q41" s="212">
        <v>1205.69028</v>
      </c>
      <c r="R41" s="212">
        <v>1247.475912</v>
      </c>
      <c r="S41" s="212">
        <v>1819.1616</v>
      </c>
      <c r="T41" s="212">
        <v>1071.093552</v>
      </c>
      <c r="U41" s="212">
        <v>1213.57536</v>
      </c>
      <c r="V41" s="212">
        <v>1125.685824</v>
      </c>
      <c r="W41" s="212">
        <v>1192.56612</v>
      </c>
      <c r="X41" s="221">
        <f>(I41)+340</f>
        <v>2000.664184</v>
      </c>
    </row>
    <row r="42" s="196" customFormat="1" spans="1:24">
      <c r="A42" s="211">
        <v>18.5</v>
      </c>
      <c r="B42" s="212">
        <v>1949.428792</v>
      </c>
      <c r="C42" s="212">
        <v>1190.2832</v>
      </c>
      <c r="D42" s="212">
        <v>1215.441368</v>
      </c>
      <c r="E42" s="212">
        <v>2320.1252</v>
      </c>
      <c r="F42" s="212">
        <v>2393.178152</v>
      </c>
      <c r="G42" s="212">
        <v>1581.533752</v>
      </c>
      <c r="H42" s="212">
        <v>3749.821288</v>
      </c>
      <c r="I42" s="212">
        <v>1695.258832</v>
      </c>
      <c r="J42" s="212">
        <v>1412.116056</v>
      </c>
      <c r="K42" s="212">
        <v>1490.861016</v>
      </c>
      <c r="L42" s="212">
        <v>2208.50512</v>
      </c>
      <c r="M42" s="212">
        <v>1335.593344</v>
      </c>
      <c r="N42" s="212">
        <v>1331.092736</v>
      </c>
      <c r="O42" s="212">
        <v>1133.732888</v>
      </c>
      <c r="P42" s="212">
        <v>1147.354496</v>
      </c>
      <c r="Q42" s="212">
        <v>1229.539256</v>
      </c>
      <c r="R42" s="212">
        <v>1272.288032</v>
      </c>
      <c r="S42" s="212">
        <v>1863.015008</v>
      </c>
      <c r="T42" s="212">
        <v>1086.337736</v>
      </c>
      <c r="U42" s="212">
        <v>1237.22324</v>
      </c>
      <c r="V42" s="212">
        <v>1147.354496</v>
      </c>
      <c r="W42" s="212">
        <v>1215.73772</v>
      </c>
      <c r="X42" s="221">
        <f>(I42)+344</f>
        <v>2039.258832</v>
      </c>
    </row>
    <row r="43" s="196" customFormat="1" spans="1:24">
      <c r="A43" s="211">
        <v>19</v>
      </c>
      <c r="B43" s="212">
        <v>1981.935424</v>
      </c>
      <c r="C43" s="212">
        <v>1199.5752</v>
      </c>
      <c r="D43" s="212">
        <v>1231.612968</v>
      </c>
      <c r="E43" s="212">
        <v>2361.6984</v>
      </c>
      <c r="F43" s="212">
        <v>2431.38564</v>
      </c>
      <c r="G43" s="212">
        <v>1606.013792</v>
      </c>
      <c r="H43" s="212">
        <v>3823.802696</v>
      </c>
      <c r="I43" s="212">
        <v>1721.442896</v>
      </c>
      <c r="J43" s="212">
        <v>1437.35148</v>
      </c>
      <c r="K43" s="212">
        <v>1517.906304</v>
      </c>
      <c r="L43" s="212">
        <v>2242.733024</v>
      </c>
      <c r="M43" s="212">
        <v>1354.421528</v>
      </c>
      <c r="N43" s="212">
        <v>1351.445016</v>
      </c>
      <c r="O43" s="212">
        <v>1148.105208</v>
      </c>
      <c r="P43" s="212">
        <v>1162.023168</v>
      </c>
      <c r="Q43" s="212">
        <v>1246.377648</v>
      </c>
      <c r="R43" s="212">
        <v>1290.100152</v>
      </c>
      <c r="S43" s="212">
        <v>1889.368416</v>
      </c>
      <c r="T43" s="212">
        <v>1094.592504</v>
      </c>
      <c r="U43" s="212">
        <v>1253.87112</v>
      </c>
      <c r="V43" s="212">
        <v>1162.023168</v>
      </c>
      <c r="W43" s="212">
        <v>1231.919904</v>
      </c>
      <c r="X43" s="221">
        <f>(I43)+348</f>
        <v>2069.442896</v>
      </c>
    </row>
    <row r="44" s="196" customFormat="1" spans="1:24">
      <c r="A44" s="211">
        <v>19.5</v>
      </c>
      <c r="B44" s="212">
        <v>2029.111472</v>
      </c>
      <c r="C44" s="212">
        <v>1215.8672</v>
      </c>
      <c r="D44" s="212">
        <v>1254.773984</v>
      </c>
      <c r="E44" s="212">
        <v>2410.2716</v>
      </c>
      <c r="F44" s="212">
        <v>2487.082544</v>
      </c>
      <c r="G44" s="212">
        <v>1638.904416</v>
      </c>
      <c r="H44" s="212">
        <v>3916.394688</v>
      </c>
      <c r="I44" s="212">
        <v>1756.02696</v>
      </c>
      <c r="J44" s="212">
        <v>1467.066904</v>
      </c>
      <c r="K44" s="212">
        <v>1549.431592</v>
      </c>
      <c r="L44" s="212">
        <v>2295.560928</v>
      </c>
      <c r="M44" s="212">
        <v>1381.660296</v>
      </c>
      <c r="N44" s="212">
        <v>1378.797296</v>
      </c>
      <c r="O44" s="212">
        <v>1169.477528</v>
      </c>
      <c r="P44" s="212">
        <v>1183.69184</v>
      </c>
      <c r="Q44" s="212">
        <v>1270.226624</v>
      </c>
      <c r="R44" s="212">
        <v>1314.912272</v>
      </c>
      <c r="S44" s="212">
        <v>1933.221824</v>
      </c>
      <c r="T44" s="212">
        <v>1109.836688</v>
      </c>
      <c r="U44" s="212">
        <v>1277.519</v>
      </c>
      <c r="V44" s="212">
        <v>1183.69184</v>
      </c>
      <c r="W44" s="212">
        <v>1255.091504</v>
      </c>
      <c r="X44" s="221">
        <f>(I44)+352</f>
        <v>2108.02696</v>
      </c>
    </row>
    <row r="45" s="196" customFormat="1" spans="1:24">
      <c r="A45" s="211">
        <v>20</v>
      </c>
      <c r="B45" s="212">
        <v>2061.618104</v>
      </c>
      <c r="C45" s="212">
        <v>1225.1592</v>
      </c>
      <c r="D45" s="212">
        <v>1270.945584</v>
      </c>
      <c r="E45" s="212">
        <v>2451.8448</v>
      </c>
      <c r="F45" s="212">
        <v>2525.279448</v>
      </c>
      <c r="G45" s="212">
        <v>1663.39504</v>
      </c>
      <c r="H45" s="212">
        <v>3990.38668</v>
      </c>
      <c r="I45" s="212">
        <v>1782.211024</v>
      </c>
      <c r="J45" s="212">
        <v>1492.302328</v>
      </c>
      <c r="K45" s="212">
        <v>1576.47688</v>
      </c>
      <c r="L45" s="212">
        <v>2329.788832</v>
      </c>
      <c r="M45" s="212">
        <v>1400.499064</v>
      </c>
      <c r="N45" s="212">
        <v>1399.16016</v>
      </c>
      <c r="O45" s="212">
        <v>1183.839264</v>
      </c>
      <c r="P45" s="212">
        <v>1198.360512</v>
      </c>
      <c r="Q45" s="212">
        <v>1287.065016</v>
      </c>
      <c r="R45" s="212">
        <v>1332.724392</v>
      </c>
      <c r="S45" s="212">
        <v>1959.575232</v>
      </c>
      <c r="T45" s="212">
        <v>1118.091456</v>
      </c>
      <c r="U45" s="212">
        <v>1294.177464</v>
      </c>
      <c r="V45" s="212">
        <v>1198.360512</v>
      </c>
      <c r="W45" s="212">
        <v>1271.263104</v>
      </c>
      <c r="X45" s="221">
        <f>(I45)+356</f>
        <v>2138.211024</v>
      </c>
    </row>
    <row r="46" s="197" customFormat="1" ht="21" customHeight="1" spans="1:24">
      <c r="A46" s="211">
        <v>20.5</v>
      </c>
      <c r="B46" s="212">
        <v>2108.804736</v>
      </c>
      <c r="C46" s="212">
        <v>1241.4512</v>
      </c>
      <c r="D46" s="212">
        <v>1294.117184</v>
      </c>
      <c r="E46" s="212">
        <v>2500.418</v>
      </c>
      <c r="F46" s="212">
        <v>2580.986936</v>
      </c>
      <c r="G46" s="212">
        <v>1696.285664</v>
      </c>
      <c r="H46" s="212">
        <v>4082.968088</v>
      </c>
      <c r="I46" s="212">
        <v>1816.805672</v>
      </c>
      <c r="J46" s="212">
        <v>1522.028336</v>
      </c>
      <c r="K46" s="212">
        <v>1608.002168</v>
      </c>
      <c r="L46" s="212">
        <v>2382.616736</v>
      </c>
      <c r="M46" s="212">
        <v>1427.737832</v>
      </c>
      <c r="N46" s="212">
        <v>1426.51244</v>
      </c>
      <c r="O46" s="212">
        <v>1205.211584</v>
      </c>
      <c r="P46" s="212">
        <v>1220.029184</v>
      </c>
      <c r="Q46" s="212">
        <v>1310.903408</v>
      </c>
      <c r="R46" s="212">
        <v>1357.536512</v>
      </c>
      <c r="S46" s="212">
        <v>2003.42864</v>
      </c>
      <c r="T46" s="212">
        <v>1133.33564</v>
      </c>
      <c r="U46" s="212">
        <v>1317.825344</v>
      </c>
      <c r="V46" s="212">
        <v>1220.029184</v>
      </c>
      <c r="W46" s="212">
        <v>1294.445288</v>
      </c>
      <c r="X46" s="221">
        <f>(I46)+360</f>
        <v>2176.805672</v>
      </c>
    </row>
    <row r="47" s="196" customFormat="1" spans="1:24">
      <c r="A47" s="211" t="s">
        <v>2470</v>
      </c>
      <c r="B47" s="212">
        <v>104.79424</v>
      </c>
      <c r="C47" s="212">
        <v>54.986</v>
      </c>
      <c r="D47" s="212">
        <v>56.383088</v>
      </c>
      <c r="E47" s="212">
        <v>120.0776</v>
      </c>
      <c r="F47" s="212">
        <v>120.967328</v>
      </c>
      <c r="G47" s="212">
        <v>82.496728</v>
      </c>
      <c r="H47" s="212">
        <v>163.577776</v>
      </c>
      <c r="I47" s="212">
        <v>100.312736</v>
      </c>
      <c r="J47" s="212">
        <v>80.187064</v>
      </c>
      <c r="K47" s="212">
        <v>83.044744</v>
      </c>
      <c r="L47" s="212">
        <v>104.79424</v>
      </c>
      <c r="M47" s="212">
        <v>62.641144</v>
      </c>
      <c r="N47" s="212">
        <v>62.299544</v>
      </c>
      <c r="O47" s="212">
        <v>50.995832</v>
      </c>
      <c r="P47" s="212">
        <v>51.22868</v>
      </c>
      <c r="Q47" s="212">
        <v>57.907184</v>
      </c>
      <c r="R47" s="212">
        <v>60.055736</v>
      </c>
      <c r="S47" s="212">
        <v>85.47016</v>
      </c>
      <c r="T47" s="212">
        <v>49.1648</v>
      </c>
      <c r="U47" s="212">
        <v>57.695504</v>
      </c>
      <c r="V47" s="212">
        <v>48.466256</v>
      </c>
      <c r="W47" s="212">
        <v>56.404256</v>
      </c>
      <c r="X47" s="221">
        <f>(I47)+13</f>
        <v>113.312736</v>
      </c>
    </row>
    <row r="48" s="196" customFormat="1" spans="1:24">
      <c r="A48" s="211" t="s">
        <v>2471</v>
      </c>
      <c r="B48" s="212">
        <v>101.020064</v>
      </c>
      <c r="C48" s="212">
        <v>52.9476</v>
      </c>
      <c r="D48" s="212">
        <v>53.762568</v>
      </c>
      <c r="E48" s="212">
        <v>114.864</v>
      </c>
      <c r="F48" s="212">
        <v>119.59572</v>
      </c>
      <c r="G48" s="212">
        <v>80.447744</v>
      </c>
      <c r="H48" s="212">
        <v>159.85652</v>
      </c>
      <c r="I48" s="212">
        <v>99.084992</v>
      </c>
      <c r="J48" s="212">
        <v>78.233336</v>
      </c>
      <c r="K48" s="212">
        <v>81.038096</v>
      </c>
      <c r="L48" s="212">
        <v>101.020064</v>
      </c>
      <c r="M48" s="212">
        <v>60.973184</v>
      </c>
      <c r="N48" s="212">
        <v>59.149824</v>
      </c>
      <c r="O48" s="212">
        <v>48.66108</v>
      </c>
      <c r="P48" s="212">
        <v>48.883344</v>
      </c>
      <c r="Q48" s="212">
        <v>55.48776</v>
      </c>
      <c r="R48" s="212">
        <v>57.541056</v>
      </c>
      <c r="S48" s="212">
        <v>85.269064</v>
      </c>
      <c r="T48" s="212">
        <v>47.33808</v>
      </c>
      <c r="U48" s="212">
        <v>55.000896</v>
      </c>
      <c r="V48" s="212">
        <v>46.269096</v>
      </c>
      <c r="W48" s="212">
        <v>53.783736</v>
      </c>
      <c r="X48" s="221">
        <f>(I48)+13</f>
        <v>112.084992</v>
      </c>
    </row>
    <row r="49" s="196" customFormat="1" spans="1:24">
      <c r="A49" s="211" t="s">
        <v>2472</v>
      </c>
      <c r="B49" s="212">
        <v>96.111432</v>
      </c>
      <c r="C49" s="212">
        <v>44.15464</v>
      </c>
      <c r="D49" s="212">
        <v>50.579128</v>
      </c>
      <c r="E49" s="212">
        <v>96.746536</v>
      </c>
      <c r="F49" s="212">
        <v>105.711856</v>
      </c>
      <c r="G49" s="212">
        <v>75.803712</v>
      </c>
      <c r="H49" s="212">
        <v>150.21684</v>
      </c>
      <c r="I49" s="212">
        <v>94.168912</v>
      </c>
      <c r="J49" s="212">
        <v>74.922888</v>
      </c>
      <c r="K49" s="212">
        <v>76.161216</v>
      </c>
      <c r="L49" s="212">
        <v>96.111432</v>
      </c>
      <c r="M49" s="212">
        <v>59.070408</v>
      </c>
      <c r="N49" s="212">
        <v>54.780976</v>
      </c>
      <c r="O49" s="212">
        <v>45.403552</v>
      </c>
      <c r="P49" s="212">
        <v>43.255</v>
      </c>
      <c r="Q49" s="212">
        <v>52.029136</v>
      </c>
      <c r="R49" s="212">
        <v>55.087912</v>
      </c>
      <c r="S49" s="212">
        <v>84.110304</v>
      </c>
      <c r="T49" s="212">
        <v>38.96848</v>
      </c>
      <c r="U49" s="212">
        <v>50.579128</v>
      </c>
      <c r="V49" s="212">
        <v>44.52508</v>
      </c>
      <c r="W49" s="212">
        <v>48.980944</v>
      </c>
      <c r="X49" s="221">
        <f>(I49)+12</f>
        <v>106.168912</v>
      </c>
    </row>
    <row r="50" s="128" customFormat="1" spans="1:24">
      <c r="A50" s="211" t="s">
        <v>2473</v>
      </c>
      <c r="B50" s="212">
        <v>92.920544</v>
      </c>
      <c r="C50" s="212">
        <v>41.88456</v>
      </c>
      <c r="D50" s="212">
        <v>49.3992</v>
      </c>
      <c r="E50" s="212">
        <v>90.99432</v>
      </c>
      <c r="F50" s="212">
        <v>101.81184</v>
      </c>
      <c r="G50" s="212">
        <v>78.709208</v>
      </c>
      <c r="H50" s="212">
        <v>145.56536</v>
      </c>
      <c r="I50" s="212">
        <v>92.830224</v>
      </c>
      <c r="J50" s="212">
        <v>79.161968</v>
      </c>
      <c r="K50" s="212">
        <v>79.161968</v>
      </c>
      <c r="L50" s="212">
        <v>95.481872</v>
      </c>
      <c r="M50" s="212">
        <v>57.795224</v>
      </c>
      <c r="N50" s="212">
        <v>46.38276</v>
      </c>
      <c r="O50" s="212">
        <v>46.224</v>
      </c>
      <c r="P50" s="212">
        <v>44.244792</v>
      </c>
      <c r="Q50" s="212">
        <v>46.414512</v>
      </c>
      <c r="R50" s="212">
        <v>52.41564</v>
      </c>
      <c r="S50" s="212">
        <v>83.830016</v>
      </c>
      <c r="T50" s="212">
        <v>37.01592</v>
      </c>
      <c r="U50" s="212">
        <v>47.8116</v>
      </c>
      <c r="V50" s="212">
        <v>46.351008</v>
      </c>
      <c r="W50" s="212">
        <v>46.224</v>
      </c>
      <c r="X50" s="221">
        <f>(I50)+11</f>
        <v>103.830224</v>
      </c>
    </row>
    <row r="51" s="128" customFormat="1" spans="1:24">
      <c r="A51" s="213"/>
      <c r="B51" s="198"/>
      <c r="C51" s="198"/>
      <c r="D51" s="198"/>
      <c r="E51" s="198"/>
      <c r="F51" s="198"/>
      <c r="G51" s="198"/>
      <c r="H51" s="198"/>
      <c r="I51" s="198"/>
      <c r="J51" s="198"/>
      <c r="K51" s="198" t="s">
        <v>2474</v>
      </c>
      <c r="L51" s="198"/>
      <c r="M51" s="198"/>
      <c r="N51" s="198"/>
      <c r="O51" s="198"/>
      <c r="P51" s="198"/>
      <c r="Q51" s="198"/>
      <c r="R51" s="198"/>
      <c r="S51" s="198"/>
      <c r="T51" s="198"/>
      <c r="U51" s="198"/>
      <c r="V51" s="198"/>
      <c r="W51" s="198"/>
      <c r="X51" s="198"/>
    </row>
  </sheetData>
  <mergeCells count="4">
    <mergeCell ref="A1:V1"/>
    <mergeCell ref="A2:V2"/>
    <mergeCell ref="A3:V3"/>
    <mergeCell ref="A4:V4"/>
  </mergeCells>
  <hyperlinks>
    <hyperlink ref="W1" location="目录!A1" display="目录!A1"/>
    <hyperlink ref="X1" location="'F9-分区'!A1" display="F9分区!A1"/>
  </hyperlink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0"/>
  <sheetViews>
    <sheetView workbookViewId="0">
      <selection activeCell="H1" sqref="H1"/>
    </sheetView>
  </sheetViews>
  <sheetFormatPr defaultColWidth="9" defaultRowHeight="13.5" customHeight="1"/>
  <cols>
    <col min="1" max="1" width="32.1333333333333" style="186" customWidth="1"/>
    <col min="2" max="2" width="9" style="186"/>
    <col min="3" max="3" width="11.1333333333333" style="186" customWidth="1"/>
    <col min="4" max="4" width="9" style="186"/>
    <col min="5" max="5" width="35.225" style="186" customWidth="1"/>
    <col min="6" max="6" width="9" style="186"/>
    <col min="7" max="7" width="11.75" style="186" customWidth="1"/>
    <col min="8" max="16380" width="9" style="186"/>
  </cols>
  <sheetData>
    <row r="1" s="186" customFormat="1" ht="54" customHeight="1" spans="1:9">
      <c r="A1" s="187" t="s">
        <v>2475</v>
      </c>
      <c r="B1" s="187"/>
      <c r="C1" s="187"/>
      <c r="D1" s="187"/>
      <c r="E1" s="187"/>
      <c r="F1" s="187"/>
      <c r="G1" s="187"/>
      <c r="H1" s="188" t="s">
        <v>359</v>
      </c>
      <c r="I1" s="193"/>
    </row>
    <row r="2" s="186" customFormat="1" customHeight="1" spans="1:7">
      <c r="A2" s="189" t="s">
        <v>2230</v>
      </c>
      <c r="B2" s="189" t="s">
        <v>2476</v>
      </c>
      <c r="C2" s="189" t="s">
        <v>589</v>
      </c>
      <c r="D2" s="190"/>
      <c r="E2" s="189" t="s">
        <v>2230</v>
      </c>
      <c r="F2" s="189" t="s">
        <v>2476</v>
      </c>
      <c r="G2" s="189" t="s">
        <v>589</v>
      </c>
    </row>
    <row r="3" s="186" customFormat="1" customHeight="1" spans="1:7">
      <c r="A3" s="191" t="s">
        <v>2477</v>
      </c>
      <c r="B3" s="191" t="s">
        <v>2478</v>
      </c>
      <c r="C3" s="191" t="s">
        <v>2478</v>
      </c>
      <c r="D3" s="190"/>
      <c r="E3" s="191" t="s">
        <v>2479</v>
      </c>
      <c r="F3" s="191" t="s">
        <v>2145</v>
      </c>
      <c r="G3" s="192" t="s">
        <v>2480</v>
      </c>
    </row>
    <row r="4" s="186" customFormat="1" customHeight="1" spans="1:7">
      <c r="A4" s="191" t="s">
        <v>2481</v>
      </c>
      <c r="B4" s="191" t="s">
        <v>2478</v>
      </c>
      <c r="C4" s="191" t="s">
        <v>2478</v>
      </c>
      <c r="D4" s="190"/>
      <c r="E4" s="191" t="s">
        <v>2482</v>
      </c>
      <c r="F4" s="191" t="s">
        <v>2145</v>
      </c>
      <c r="G4" s="191" t="s">
        <v>2145</v>
      </c>
    </row>
    <row r="5" s="186" customFormat="1" customHeight="1" spans="1:7">
      <c r="A5" s="191" t="s">
        <v>2483</v>
      </c>
      <c r="B5" s="191" t="s">
        <v>2478</v>
      </c>
      <c r="C5" s="191" t="s">
        <v>2478</v>
      </c>
      <c r="D5" s="190"/>
      <c r="E5" s="191" t="s">
        <v>2484</v>
      </c>
      <c r="F5" s="191" t="s">
        <v>2140</v>
      </c>
      <c r="G5" s="192" t="s">
        <v>2480</v>
      </c>
    </row>
    <row r="6" s="186" customFormat="1" customHeight="1" spans="1:7">
      <c r="A6" s="191" t="s">
        <v>2485</v>
      </c>
      <c r="B6" s="191" t="s">
        <v>2478</v>
      </c>
      <c r="C6" s="191" t="s">
        <v>2478</v>
      </c>
      <c r="D6" s="190"/>
      <c r="E6" s="191" t="s">
        <v>2486</v>
      </c>
      <c r="F6" s="191" t="s">
        <v>2140</v>
      </c>
      <c r="G6" s="192" t="s">
        <v>2480</v>
      </c>
    </row>
    <row r="7" s="186" customFormat="1" customHeight="1" spans="1:7">
      <c r="A7" s="191" t="s">
        <v>2487</v>
      </c>
      <c r="B7" s="191" t="s">
        <v>2478</v>
      </c>
      <c r="C7" s="191" t="s">
        <v>2478</v>
      </c>
      <c r="D7" s="190"/>
      <c r="E7" s="191" t="s">
        <v>2488</v>
      </c>
      <c r="F7" s="191" t="s">
        <v>2140</v>
      </c>
      <c r="G7" s="192" t="s">
        <v>2480</v>
      </c>
    </row>
    <row r="8" s="186" customFormat="1" customHeight="1" spans="1:7">
      <c r="A8" s="191" t="s">
        <v>2489</v>
      </c>
      <c r="B8" s="191" t="s">
        <v>2478</v>
      </c>
      <c r="C8" s="191" t="s">
        <v>2478</v>
      </c>
      <c r="D8" s="190"/>
      <c r="E8" s="191" t="s">
        <v>2490</v>
      </c>
      <c r="F8" s="191" t="s">
        <v>2140</v>
      </c>
      <c r="G8" s="192" t="s">
        <v>2480</v>
      </c>
    </row>
    <row r="9" s="186" customFormat="1" customHeight="1" spans="1:7">
      <c r="A9" s="191" t="s">
        <v>2491</v>
      </c>
      <c r="B9" s="191" t="s">
        <v>2478</v>
      </c>
      <c r="C9" s="191" t="s">
        <v>2478</v>
      </c>
      <c r="D9" s="190"/>
      <c r="E9" s="191" t="s">
        <v>2492</v>
      </c>
      <c r="F9" s="191" t="s">
        <v>2140</v>
      </c>
      <c r="G9" s="192" t="s">
        <v>2480</v>
      </c>
    </row>
    <row r="10" s="186" customFormat="1" customHeight="1" spans="1:7">
      <c r="A10" s="191" t="s">
        <v>2493</v>
      </c>
      <c r="B10" s="191" t="s">
        <v>2478</v>
      </c>
      <c r="C10" s="191" t="s">
        <v>2478</v>
      </c>
      <c r="D10" s="190"/>
      <c r="E10" s="191" t="s">
        <v>2494</v>
      </c>
      <c r="F10" s="191" t="s">
        <v>2140</v>
      </c>
      <c r="G10" s="192" t="s">
        <v>2480</v>
      </c>
    </row>
    <row r="11" s="186" customFormat="1" customHeight="1" spans="1:7">
      <c r="A11" s="191" t="s">
        <v>2495</v>
      </c>
      <c r="B11" s="191" t="s">
        <v>2307</v>
      </c>
      <c r="C11" s="191" t="s">
        <v>2307</v>
      </c>
      <c r="D11" s="190"/>
      <c r="E11" s="191" t="s">
        <v>2496</v>
      </c>
      <c r="F11" s="191" t="s">
        <v>2140</v>
      </c>
      <c r="G11" s="192" t="s">
        <v>2480</v>
      </c>
    </row>
    <row r="12" s="186" customFormat="1" customHeight="1" spans="1:7">
      <c r="A12" s="191" t="s">
        <v>2497</v>
      </c>
      <c r="B12" s="191" t="s">
        <v>2307</v>
      </c>
      <c r="C12" s="191" t="s">
        <v>2307</v>
      </c>
      <c r="D12" s="190"/>
      <c r="E12" s="191" t="s">
        <v>2498</v>
      </c>
      <c r="F12" s="191" t="s">
        <v>2140</v>
      </c>
      <c r="G12" s="192" t="s">
        <v>2480</v>
      </c>
    </row>
    <row r="13" s="186" customFormat="1" customHeight="1" spans="1:7">
      <c r="A13" s="191" t="s">
        <v>2499</v>
      </c>
      <c r="B13" s="191" t="s">
        <v>2139</v>
      </c>
      <c r="C13" s="191" t="s">
        <v>2139</v>
      </c>
      <c r="D13" s="190"/>
      <c r="E13" s="191" t="s">
        <v>2500</v>
      </c>
      <c r="F13" s="191" t="s">
        <v>2140</v>
      </c>
      <c r="G13" s="192" t="s">
        <v>2480</v>
      </c>
    </row>
    <row r="14" s="186" customFormat="1" customHeight="1" spans="1:7">
      <c r="A14" s="191" t="s">
        <v>2501</v>
      </c>
      <c r="B14" s="191" t="s">
        <v>2468</v>
      </c>
      <c r="C14" s="191" t="s">
        <v>2468</v>
      </c>
      <c r="D14" s="190"/>
      <c r="E14" s="191" t="s">
        <v>2502</v>
      </c>
      <c r="F14" s="191" t="s">
        <v>2140</v>
      </c>
      <c r="G14" s="192" t="s">
        <v>2480</v>
      </c>
    </row>
    <row r="15" s="186" customFormat="1" customHeight="1" spans="1:7">
      <c r="A15" s="191" t="s">
        <v>2503</v>
      </c>
      <c r="B15" s="191" t="s">
        <v>2142</v>
      </c>
      <c r="C15" s="191" t="s">
        <v>2142</v>
      </c>
      <c r="D15" s="190"/>
      <c r="E15" s="191" t="s">
        <v>2504</v>
      </c>
      <c r="F15" s="191" t="s">
        <v>2140</v>
      </c>
      <c r="G15" s="192" t="s">
        <v>2480</v>
      </c>
    </row>
    <row r="16" s="186" customFormat="1" customHeight="1" spans="1:7">
      <c r="A16" s="191" t="s">
        <v>2505</v>
      </c>
      <c r="B16" s="191" t="s">
        <v>2143</v>
      </c>
      <c r="C16" s="191" t="s">
        <v>2143</v>
      </c>
      <c r="D16" s="190"/>
      <c r="E16" s="191" t="s">
        <v>2506</v>
      </c>
      <c r="F16" s="191" t="s">
        <v>2140</v>
      </c>
      <c r="G16" s="192" t="s">
        <v>2480</v>
      </c>
    </row>
    <row r="17" s="186" customFormat="1" customHeight="1" spans="1:7">
      <c r="A17" s="191" t="s">
        <v>2507</v>
      </c>
      <c r="B17" s="191" t="s">
        <v>2143</v>
      </c>
      <c r="C17" s="191" t="s">
        <v>2143</v>
      </c>
      <c r="D17" s="190"/>
      <c r="E17" s="191" t="s">
        <v>2508</v>
      </c>
      <c r="F17" s="191" t="s">
        <v>2140</v>
      </c>
      <c r="G17" s="192" t="s">
        <v>2480</v>
      </c>
    </row>
    <row r="18" s="186" customFormat="1" customHeight="1" spans="1:7">
      <c r="A18" s="191" t="s">
        <v>2509</v>
      </c>
      <c r="B18" s="191" t="s">
        <v>2143</v>
      </c>
      <c r="C18" s="191" t="s">
        <v>2143</v>
      </c>
      <c r="D18" s="190"/>
      <c r="E18" s="191" t="s">
        <v>2510</v>
      </c>
      <c r="F18" s="191" t="s">
        <v>2140</v>
      </c>
      <c r="G18" s="192" t="s">
        <v>2480</v>
      </c>
    </row>
    <row r="19" s="186" customFormat="1" customHeight="1" spans="1:7">
      <c r="A19" s="191" t="s">
        <v>2511</v>
      </c>
      <c r="B19" s="191" t="s">
        <v>2143</v>
      </c>
      <c r="C19" s="191" t="s">
        <v>2143</v>
      </c>
      <c r="D19" s="190"/>
      <c r="E19" s="191" t="s">
        <v>2512</v>
      </c>
      <c r="F19" s="191" t="s">
        <v>2140</v>
      </c>
      <c r="G19" s="192" t="s">
        <v>2480</v>
      </c>
    </row>
    <row r="20" s="186" customFormat="1" customHeight="1" spans="1:7">
      <c r="A20" s="191" t="s">
        <v>2513</v>
      </c>
      <c r="B20" s="191" t="s">
        <v>2143</v>
      </c>
      <c r="C20" s="191" t="s">
        <v>2143</v>
      </c>
      <c r="D20" s="190"/>
      <c r="E20" s="191" t="s">
        <v>2514</v>
      </c>
      <c r="F20" s="191" t="s">
        <v>2140</v>
      </c>
      <c r="G20" s="192" t="s">
        <v>2480</v>
      </c>
    </row>
    <row r="21" s="186" customFormat="1" customHeight="1" spans="1:7">
      <c r="A21" s="191" t="s">
        <v>2515</v>
      </c>
      <c r="B21" s="191" t="s">
        <v>2143</v>
      </c>
      <c r="C21" s="191" t="s">
        <v>2143</v>
      </c>
      <c r="D21" s="190"/>
      <c r="E21" s="191" t="s">
        <v>2516</v>
      </c>
      <c r="F21" s="191" t="s">
        <v>2140</v>
      </c>
      <c r="G21" s="192" t="s">
        <v>2480</v>
      </c>
    </row>
    <row r="22" s="186" customFormat="1" customHeight="1" spans="1:7">
      <c r="A22" s="191" t="s">
        <v>2517</v>
      </c>
      <c r="B22" s="191" t="s">
        <v>2143</v>
      </c>
      <c r="C22" s="191" t="s">
        <v>2143</v>
      </c>
      <c r="D22" s="190"/>
      <c r="E22" s="191" t="s">
        <v>2518</v>
      </c>
      <c r="F22" s="191" t="s">
        <v>2140</v>
      </c>
      <c r="G22" s="192" t="s">
        <v>2480</v>
      </c>
    </row>
    <row r="23" s="186" customFormat="1" customHeight="1" spans="1:7">
      <c r="A23" s="191" t="s">
        <v>2519</v>
      </c>
      <c r="B23" s="191" t="s">
        <v>2143</v>
      </c>
      <c r="C23" s="191" t="s">
        <v>2143</v>
      </c>
      <c r="D23" s="190"/>
      <c r="E23" s="191" t="s">
        <v>2520</v>
      </c>
      <c r="F23" s="191" t="s">
        <v>2140</v>
      </c>
      <c r="G23" s="192" t="s">
        <v>2480</v>
      </c>
    </row>
    <row r="24" s="186" customFormat="1" customHeight="1" spans="1:7">
      <c r="A24" s="191" t="s">
        <v>2521</v>
      </c>
      <c r="B24" s="191" t="s">
        <v>2143</v>
      </c>
      <c r="C24" s="191" t="s">
        <v>2143</v>
      </c>
      <c r="D24" s="190"/>
      <c r="E24" s="191" t="s">
        <v>2522</v>
      </c>
      <c r="F24" s="191" t="s">
        <v>2140</v>
      </c>
      <c r="G24" s="192" t="s">
        <v>2480</v>
      </c>
    </row>
    <row r="25" s="186" customFormat="1" customHeight="1" spans="1:7">
      <c r="A25" s="191" t="s">
        <v>2523</v>
      </c>
      <c r="B25" s="191" t="s">
        <v>2143</v>
      </c>
      <c r="C25" s="191" t="s">
        <v>2143</v>
      </c>
      <c r="D25" s="190"/>
      <c r="E25" s="191" t="s">
        <v>2524</v>
      </c>
      <c r="F25" s="191" t="s">
        <v>2140</v>
      </c>
      <c r="G25" s="192" t="s">
        <v>2480</v>
      </c>
    </row>
    <row r="26" s="186" customFormat="1" customHeight="1" spans="1:7">
      <c r="A26" s="191" t="s">
        <v>2525</v>
      </c>
      <c r="B26" s="191" t="s">
        <v>2143</v>
      </c>
      <c r="C26" s="191" t="s">
        <v>2143</v>
      </c>
      <c r="D26" s="190"/>
      <c r="E26" s="191" t="s">
        <v>2526</v>
      </c>
      <c r="F26" s="191" t="s">
        <v>2140</v>
      </c>
      <c r="G26" s="192" t="s">
        <v>2480</v>
      </c>
    </row>
    <row r="27" s="186" customFormat="1" customHeight="1" spans="1:7">
      <c r="A27" s="191" t="s">
        <v>2527</v>
      </c>
      <c r="B27" s="191" t="s">
        <v>2143</v>
      </c>
      <c r="C27" s="191" t="s">
        <v>2143</v>
      </c>
      <c r="D27" s="190"/>
      <c r="E27" s="191" t="s">
        <v>2528</v>
      </c>
      <c r="F27" s="191" t="s">
        <v>2140</v>
      </c>
      <c r="G27" s="192" t="s">
        <v>2480</v>
      </c>
    </row>
    <row r="28" s="186" customFormat="1" customHeight="1" spans="1:7">
      <c r="A28" s="191" t="s">
        <v>2529</v>
      </c>
      <c r="B28" s="191" t="s">
        <v>2143</v>
      </c>
      <c r="C28" s="191" t="s">
        <v>2143</v>
      </c>
      <c r="D28" s="190"/>
      <c r="E28" s="191" t="s">
        <v>2530</v>
      </c>
      <c r="F28" s="191" t="s">
        <v>2140</v>
      </c>
      <c r="G28" s="192" t="s">
        <v>2480</v>
      </c>
    </row>
    <row r="29" s="186" customFormat="1" customHeight="1" spans="1:7">
      <c r="A29" s="191" t="s">
        <v>2531</v>
      </c>
      <c r="B29" s="191" t="s">
        <v>2143</v>
      </c>
      <c r="C29" s="191" t="s">
        <v>2143</v>
      </c>
      <c r="D29" s="190"/>
      <c r="E29" s="191" t="s">
        <v>2532</v>
      </c>
      <c r="F29" s="191" t="s">
        <v>2140</v>
      </c>
      <c r="G29" s="192" t="s">
        <v>2480</v>
      </c>
    </row>
    <row r="30" s="186" customFormat="1" customHeight="1" spans="1:7">
      <c r="A30" s="191" t="s">
        <v>2533</v>
      </c>
      <c r="B30" s="191" t="s">
        <v>2143</v>
      </c>
      <c r="C30" s="191" t="s">
        <v>2143</v>
      </c>
      <c r="D30" s="190"/>
      <c r="E30" s="191" t="s">
        <v>2534</v>
      </c>
      <c r="F30" s="191" t="s">
        <v>2140</v>
      </c>
      <c r="G30" s="192" t="s">
        <v>2480</v>
      </c>
    </row>
    <row r="31" s="186" customFormat="1" customHeight="1" spans="1:7">
      <c r="A31" s="191" t="s">
        <v>2535</v>
      </c>
      <c r="B31" s="191" t="s">
        <v>2143</v>
      </c>
      <c r="C31" s="191" t="s">
        <v>2143</v>
      </c>
      <c r="D31" s="190"/>
      <c r="E31" s="191" t="s">
        <v>2536</v>
      </c>
      <c r="F31" s="191" t="s">
        <v>2140</v>
      </c>
      <c r="G31" s="192" t="s">
        <v>2480</v>
      </c>
    </row>
    <row r="32" s="186" customFormat="1" customHeight="1" spans="1:7">
      <c r="A32" s="191" t="s">
        <v>2537</v>
      </c>
      <c r="B32" s="191" t="s">
        <v>2143</v>
      </c>
      <c r="C32" s="191" t="s">
        <v>2143</v>
      </c>
      <c r="D32" s="190"/>
      <c r="E32" s="191" t="s">
        <v>2538</v>
      </c>
      <c r="F32" s="191" t="s">
        <v>2140</v>
      </c>
      <c r="G32" s="192" t="s">
        <v>2480</v>
      </c>
    </row>
    <row r="33" s="186" customFormat="1" customHeight="1" spans="1:7">
      <c r="A33" s="191" t="s">
        <v>2539</v>
      </c>
      <c r="B33" s="191" t="s">
        <v>2143</v>
      </c>
      <c r="C33" s="191" t="s">
        <v>2143</v>
      </c>
      <c r="D33" s="190"/>
      <c r="E33" s="191" t="s">
        <v>2540</v>
      </c>
      <c r="F33" s="191" t="s">
        <v>2140</v>
      </c>
      <c r="G33" s="192" t="s">
        <v>2480</v>
      </c>
    </row>
    <row r="34" s="186" customFormat="1" customHeight="1" spans="1:7">
      <c r="A34" s="191" t="s">
        <v>2541</v>
      </c>
      <c r="B34" s="191" t="s">
        <v>2143</v>
      </c>
      <c r="C34" s="191" t="s">
        <v>2143</v>
      </c>
      <c r="D34" s="190"/>
      <c r="E34" s="191" t="s">
        <v>2542</v>
      </c>
      <c r="F34" s="191" t="s">
        <v>2140</v>
      </c>
      <c r="G34" s="192" t="s">
        <v>2480</v>
      </c>
    </row>
    <row r="35" s="186" customFormat="1" customHeight="1" spans="1:7">
      <c r="A35" s="191" t="s">
        <v>2543</v>
      </c>
      <c r="B35" s="191" t="s">
        <v>2143</v>
      </c>
      <c r="C35" s="191" t="s">
        <v>2143</v>
      </c>
      <c r="D35" s="190"/>
      <c r="E35" s="191" t="s">
        <v>2544</v>
      </c>
      <c r="F35" s="191" t="s">
        <v>2140</v>
      </c>
      <c r="G35" s="192" t="s">
        <v>2480</v>
      </c>
    </row>
    <row r="36" s="186" customFormat="1" customHeight="1" spans="1:7">
      <c r="A36" s="191" t="s">
        <v>2545</v>
      </c>
      <c r="B36" s="191" t="s">
        <v>2143</v>
      </c>
      <c r="C36" s="191" t="s">
        <v>2143</v>
      </c>
      <c r="D36" s="190"/>
      <c r="E36" s="191" t="s">
        <v>2546</v>
      </c>
      <c r="F36" s="191" t="s">
        <v>2140</v>
      </c>
      <c r="G36" s="192" t="s">
        <v>2480</v>
      </c>
    </row>
    <row r="37" s="186" customFormat="1" customHeight="1" spans="1:7">
      <c r="A37" s="191" t="s">
        <v>2547</v>
      </c>
      <c r="B37" s="191" t="s">
        <v>2143</v>
      </c>
      <c r="C37" s="191" t="s">
        <v>2143</v>
      </c>
      <c r="D37" s="190"/>
      <c r="E37" s="191" t="s">
        <v>2548</v>
      </c>
      <c r="F37" s="191" t="s">
        <v>2140</v>
      </c>
      <c r="G37" s="192" t="s">
        <v>2480</v>
      </c>
    </row>
    <row r="38" s="186" customFormat="1" customHeight="1" spans="1:7">
      <c r="A38" s="191" t="s">
        <v>2549</v>
      </c>
      <c r="B38" s="191" t="s">
        <v>2143</v>
      </c>
      <c r="C38" s="191" t="s">
        <v>2143</v>
      </c>
      <c r="D38" s="190"/>
      <c r="E38" s="191" t="s">
        <v>2550</v>
      </c>
      <c r="F38" s="191" t="s">
        <v>2140</v>
      </c>
      <c r="G38" s="192" t="s">
        <v>2480</v>
      </c>
    </row>
    <row r="39" s="186" customFormat="1" customHeight="1" spans="1:7">
      <c r="A39" s="191" t="s">
        <v>2551</v>
      </c>
      <c r="B39" s="191" t="s">
        <v>2143</v>
      </c>
      <c r="C39" s="191" t="s">
        <v>2143</v>
      </c>
      <c r="D39" s="190"/>
      <c r="E39" s="191" t="s">
        <v>2552</v>
      </c>
      <c r="F39" s="191" t="s">
        <v>2140</v>
      </c>
      <c r="G39" s="192" t="s">
        <v>2480</v>
      </c>
    </row>
    <row r="40" s="186" customFormat="1" customHeight="1" spans="1:7">
      <c r="A40" s="191" t="s">
        <v>2553</v>
      </c>
      <c r="B40" s="191" t="s">
        <v>2144</v>
      </c>
      <c r="C40" s="192" t="s">
        <v>2480</v>
      </c>
      <c r="D40" s="190"/>
      <c r="E40" s="191" t="s">
        <v>2554</v>
      </c>
      <c r="F40" s="191" t="s">
        <v>2140</v>
      </c>
      <c r="G40" s="192" t="s">
        <v>2480</v>
      </c>
    </row>
    <row r="41" s="186" customFormat="1" customHeight="1" spans="1:7">
      <c r="A41" s="191" t="s">
        <v>2555</v>
      </c>
      <c r="B41" s="191" t="s">
        <v>2144</v>
      </c>
      <c r="C41" s="191" t="s">
        <v>2144</v>
      </c>
      <c r="D41" s="190"/>
      <c r="E41" s="191" t="s">
        <v>2556</v>
      </c>
      <c r="F41" s="191" t="s">
        <v>2140</v>
      </c>
      <c r="G41" s="192" t="s">
        <v>2480</v>
      </c>
    </row>
    <row r="42" s="186" customFormat="1" customHeight="1" spans="1:7">
      <c r="A42" s="191" t="s">
        <v>2557</v>
      </c>
      <c r="B42" s="191" t="s">
        <v>2144</v>
      </c>
      <c r="C42" s="192" t="s">
        <v>2480</v>
      </c>
      <c r="D42" s="190"/>
      <c r="E42" s="191" t="s">
        <v>2558</v>
      </c>
      <c r="F42" s="191" t="s">
        <v>2140</v>
      </c>
      <c r="G42" s="192" t="s">
        <v>2480</v>
      </c>
    </row>
    <row r="43" s="186" customFormat="1" customHeight="1" spans="1:7">
      <c r="A43" s="191" t="s">
        <v>2559</v>
      </c>
      <c r="B43" s="191" t="s">
        <v>2144</v>
      </c>
      <c r="C43" s="191" t="s">
        <v>2144</v>
      </c>
      <c r="D43" s="190"/>
      <c r="E43" s="191" t="s">
        <v>2560</v>
      </c>
      <c r="F43" s="191" t="s">
        <v>2140</v>
      </c>
      <c r="G43" s="192" t="s">
        <v>2480</v>
      </c>
    </row>
    <row r="44" s="186" customFormat="1" customHeight="1" spans="1:7">
      <c r="A44" s="191" t="s">
        <v>2561</v>
      </c>
      <c r="B44" s="191" t="s">
        <v>2144</v>
      </c>
      <c r="C44" s="191" t="s">
        <v>2144</v>
      </c>
      <c r="D44" s="190"/>
      <c r="E44" s="191" t="s">
        <v>2562</v>
      </c>
      <c r="F44" s="191" t="s">
        <v>2140</v>
      </c>
      <c r="G44" s="192" t="s">
        <v>2480</v>
      </c>
    </row>
    <row r="45" s="186" customFormat="1" customHeight="1" spans="1:7">
      <c r="A45" s="191" t="s">
        <v>2563</v>
      </c>
      <c r="B45" s="191" t="s">
        <v>2144</v>
      </c>
      <c r="C45" s="192" t="s">
        <v>2480</v>
      </c>
      <c r="D45" s="190"/>
      <c r="E45" s="191" t="s">
        <v>2564</v>
      </c>
      <c r="F45" s="191" t="s">
        <v>2140</v>
      </c>
      <c r="G45" s="192" t="s">
        <v>2480</v>
      </c>
    </row>
    <row r="46" s="186" customFormat="1" customHeight="1" spans="1:7">
      <c r="A46" s="191" t="s">
        <v>2565</v>
      </c>
      <c r="B46" s="191" t="s">
        <v>2144</v>
      </c>
      <c r="C46" s="191" t="s">
        <v>2144</v>
      </c>
      <c r="D46" s="190"/>
      <c r="E46" s="191" t="s">
        <v>2566</v>
      </c>
      <c r="F46" s="191" t="s">
        <v>2140</v>
      </c>
      <c r="G46" s="192" t="s">
        <v>2480</v>
      </c>
    </row>
    <row r="47" s="186" customFormat="1" customHeight="1" spans="1:7">
      <c r="A47" s="191" t="s">
        <v>2567</v>
      </c>
      <c r="B47" s="191" t="s">
        <v>2144</v>
      </c>
      <c r="C47" s="191" t="s">
        <v>2144</v>
      </c>
      <c r="D47" s="190"/>
      <c r="E47" s="191" t="s">
        <v>2568</v>
      </c>
      <c r="F47" s="191" t="s">
        <v>2140</v>
      </c>
      <c r="G47" s="192" t="s">
        <v>2480</v>
      </c>
    </row>
    <row r="48" s="186" customFormat="1" customHeight="1" spans="1:7">
      <c r="A48" s="191" t="s">
        <v>2569</v>
      </c>
      <c r="B48" s="191" t="s">
        <v>2144</v>
      </c>
      <c r="C48" s="191" t="s">
        <v>2144</v>
      </c>
      <c r="D48" s="190"/>
      <c r="E48" s="191" t="s">
        <v>2570</v>
      </c>
      <c r="F48" s="191" t="s">
        <v>2140</v>
      </c>
      <c r="G48" s="192" t="s">
        <v>2480</v>
      </c>
    </row>
    <row r="49" s="186" customFormat="1" customHeight="1" spans="1:7">
      <c r="A49" s="191" t="s">
        <v>2571</v>
      </c>
      <c r="B49" s="191" t="s">
        <v>2144</v>
      </c>
      <c r="C49" s="192" t="s">
        <v>2480</v>
      </c>
      <c r="D49" s="190"/>
      <c r="E49" s="191" t="s">
        <v>2572</v>
      </c>
      <c r="F49" s="191" t="s">
        <v>2140</v>
      </c>
      <c r="G49" s="191" t="s">
        <v>2140</v>
      </c>
    </row>
    <row r="50" s="186" customFormat="1" customHeight="1" spans="1:7">
      <c r="A50" s="191" t="s">
        <v>2573</v>
      </c>
      <c r="B50" s="191" t="s">
        <v>2144</v>
      </c>
      <c r="C50" s="191" t="s">
        <v>2144</v>
      </c>
      <c r="D50" s="190"/>
      <c r="E50" s="191" t="s">
        <v>2574</v>
      </c>
      <c r="F50" s="191" t="s">
        <v>2140</v>
      </c>
      <c r="G50" s="192" t="s">
        <v>2480</v>
      </c>
    </row>
    <row r="51" s="186" customFormat="1" customHeight="1" spans="1:7">
      <c r="A51" s="191" t="s">
        <v>2575</v>
      </c>
      <c r="B51" s="191" t="s">
        <v>2144</v>
      </c>
      <c r="C51" s="191" t="s">
        <v>2144</v>
      </c>
      <c r="D51" s="190"/>
      <c r="E51" s="191" t="s">
        <v>2576</v>
      </c>
      <c r="F51" s="191" t="s">
        <v>2140</v>
      </c>
      <c r="G51" s="192" t="s">
        <v>2480</v>
      </c>
    </row>
    <row r="52" s="186" customFormat="1" customHeight="1" spans="1:7">
      <c r="A52" s="191" t="s">
        <v>2577</v>
      </c>
      <c r="B52" s="191" t="s">
        <v>2144</v>
      </c>
      <c r="C52" s="191" t="s">
        <v>2144</v>
      </c>
      <c r="D52" s="190"/>
      <c r="E52" s="191" t="s">
        <v>2578</v>
      </c>
      <c r="F52" s="191" t="s">
        <v>2140</v>
      </c>
      <c r="G52" s="192" t="s">
        <v>2480</v>
      </c>
    </row>
    <row r="53" s="186" customFormat="1" customHeight="1" spans="1:7">
      <c r="A53" s="191" t="s">
        <v>2579</v>
      </c>
      <c r="B53" s="191" t="s">
        <v>2145</v>
      </c>
      <c r="C53" s="192" t="s">
        <v>2480</v>
      </c>
      <c r="D53" s="190"/>
      <c r="E53" s="191" t="s">
        <v>2580</v>
      </c>
      <c r="F53" s="191" t="s">
        <v>2140</v>
      </c>
      <c r="G53" s="192" t="s">
        <v>2480</v>
      </c>
    </row>
    <row r="54" s="186" customFormat="1" customHeight="1" spans="1:7">
      <c r="A54" s="191" t="s">
        <v>2581</v>
      </c>
      <c r="B54" s="191" t="s">
        <v>2145</v>
      </c>
      <c r="C54" s="192" t="s">
        <v>2480</v>
      </c>
      <c r="D54" s="190"/>
      <c r="E54" s="191" t="s">
        <v>2582</v>
      </c>
      <c r="F54" s="191" t="s">
        <v>2140</v>
      </c>
      <c r="G54" s="191" t="s">
        <v>2140</v>
      </c>
    </row>
    <row r="55" s="186" customFormat="1" customHeight="1" spans="1:7">
      <c r="A55" s="191" t="s">
        <v>2583</v>
      </c>
      <c r="B55" s="191" t="s">
        <v>2145</v>
      </c>
      <c r="C55" s="191" t="s">
        <v>2145</v>
      </c>
      <c r="D55" s="190"/>
      <c r="E55" s="191" t="s">
        <v>2584</v>
      </c>
      <c r="F55" s="191" t="s">
        <v>2140</v>
      </c>
      <c r="G55" s="192" t="s">
        <v>2480</v>
      </c>
    </row>
    <row r="56" s="186" customFormat="1" customHeight="1" spans="1:7">
      <c r="A56" s="191" t="s">
        <v>2585</v>
      </c>
      <c r="B56" s="191" t="s">
        <v>2145</v>
      </c>
      <c r="C56" s="192" t="s">
        <v>2480</v>
      </c>
      <c r="D56" s="190"/>
      <c r="E56" s="191" t="s">
        <v>2586</v>
      </c>
      <c r="F56" s="191" t="s">
        <v>2140</v>
      </c>
      <c r="G56" s="192" t="s">
        <v>2480</v>
      </c>
    </row>
    <row r="57" s="186" customFormat="1" customHeight="1" spans="1:7">
      <c r="A57" s="191" t="s">
        <v>2587</v>
      </c>
      <c r="B57" s="191" t="s">
        <v>2145</v>
      </c>
      <c r="C57" s="192" t="s">
        <v>2480</v>
      </c>
      <c r="D57" s="190"/>
      <c r="E57" s="191" t="s">
        <v>2588</v>
      </c>
      <c r="F57" s="191" t="s">
        <v>2140</v>
      </c>
      <c r="G57" s="192" t="s">
        <v>2480</v>
      </c>
    </row>
    <row r="58" s="186" customFormat="1" customHeight="1" spans="1:7">
      <c r="A58" s="191" t="s">
        <v>2589</v>
      </c>
      <c r="B58" s="191" t="s">
        <v>2145</v>
      </c>
      <c r="C58" s="192" t="s">
        <v>2480</v>
      </c>
      <c r="D58" s="190"/>
      <c r="E58" s="191" t="s">
        <v>2590</v>
      </c>
      <c r="F58" s="191" t="s">
        <v>2140</v>
      </c>
      <c r="G58" s="192" t="s">
        <v>2480</v>
      </c>
    </row>
    <row r="59" s="186" customFormat="1" customHeight="1" spans="1:7">
      <c r="A59" s="191" t="s">
        <v>2591</v>
      </c>
      <c r="B59" s="191" t="s">
        <v>2145</v>
      </c>
      <c r="C59" s="192" t="s">
        <v>2480</v>
      </c>
      <c r="D59" s="190"/>
      <c r="E59" s="191" t="s">
        <v>2592</v>
      </c>
      <c r="F59" s="191" t="s">
        <v>2140</v>
      </c>
      <c r="G59" s="192" t="s">
        <v>2480</v>
      </c>
    </row>
    <row r="60" s="186" customFormat="1" customHeight="1" spans="1:7">
      <c r="A60" s="191" t="s">
        <v>2593</v>
      </c>
      <c r="B60" s="191" t="s">
        <v>2145</v>
      </c>
      <c r="C60" s="192" t="s">
        <v>2480</v>
      </c>
      <c r="D60" s="190"/>
      <c r="E60" s="191" t="s">
        <v>2594</v>
      </c>
      <c r="F60" s="191" t="s">
        <v>2140</v>
      </c>
      <c r="G60" s="192" t="s">
        <v>2480</v>
      </c>
    </row>
    <row r="61" s="186" customFormat="1" customHeight="1" spans="1:7">
      <c r="A61" s="191" t="s">
        <v>2595</v>
      </c>
      <c r="B61" s="191" t="s">
        <v>2145</v>
      </c>
      <c r="C61" s="192" t="s">
        <v>2480</v>
      </c>
      <c r="D61" s="190"/>
      <c r="E61" s="191" t="s">
        <v>2596</v>
      </c>
      <c r="F61" s="191" t="s">
        <v>2140</v>
      </c>
      <c r="G61" s="192" t="s">
        <v>2480</v>
      </c>
    </row>
    <row r="62" s="186" customFormat="1" customHeight="1" spans="1:7">
      <c r="A62" s="191" t="s">
        <v>2597</v>
      </c>
      <c r="B62" s="191" t="s">
        <v>2145</v>
      </c>
      <c r="C62" s="192" t="s">
        <v>2480</v>
      </c>
      <c r="D62" s="190"/>
      <c r="E62" s="191" t="s">
        <v>2598</v>
      </c>
      <c r="F62" s="191" t="s">
        <v>2140</v>
      </c>
      <c r="G62" s="192" t="s">
        <v>2480</v>
      </c>
    </row>
    <row r="63" s="186" customFormat="1" customHeight="1" spans="1:7">
      <c r="A63" s="191" t="s">
        <v>2599</v>
      </c>
      <c r="B63" s="191" t="s">
        <v>2145</v>
      </c>
      <c r="C63" s="192" t="s">
        <v>2480</v>
      </c>
      <c r="D63" s="190"/>
      <c r="E63" s="191" t="s">
        <v>2600</v>
      </c>
      <c r="F63" s="191" t="s">
        <v>2140</v>
      </c>
      <c r="G63" s="192" t="s">
        <v>2480</v>
      </c>
    </row>
    <row r="64" s="186" customFormat="1" customHeight="1" spans="1:7">
      <c r="A64" s="191" t="s">
        <v>2601</v>
      </c>
      <c r="B64" s="191" t="s">
        <v>2145</v>
      </c>
      <c r="C64" s="192" t="s">
        <v>2480</v>
      </c>
      <c r="D64" s="190"/>
      <c r="E64" s="191" t="s">
        <v>2602</v>
      </c>
      <c r="F64" s="191" t="s">
        <v>2140</v>
      </c>
      <c r="G64" s="192" t="s">
        <v>2480</v>
      </c>
    </row>
    <row r="65" s="186" customFormat="1" customHeight="1" spans="1:7">
      <c r="A65" s="191" t="s">
        <v>2603</v>
      </c>
      <c r="B65" s="191" t="s">
        <v>2145</v>
      </c>
      <c r="C65" s="192" t="s">
        <v>2480</v>
      </c>
      <c r="D65" s="190"/>
      <c r="E65" s="191" t="s">
        <v>2604</v>
      </c>
      <c r="F65" s="191" t="s">
        <v>2140</v>
      </c>
      <c r="G65" s="192" t="s">
        <v>2480</v>
      </c>
    </row>
    <row r="66" s="186" customFormat="1" customHeight="1" spans="1:7">
      <c r="A66" s="191" t="s">
        <v>2605</v>
      </c>
      <c r="B66" s="191" t="s">
        <v>2145</v>
      </c>
      <c r="C66" s="191" t="s">
        <v>2145</v>
      </c>
      <c r="D66" s="190"/>
      <c r="E66" s="191" t="s">
        <v>2606</v>
      </c>
      <c r="F66" s="191" t="s">
        <v>2140</v>
      </c>
      <c r="G66" s="192" t="s">
        <v>2480</v>
      </c>
    </row>
    <row r="67" s="186" customFormat="1" customHeight="1" spans="1:7">
      <c r="A67" s="191" t="s">
        <v>2607</v>
      </c>
      <c r="B67" s="191" t="s">
        <v>2145</v>
      </c>
      <c r="C67" s="192" t="s">
        <v>2480</v>
      </c>
      <c r="D67" s="190"/>
      <c r="E67" s="191" t="s">
        <v>2608</v>
      </c>
      <c r="F67" s="191" t="s">
        <v>2140</v>
      </c>
      <c r="G67" s="192" t="s">
        <v>2480</v>
      </c>
    </row>
    <row r="68" s="186" customFormat="1" customHeight="1" spans="1:7">
      <c r="A68" s="191" t="s">
        <v>2609</v>
      </c>
      <c r="B68" s="191" t="s">
        <v>2145</v>
      </c>
      <c r="C68" s="192" t="s">
        <v>2480</v>
      </c>
      <c r="D68" s="190"/>
      <c r="E68" s="191" t="s">
        <v>2610</v>
      </c>
      <c r="F68" s="191" t="s">
        <v>2140</v>
      </c>
      <c r="G68" s="191" t="s">
        <v>2140</v>
      </c>
    </row>
    <row r="69" s="186" customFormat="1" customHeight="1" spans="1:7">
      <c r="A69" s="191" t="s">
        <v>2611</v>
      </c>
      <c r="B69" s="191" t="s">
        <v>2145</v>
      </c>
      <c r="C69" s="191" t="s">
        <v>2145</v>
      </c>
      <c r="D69" s="190"/>
      <c r="E69" s="191" t="s">
        <v>2612</v>
      </c>
      <c r="F69" s="191" t="s">
        <v>2140</v>
      </c>
      <c r="G69" s="191" t="s">
        <v>2140</v>
      </c>
    </row>
    <row r="70" s="186" customFormat="1" customHeight="1" spans="1:7">
      <c r="A70" s="191" t="s">
        <v>2613</v>
      </c>
      <c r="B70" s="191" t="s">
        <v>2145</v>
      </c>
      <c r="C70" s="191" t="s">
        <v>2145</v>
      </c>
      <c r="D70" s="190"/>
      <c r="E70" s="191" t="s">
        <v>2614</v>
      </c>
      <c r="F70" s="191" t="s">
        <v>2140</v>
      </c>
      <c r="G70" s="192" t="s">
        <v>2480</v>
      </c>
    </row>
    <row r="71" s="186" customFormat="1" customHeight="1" spans="1:7">
      <c r="A71" s="191" t="s">
        <v>2615</v>
      </c>
      <c r="B71" s="191" t="s">
        <v>2145</v>
      </c>
      <c r="C71" s="191" t="s">
        <v>2145</v>
      </c>
      <c r="D71" s="190"/>
      <c r="E71" s="191" t="s">
        <v>2616</v>
      </c>
      <c r="F71" s="191" t="s">
        <v>2140</v>
      </c>
      <c r="G71" s="192" t="s">
        <v>2480</v>
      </c>
    </row>
    <row r="72" s="186" customFormat="1" customHeight="1" spans="1:7">
      <c r="A72" s="191" t="s">
        <v>2617</v>
      </c>
      <c r="B72" s="191" t="s">
        <v>2145</v>
      </c>
      <c r="C72" s="192" t="s">
        <v>2480</v>
      </c>
      <c r="D72" s="190"/>
      <c r="E72" s="191" t="s">
        <v>2618</v>
      </c>
      <c r="F72" s="191" t="s">
        <v>2140</v>
      </c>
      <c r="G72" s="192" t="s">
        <v>2480</v>
      </c>
    </row>
    <row r="73" s="186" customFormat="1" customHeight="1" spans="1:7">
      <c r="A73" s="191" t="s">
        <v>2619</v>
      </c>
      <c r="B73" s="191" t="s">
        <v>2145</v>
      </c>
      <c r="C73" s="191" t="s">
        <v>2145</v>
      </c>
      <c r="D73" s="190"/>
      <c r="E73" s="191" t="s">
        <v>2620</v>
      </c>
      <c r="F73" s="191" t="s">
        <v>2140</v>
      </c>
      <c r="G73" s="192" t="s">
        <v>2480</v>
      </c>
    </row>
    <row r="74" s="186" customFormat="1" customHeight="1" spans="1:7">
      <c r="A74" s="191" t="s">
        <v>2621</v>
      </c>
      <c r="B74" s="191" t="s">
        <v>2145</v>
      </c>
      <c r="C74" s="192" t="s">
        <v>2480</v>
      </c>
      <c r="D74" s="190"/>
      <c r="E74" s="191" t="s">
        <v>2622</v>
      </c>
      <c r="F74" s="191" t="s">
        <v>2140</v>
      </c>
      <c r="G74" s="192" t="s">
        <v>2480</v>
      </c>
    </row>
    <row r="75" s="186" customFormat="1" customHeight="1" spans="1:7">
      <c r="A75" s="191" t="s">
        <v>2623</v>
      </c>
      <c r="B75" s="191" t="s">
        <v>2145</v>
      </c>
      <c r="C75" s="192" t="s">
        <v>2480</v>
      </c>
      <c r="D75" s="190"/>
      <c r="E75" s="191" t="s">
        <v>2624</v>
      </c>
      <c r="F75" s="191" t="s">
        <v>2140</v>
      </c>
      <c r="G75" s="191" t="s">
        <v>2140</v>
      </c>
    </row>
    <row r="76" s="186" customFormat="1" customHeight="1" spans="1:7">
      <c r="A76" s="191" t="s">
        <v>2625</v>
      </c>
      <c r="B76" s="191" t="s">
        <v>2145</v>
      </c>
      <c r="C76" s="192" t="s">
        <v>2480</v>
      </c>
      <c r="D76" s="190"/>
      <c r="E76" s="191" t="s">
        <v>2626</v>
      </c>
      <c r="F76" s="191" t="s">
        <v>2140</v>
      </c>
      <c r="G76" s="191" t="s">
        <v>2140</v>
      </c>
    </row>
    <row r="77" s="186" customFormat="1" customHeight="1" spans="1:7">
      <c r="A77" s="191" t="s">
        <v>2627</v>
      </c>
      <c r="B77" s="191" t="s">
        <v>2145</v>
      </c>
      <c r="C77" s="192" t="s">
        <v>2480</v>
      </c>
      <c r="D77" s="190"/>
      <c r="E77" s="191" t="s">
        <v>2628</v>
      </c>
      <c r="F77" s="191" t="s">
        <v>2140</v>
      </c>
      <c r="G77" s="192" t="s">
        <v>2480</v>
      </c>
    </row>
    <row r="78" s="186" customFormat="1" customHeight="1" spans="1:7">
      <c r="A78" s="191" t="s">
        <v>2629</v>
      </c>
      <c r="B78" s="191" t="s">
        <v>2145</v>
      </c>
      <c r="C78" s="192" t="s">
        <v>2480</v>
      </c>
      <c r="D78" s="190"/>
      <c r="E78" s="191" t="s">
        <v>2630</v>
      </c>
      <c r="F78" s="191" t="s">
        <v>2140</v>
      </c>
      <c r="G78" s="192" t="s">
        <v>2480</v>
      </c>
    </row>
    <row r="79" s="186" customFormat="1" customHeight="1" spans="1:7">
      <c r="A79" s="191" t="s">
        <v>2631</v>
      </c>
      <c r="B79" s="191" t="s">
        <v>2145</v>
      </c>
      <c r="C79" s="192" t="s">
        <v>2480</v>
      </c>
      <c r="D79" s="190"/>
      <c r="E79" s="191" t="s">
        <v>2632</v>
      </c>
      <c r="F79" s="191" t="s">
        <v>2140</v>
      </c>
      <c r="G79" s="192" t="s">
        <v>2480</v>
      </c>
    </row>
    <row r="80" s="186" customFormat="1" customHeight="1" spans="1:7">
      <c r="A80" s="191" t="s">
        <v>2633</v>
      </c>
      <c r="B80" s="191" t="s">
        <v>2145</v>
      </c>
      <c r="C80" s="192" t="s">
        <v>2480</v>
      </c>
      <c r="D80" s="190"/>
      <c r="E80" s="191" t="s">
        <v>2634</v>
      </c>
      <c r="F80" s="191" t="s">
        <v>2140</v>
      </c>
      <c r="G80" s="192" t="s">
        <v>2480</v>
      </c>
    </row>
    <row r="81" s="186" customFormat="1" customHeight="1" spans="1:7">
      <c r="A81" s="191" t="s">
        <v>2635</v>
      </c>
      <c r="B81" s="191" t="s">
        <v>2145</v>
      </c>
      <c r="C81" s="192" t="s">
        <v>2480</v>
      </c>
      <c r="D81" s="190"/>
      <c r="E81" s="191" t="s">
        <v>2636</v>
      </c>
      <c r="F81" s="191" t="s">
        <v>2140</v>
      </c>
      <c r="G81" s="192" t="s">
        <v>2480</v>
      </c>
    </row>
    <row r="82" s="186" customFormat="1" customHeight="1" spans="1:7">
      <c r="A82" s="191" t="s">
        <v>2637</v>
      </c>
      <c r="B82" s="191" t="s">
        <v>2145</v>
      </c>
      <c r="C82" s="192" t="s">
        <v>2480</v>
      </c>
      <c r="D82" s="190"/>
      <c r="E82" s="191" t="s">
        <v>2638</v>
      </c>
      <c r="F82" s="191" t="s">
        <v>2140</v>
      </c>
      <c r="G82" s="191" t="s">
        <v>2140</v>
      </c>
    </row>
    <row r="83" s="186" customFormat="1" customHeight="1" spans="1:7">
      <c r="A83" s="191" t="s">
        <v>2639</v>
      </c>
      <c r="B83" s="191" t="s">
        <v>2145</v>
      </c>
      <c r="C83" s="192" t="s">
        <v>2480</v>
      </c>
      <c r="D83" s="190"/>
      <c r="E83" s="191" t="s">
        <v>2640</v>
      </c>
      <c r="F83" s="191" t="s">
        <v>2140</v>
      </c>
      <c r="G83" s="192" t="s">
        <v>2480</v>
      </c>
    </row>
    <row r="84" s="186" customFormat="1" customHeight="1" spans="1:7">
      <c r="A84" s="191" t="s">
        <v>2641</v>
      </c>
      <c r="B84" s="191" t="s">
        <v>2145</v>
      </c>
      <c r="C84" s="192" t="s">
        <v>2480</v>
      </c>
      <c r="D84" s="190"/>
      <c r="E84" s="191" t="s">
        <v>2642</v>
      </c>
      <c r="F84" s="191" t="s">
        <v>2140</v>
      </c>
      <c r="G84" s="192" t="s">
        <v>2480</v>
      </c>
    </row>
    <row r="85" s="186" customFormat="1" customHeight="1" spans="1:7">
      <c r="A85" s="191" t="s">
        <v>2643</v>
      </c>
      <c r="B85" s="191" t="s">
        <v>2145</v>
      </c>
      <c r="C85" s="192" t="s">
        <v>2480</v>
      </c>
      <c r="D85" s="190"/>
      <c r="E85" s="191" t="s">
        <v>2644</v>
      </c>
      <c r="F85" s="191" t="s">
        <v>2140</v>
      </c>
      <c r="G85" s="192" t="s">
        <v>2480</v>
      </c>
    </row>
    <row r="86" s="186" customFormat="1" customHeight="1" spans="1:7">
      <c r="A86" s="191" t="s">
        <v>2645</v>
      </c>
      <c r="B86" s="191" t="s">
        <v>2145</v>
      </c>
      <c r="C86" s="192" t="s">
        <v>2480</v>
      </c>
      <c r="D86" s="190"/>
      <c r="E86" s="191" t="s">
        <v>2646</v>
      </c>
      <c r="F86" s="191" t="s">
        <v>2140</v>
      </c>
      <c r="G86" s="192" t="s">
        <v>2480</v>
      </c>
    </row>
    <row r="87" s="186" customFormat="1" customHeight="1" spans="1:7">
      <c r="A87" s="191" t="s">
        <v>2647</v>
      </c>
      <c r="B87" s="191" t="s">
        <v>2145</v>
      </c>
      <c r="C87" s="192" t="s">
        <v>2480</v>
      </c>
      <c r="D87" s="190"/>
      <c r="E87" s="191" t="s">
        <v>2648</v>
      </c>
      <c r="F87" s="191" t="s">
        <v>2140</v>
      </c>
      <c r="G87" s="192" t="s">
        <v>2480</v>
      </c>
    </row>
    <row r="88" s="186" customFormat="1" customHeight="1" spans="1:7">
      <c r="A88" s="191" t="s">
        <v>2649</v>
      </c>
      <c r="B88" s="191" t="s">
        <v>2145</v>
      </c>
      <c r="C88" s="192" t="s">
        <v>2480</v>
      </c>
      <c r="D88" s="190"/>
      <c r="E88" s="191" t="s">
        <v>2650</v>
      </c>
      <c r="F88" s="191" t="s">
        <v>2140</v>
      </c>
      <c r="G88" s="192" t="s">
        <v>2480</v>
      </c>
    </row>
    <row r="89" s="186" customFormat="1" customHeight="1" spans="1:7">
      <c r="A89" s="191" t="s">
        <v>2651</v>
      </c>
      <c r="B89" s="191" t="s">
        <v>2145</v>
      </c>
      <c r="C89" s="192" t="s">
        <v>2480</v>
      </c>
      <c r="D89" s="190"/>
      <c r="E89" s="191" t="s">
        <v>2652</v>
      </c>
      <c r="F89" s="191" t="s">
        <v>2146</v>
      </c>
      <c r="G89" s="191" t="s">
        <v>2146</v>
      </c>
    </row>
    <row r="90" s="186" customFormat="1" customHeight="1" spans="1:7">
      <c r="A90" s="191" t="s">
        <v>2653</v>
      </c>
      <c r="B90" s="191" t="s">
        <v>2145</v>
      </c>
      <c r="C90" s="192" t="s">
        <v>2480</v>
      </c>
      <c r="D90" s="190"/>
      <c r="E90" s="191" t="s">
        <v>2654</v>
      </c>
      <c r="F90" s="191" t="s">
        <v>2146</v>
      </c>
      <c r="G90" s="191" t="s">
        <v>2146</v>
      </c>
    </row>
    <row r="91" s="186" customFormat="1" customHeight="1" spans="1:7">
      <c r="A91" s="191" t="s">
        <v>2655</v>
      </c>
      <c r="B91" s="191" t="s">
        <v>2145</v>
      </c>
      <c r="C91" s="192" t="s">
        <v>2480</v>
      </c>
      <c r="D91" s="190"/>
      <c r="E91" s="191" t="s">
        <v>2656</v>
      </c>
      <c r="F91" s="191" t="s">
        <v>2146</v>
      </c>
      <c r="G91" s="191" t="s">
        <v>2146</v>
      </c>
    </row>
    <row r="92" s="186" customFormat="1" customHeight="1" spans="1:7">
      <c r="A92" s="191" t="s">
        <v>2657</v>
      </c>
      <c r="B92" s="191" t="s">
        <v>2145</v>
      </c>
      <c r="C92" s="192" t="s">
        <v>2480</v>
      </c>
      <c r="D92" s="190"/>
      <c r="E92" s="191" t="s">
        <v>2658</v>
      </c>
      <c r="F92" s="191" t="s">
        <v>2146</v>
      </c>
      <c r="G92" s="191" t="s">
        <v>2146</v>
      </c>
    </row>
    <row r="93" s="186" customFormat="1" customHeight="1" spans="1:7">
      <c r="A93" s="191" t="s">
        <v>2659</v>
      </c>
      <c r="B93" s="191" t="s">
        <v>2145</v>
      </c>
      <c r="C93" s="192" t="s">
        <v>2480</v>
      </c>
      <c r="D93" s="190"/>
      <c r="E93" s="191" t="s">
        <v>2660</v>
      </c>
      <c r="F93" s="191" t="s">
        <v>2146</v>
      </c>
      <c r="G93" s="191" t="s">
        <v>2146</v>
      </c>
    </row>
    <row r="94" s="186" customFormat="1" customHeight="1" spans="1:7">
      <c r="A94" s="191" t="s">
        <v>2661</v>
      </c>
      <c r="B94" s="191" t="s">
        <v>2145</v>
      </c>
      <c r="C94" s="192" t="s">
        <v>2480</v>
      </c>
      <c r="D94" s="190"/>
      <c r="E94" s="191" t="s">
        <v>2662</v>
      </c>
      <c r="F94" s="191" t="s">
        <v>2146</v>
      </c>
      <c r="G94" s="191" t="s">
        <v>2146</v>
      </c>
    </row>
    <row r="95" s="186" customFormat="1" customHeight="1" spans="1:7">
      <c r="A95" s="191" t="s">
        <v>2663</v>
      </c>
      <c r="B95" s="191" t="s">
        <v>2145</v>
      </c>
      <c r="C95" s="192" t="s">
        <v>2480</v>
      </c>
      <c r="D95" s="190"/>
      <c r="E95" s="191" t="s">
        <v>2664</v>
      </c>
      <c r="F95" s="191" t="s">
        <v>2146</v>
      </c>
      <c r="G95" s="191" t="s">
        <v>2146</v>
      </c>
    </row>
    <row r="96" s="186" customFormat="1" customHeight="1" spans="1:7">
      <c r="A96" s="191" t="s">
        <v>2665</v>
      </c>
      <c r="B96" s="191" t="s">
        <v>2145</v>
      </c>
      <c r="C96" s="192" t="s">
        <v>2480</v>
      </c>
      <c r="D96" s="190"/>
      <c r="E96" s="191" t="s">
        <v>2666</v>
      </c>
      <c r="F96" s="191" t="s">
        <v>2146</v>
      </c>
      <c r="G96" s="191" t="s">
        <v>2146</v>
      </c>
    </row>
    <row r="97" s="186" customFormat="1" customHeight="1" spans="1:7">
      <c r="A97" s="191" t="s">
        <v>2667</v>
      </c>
      <c r="B97" s="191" t="s">
        <v>2145</v>
      </c>
      <c r="C97" s="191" t="s">
        <v>2145</v>
      </c>
      <c r="D97" s="190"/>
      <c r="E97" s="191" t="s">
        <v>2668</v>
      </c>
      <c r="F97" s="191" t="s">
        <v>2146</v>
      </c>
      <c r="G97" s="191" t="s">
        <v>2146</v>
      </c>
    </row>
    <row r="98" s="186" customFormat="1" customHeight="1" spans="1:7">
      <c r="A98" s="191" t="s">
        <v>2669</v>
      </c>
      <c r="B98" s="191" t="s">
        <v>2145</v>
      </c>
      <c r="C98" s="192" t="s">
        <v>2480</v>
      </c>
      <c r="D98" s="190"/>
      <c r="E98" s="191" t="s">
        <v>2670</v>
      </c>
      <c r="F98" s="191" t="s">
        <v>2146</v>
      </c>
      <c r="G98" s="191" t="s">
        <v>2146</v>
      </c>
    </row>
    <row r="99" s="186" customFormat="1" customHeight="1" spans="1:7">
      <c r="A99" s="191" t="s">
        <v>2671</v>
      </c>
      <c r="B99" s="191" t="s">
        <v>2145</v>
      </c>
      <c r="C99" s="192" t="s">
        <v>2480</v>
      </c>
      <c r="D99" s="190"/>
      <c r="E99" s="191" t="s">
        <v>2672</v>
      </c>
      <c r="F99" s="191" t="s">
        <v>2146</v>
      </c>
      <c r="G99" s="191" t="s">
        <v>2146</v>
      </c>
    </row>
    <row r="100" s="186" customFormat="1" customHeight="1" spans="1:7">
      <c r="A100" s="191" t="s">
        <v>2673</v>
      </c>
      <c r="B100" s="191" t="s">
        <v>2145</v>
      </c>
      <c r="C100" s="192" t="s">
        <v>2480</v>
      </c>
      <c r="D100" s="190"/>
      <c r="E100" s="191" t="s">
        <v>2674</v>
      </c>
      <c r="F100" s="191" t="s">
        <v>2153</v>
      </c>
      <c r="G100" s="191" t="s">
        <v>2153</v>
      </c>
    </row>
    <row r="101" s="186" customFormat="1" customHeight="1" spans="1:7">
      <c r="A101" s="191" t="s">
        <v>2675</v>
      </c>
      <c r="B101" s="191" t="s">
        <v>2145</v>
      </c>
      <c r="C101" s="192" t="s">
        <v>2480</v>
      </c>
      <c r="D101" s="190"/>
      <c r="E101" s="191" t="s">
        <v>2676</v>
      </c>
      <c r="F101" s="191" t="s">
        <v>2153</v>
      </c>
      <c r="G101" s="191" t="s">
        <v>2153</v>
      </c>
    </row>
    <row r="102" s="186" customFormat="1" customHeight="1" spans="1:7">
      <c r="A102" s="191" t="s">
        <v>2677</v>
      </c>
      <c r="B102" s="191" t="s">
        <v>2145</v>
      </c>
      <c r="C102" s="192" t="s">
        <v>2480</v>
      </c>
      <c r="D102" s="190"/>
      <c r="E102" s="191" t="s">
        <v>2678</v>
      </c>
      <c r="F102" s="191" t="s">
        <v>2153</v>
      </c>
      <c r="G102" s="191" t="s">
        <v>2153</v>
      </c>
    </row>
    <row r="103" s="186" customFormat="1" customHeight="1" spans="1:7">
      <c r="A103" s="191" t="s">
        <v>2679</v>
      </c>
      <c r="B103" s="191" t="s">
        <v>2145</v>
      </c>
      <c r="C103" s="192" t="s">
        <v>2480</v>
      </c>
      <c r="D103" s="190"/>
      <c r="E103" s="191" t="s">
        <v>2680</v>
      </c>
      <c r="F103" s="191" t="s">
        <v>2153</v>
      </c>
      <c r="G103" s="191" t="s">
        <v>2153</v>
      </c>
    </row>
    <row r="104" s="186" customFormat="1" customHeight="1" spans="1:7">
      <c r="A104" s="191" t="s">
        <v>2681</v>
      </c>
      <c r="B104" s="191" t="s">
        <v>2145</v>
      </c>
      <c r="C104" s="192" t="s">
        <v>2480</v>
      </c>
      <c r="D104" s="190"/>
      <c r="E104" s="191" t="s">
        <v>2682</v>
      </c>
      <c r="F104" s="191" t="s">
        <v>2153</v>
      </c>
      <c r="G104" s="191" t="s">
        <v>2153</v>
      </c>
    </row>
    <row r="105" s="186" customFormat="1" customHeight="1" spans="1:7">
      <c r="A105" s="191" t="s">
        <v>2683</v>
      </c>
      <c r="B105" s="191" t="s">
        <v>2145</v>
      </c>
      <c r="C105" s="192" t="s">
        <v>2480</v>
      </c>
      <c r="D105" s="190"/>
      <c r="E105" s="191" t="s">
        <v>2684</v>
      </c>
      <c r="F105" s="191" t="s">
        <v>2153</v>
      </c>
      <c r="G105" s="191" t="s">
        <v>2153</v>
      </c>
    </row>
    <row r="106" s="186" customFormat="1" customHeight="1" spans="1:7">
      <c r="A106" s="191" t="s">
        <v>2685</v>
      </c>
      <c r="B106" s="191" t="s">
        <v>2145</v>
      </c>
      <c r="C106" s="192" t="s">
        <v>2480</v>
      </c>
      <c r="D106" s="190"/>
      <c r="E106" s="191" t="s">
        <v>2686</v>
      </c>
      <c r="F106" s="191" t="s">
        <v>2153</v>
      </c>
      <c r="G106" s="191" t="s">
        <v>2153</v>
      </c>
    </row>
    <row r="107" s="186" customFormat="1" customHeight="1" spans="1:7">
      <c r="A107" s="191" t="s">
        <v>2687</v>
      </c>
      <c r="B107" s="191" t="s">
        <v>2145</v>
      </c>
      <c r="C107" s="192" t="s">
        <v>2480</v>
      </c>
      <c r="D107" s="190"/>
      <c r="E107" s="191" t="s">
        <v>2688</v>
      </c>
      <c r="F107" s="191" t="s">
        <v>2153</v>
      </c>
      <c r="G107" s="191" t="s">
        <v>2153</v>
      </c>
    </row>
    <row r="108" s="186" customFormat="1" customHeight="1" spans="1:7">
      <c r="A108" s="191" t="s">
        <v>2689</v>
      </c>
      <c r="B108" s="191" t="s">
        <v>2145</v>
      </c>
      <c r="C108" s="192" t="s">
        <v>2480</v>
      </c>
      <c r="D108" s="190"/>
      <c r="E108" s="191" t="s">
        <v>2690</v>
      </c>
      <c r="F108" s="191" t="s">
        <v>2187</v>
      </c>
      <c r="G108" s="191" t="s">
        <v>2187</v>
      </c>
    </row>
    <row r="109" s="186" customFormat="1" customHeight="1" spans="1:7">
      <c r="A109" s="191" t="s">
        <v>2691</v>
      </c>
      <c r="B109" s="191" t="s">
        <v>2145</v>
      </c>
      <c r="C109" s="192" t="s">
        <v>2480</v>
      </c>
      <c r="D109" s="190"/>
      <c r="E109" s="191" t="s">
        <v>2692</v>
      </c>
      <c r="F109" s="191" t="s">
        <v>2187</v>
      </c>
      <c r="G109" s="191" t="s">
        <v>2187</v>
      </c>
    </row>
    <row r="110" s="186" customFormat="1" customHeight="1" spans="1:7">
      <c r="A110" s="191" t="s">
        <v>2693</v>
      </c>
      <c r="B110" s="191" t="s">
        <v>2145</v>
      </c>
      <c r="C110" s="192" t="s">
        <v>2480</v>
      </c>
      <c r="D110" s="190"/>
      <c r="E110" s="191" t="s">
        <v>2694</v>
      </c>
      <c r="F110" s="191" t="s">
        <v>2173</v>
      </c>
      <c r="G110" s="191" t="s">
        <v>2173</v>
      </c>
    </row>
    <row r="111" s="186" customFormat="1" customHeight="1" spans="1:7">
      <c r="A111" s="191" t="s">
        <v>2695</v>
      </c>
      <c r="B111" s="191" t="s">
        <v>2145</v>
      </c>
      <c r="C111" s="192" t="s">
        <v>2480</v>
      </c>
      <c r="D111" s="190"/>
      <c r="E111" s="191" t="s">
        <v>2696</v>
      </c>
      <c r="F111" s="191" t="s">
        <v>2174</v>
      </c>
      <c r="G111" s="191" t="s">
        <v>2174</v>
      </c>
    </row>
    <row r="112" s="186" customFormat="1" customHeight="1" spans="1:7">
      <c r="A112" s="191" t="s">
        <v>2697</v>
      </c>
      <c r="B112" s="191" t="s">
        <v>2145</v>
      </c>
      <c r="C112" s="192" t="s">
        <v>2480</v>
      </c>
      <c r="D112" s="190"/>
      <c r="E112" s="191" t="s">
        <v>2698</v>
      </c>
      <c r="F112" s="191" t="s">
        <v>2175</v>
      </c>
      <c r="G112" s="191" t="s">
        <v>2175</v>
      </c>
    </row>
    <row r="113" s="186" customFormat="1" customHeight="1" spans="1:7">
      <c r="A113" s="191" t="s">
        <v>2699</v>
      </c>
      <c r="B113" s="191" t="s">
        <v>2145</v>
      </c>
      <c r="C113" s="192" t="s">
        <v>2480</v>
      </c>
      <c r="D113" s="190"/>
      <c r="E113" s="191" t="s">
        <v>2700</v>
      </c>
      <c r="F113" s="191" t="s">
        <v>2176</v>
      </c>
      <c r="G113" s="191" t="s">
        <v>2176</v>
      </c>
    </row>
    <row r="114" s="186" customFormat="1" customHeight="1" spans="1:7">
      <c r="A114" s="191" t="s">
        <v>2701</v>
      </c>
      <c r="B114" s="191" t="s">
        <v>2145</v>
      </c>
      <c r="C114" s="192" t="s">
        <v>2480</v>
      </c>
      <c r="D114" s="190"/>
      <c r="E114" s="191" t="s">
        <v>2702</v>
      </c>
      <c r="F114" s="191" t="s">
        <v>2177</v>
      </c>
      <c r="G114" s="191" t="s">
        <v>2177</v>
      </c>
    </row>
    <row r="115" s="186" customFormat="1" customHeight="1" spans="1:7">
      <c r="A115" s="191" t="s">
        <v>2703</v>
      </c>
      <c r="B115" s="191" t="s">
        <v>2145</v>
      </c>
      <c r="C115" s="192" t="s">
        <v>2480</v>
      </c>
      <c r="D115" s="190"/>
      <c r="E115" s="191" t="s">
        <v>2704</v>
      </c>
      <c r="F115" s="191" t="s">
        <v>2179</v>
      </c>
      <c r="G115" s="191" t="s">
        <v>2179</v>
      </c>
    </row>
    <row r="116" s="186" customFormat="1" customHeight="1" spans="1:7">
      <c r="A116" s="191" t="s">
        <v>2705</v>
      </c>
      <c r="B116" s="191" t="s">
        <v>2145</v>
      </c>
      <c r="C116" s="192" t="s">
        <v>2480</v>
      </c>
      <c r="D116" s="190"/>
      <c r="E116" s="191" t="s">
        <v>2706</v>
      </c>
      <c r="F116" s="191" t="s">
        <v>2469</v>
      </c>
      <c r="G116" s="191" t="s">
        <v>2469</v>
      </c>
    </row>
    <row r="117" s="186" customFormat="1" customHeight="1" spans="1:7">
      <c r="A117" s="191" t="s">
        <v>2707</v>
      </c>
      <c r="B117" s="191" t="s">
        <v>2145</v>
      </c>
      <c r="C117" s="192" t="s">
        <v>2480</v>
      </c>
      <c r="D117" s="190"/>
      <c r="E117" s="191" t="s">
        <v>2708</v>
      </c>
      <c r="F117" s="191" t="s">
        <v>2180</v>
      </c>
      <c r="G117" s="191" t="s">
        <v>2180</v>
      </c>
    </row>
    <row r="118" s="186" customFormat="1" customHeight="1" spans="1:7">
      <c r="A118" s="191" t="s">
        <v>2709</v>
      </c>
      <c r="B118" s="191" t="s">
        <v>2145</v>
      </c>
      <c r="C118" s="192" t="s">
        <v>2480</v>
      </c>
      <c r="D118" s="190"/>
      <c r="E118" s="191" t="s">
        <v>2710</v>
      </c>
      <c r="F118" s="191" t="s">
        <v>2181</v>
      </c>
      <c r="G118" s="191" t="s">
        <v>2181</v>
      </c>
    </row>
    <row r="119" s="186" customFormat="1" customHeight="1" spans="1:7">
      <c r="A119" s="194"/>
      <c r="B119" s="194"/>
      <c r="C119" s="194"/>
      <c r="D119" s="190"/>
      <c r="E119" s="191" t="s">
        <v>2711</v>
      </c>
      <c r="F119" s="191" t="s">
        <v>2182</v>
      </c>
      <c r="G119" s="191" t="s">
        <v>2182</v>
      </c>
    </row>
    <row r="120" s="186" customFormat="1" customHeight="1" spans="4:4">
      <c r="D120" s="190"/>
    </row>
  </sheetData>
  <mergeCells count="1">
    <mergeCell ref="A1:G1"/>
  </mergeCells>
  <conditionalFormatting sqref="H2:IR65537 D2:D65537 A2:C65536 E2:G119 E121:G65537">
    <cfRule type="cellIs" dxfId="4" priority="1" operator="equal">
      <formula>"无经济服务"</formula>
    </cfRule>
  </conditionalFormatting>
  <hyperlinks>
    <hyperlink ref="H1" location="目录!A1" display="目录!A1"/>
  </hyperlink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71"/>
  <sheetViews>
    <sheetView zoomScale="55" zoomScaleNormal="55" topLeftCell="B1" workbookViewId="0">
      <selection activeCell="AN1" sqref="AN1"/>
    </sheetView>
  </sheetViews>
  <sheetFormatPr defaultColWidth="10" defaultRowHeight="14.25"/>
  <cols>
    <col min="1" max="1" width="7.725" style="21" customWidth="1"/>
    <col min="2" max="30" width="7.375" style="21" customWidth="1"/>
    <col min="31" max="31" width="8.85" style="21" customWidth="1"/>
    <col min="32" max="32" width="8.75" style="21" customWidth="1"/>
    <col min="33" max="38" width="7.375" style="21" customWidth="1"/>
    <col min="39" max="39" width="8.39166666666667" style="21" customWidth="1"/>
    <col min="40" max="16384" width="10" style="21"/>
  </cols>
  <sheetData>
    <row r="1" s="21" customFormat="1" ht="38.25" spans="1:40">
      <c r="A1" s="173" t="s">
        <v>2712</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83" t="s">
        <v>64</v>
      </c>
    </row>
    <row r="2" s="21" customFormat="1" ht="32.25" spans="1:40">
      <c r="A2" s="174" t="s">
        <v>2713</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83"/>
    </row>
    <row r="3" s="21" customFormat="1" ht="32.25" spans="1:40">
      <c r="A3" s="176" t="s">
        <v>2714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84"/>
      <c r="AN3" s="183"/>
    </row>
    <row r="4" s="21" customFormat="1" ht="32.25" spans="1:40">
      <c r="A4" s="178" t="s">
        <v>2715</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85"/>
      <c r="AN4" s="183"/>
    </row>
    <row r="5" s="21" customFormat="1" ht="32.25" spans="1:40">
      <c r="A5" s="176" t="s">
        <v>2716</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84"/>
      <c r="AN5" s="183"/>
    </row>
    <row r="6" s="21" customFormat="1" ht="17.25" spans="1:39">
      <c r="A6" s="103" t="s">
        <v>2717</v>
      </c>
      <c r="B6" s="92" t="s">
        <v>2718</v>
      </c>
      <c r="C6" s="92"/>
      <c r="D6" s="92"/>
      <c r="E6" s="92" t="s">
        <v>2719</v>
      </c>
      <c r="F6" s="92"/>
      <c r="G6" s="180" t="s">
        <v>2720</v>
      </c>
      <c r="H6" s="180"/>
      <c r="I6" s="180"/>
      <c r="J6" s="92" t="s">
        <v>1125</v>
      </c>
      <c r="K6" s="92"/>
      <c r="L6" s="92"/>
      <c r="M6" s="92"/>
      <c r="N6" s="92"/>
      <c r="O6" s="92"/>
      <c r="P6" s="92"/>
      <c r="Q6" s="92"/>
      <c r="R6" s="92"/>
      <c r="S6" s="92"/>
      <c r="T6" s="92"/>
      <c r="U6" s="92"/>
      <c r="V6" s="92"/>
      <c r="W6" s="92"/>
      <c r="X6" s="92"/>
      <c r="Y6" s="92"/>
      <c r="Z6" s="92"/>
      <c r="AA6" s="92"/>
      <c r="AB6" s="92"/>
      <c r="AC6" s="92"/>
      <c r="AD6" s="92"/>
      <c r="AE6" s="92" t="s">
        <v>2721</v>
      </c>
      <c r="AF6" s="92"/>
      <c r="AG6" s="92"/>
      <c r="AH6" s="92"/>
      <c r="AI6" s="92"/>
      <c r="AJ6" s="92"/>
      <c r="AK6" s="92"/>
      <c r="AL6" s="92"/>
      <c r="AM6" s="92"/>
    </row>
    <row r="7" s="21" customFormat="1" ht="33" customHeight="1" spans="1:39">
      <c r="A7" s="103"/>
      <c r="B7" s="103" t="s">
        <v>363</v>
      </c>
      <c r="C7" s="92" t="s">
        <v>369</v>
      </c>
      <c r="D7" s="92" t="s">
        <v>370</v>
      </c>
      <c r="E7" s="103" t="s">
        <v>982</v>
      </c>
      <c r="F7" s="103" t="s">
        <v>1968</v>
      </c>
      <c r="G7" s="92" t="s">
        <v>1596</v>
      </c>
      <c r="H7" s="103" t="s">
        <v>2722</v>
      </c>
      <c r="I7" s="103" t="s">
        <v>741</v>
      </c>
      <c r="J7" s="103" t="s">
        <v>1830</v>
      </c>
      <c r="K7" s="92" t="s">
        <v>562</v>
      </c>
      <c r="L7" s="92" t="s">
        <v>1987</v>
      </c>
      <c r="M7" s="92" t="s">
        <v>1996</v>
      </c>
      <c r="N7" s="92" t="s">
        <v>580</v>
      </c>
      <c r="O7" s="92" t="s">
        <v>590</v>
      </c>
      <c r="P7" s="92" t="s">
        <v>1427</v>
      </c>
      <c r="Q7" s="92" t="s">
        <v>593</v>
      </c>
      <c r="R7" s="92" t="s">
        <v>596</v>
      </c>
      <c r="S7" s="92" t="s">
        <v>1528</v>
      </c>
      <c r="T7" s="92" t="s">
        <v>1843</v>
      </c>
      <c r="U7" s="103" t="s">
        <v>779</v>
      </c>
      <c r="V7" s="92" t="s">
        <v>1513</v>
      </c>
      <c r="W7" s="92" t="s">
        <v>568</v>
      </c>
      <c r="X7" s="92" t="s">
        <v>1345</v>
      </c>
      <c r="Y7" s="92" t="s">
        <v>1825</v>
      </c>
      <c r="Z7" s="92" t="s">
        <v>648</v>
      </c>
      <c r="AA7" s="92" t="s">
        <v>611</v>
      </c>
      <c r="AB7" s="92" t="s">
        <v>2014</v>
      </c>
      <c r="AC7" s="103" t="s">
        <v>1854</v>
      </c>
      <c r="AD7" s="92" t="s">
        <v>1857</v>
      </c>
      <c r="AE7" s="92" t="s">
        <v>466</v>
      </c>
      <c r="AF7" s="92" t="s">
        <v>2047</v>
      </c>
      <c r="AG7" s="92" t="s">
        <v>2057</v>
      </c>
      <c r="AH7" s="92" t="s">
        <v>2088</v>
      </c>
      <c r="AI7" s="92" t="s">
        <v>1302</v>
      </c>
      <c r="AJ7" s="92" t="s">
        <v>313</v>
      </c>
      <c r="AK7" s="92" t="s">
        <v>1523</v>
      </c>
      <c r="AL7" s="92" t="s">
        <v>541</v>
      </c>
      <c r="AM7" s="92" t="s">
        <v>367</v>
      </c>
    </row>
    <row r="8" s="171" customFormat="1" ht="20" customHeight="1" spans="1:39">
      <c r="A8" s="103">
        <v>0.5</v>
      </c>
      <c r="B8" s="181">
        <v>264.611111111111</v>
      </c>
      <c r="C8" s="181">
        <v>275.305555555556</v>
      </c>
      <c r="D8" s="181">
        <v>306.25</v>
      </c>
      <c r="E8" s="181">
        <v>290.527777777778</v>
      </c>
      <c r="F8" s="181">
        <v>297.36</v>
      </c>
      <c r="G8" s="182">
        <v>285.83</v>
      </c>
      <c r="H8" s="182">
        <v>285.83</v>
      </c>
      <c r="I8" s="182">
        <v>278.61</v>
      </c>
      <c r="J8" s="181"/>
      <c r="K8" s="181">
        <v>258.416666666667</v>
      </c>
      <c r="L8" s="181">
        <v>276.666666666667</v>
      </c>
      <c r="M8" s="181">
        <v>269.666666666667</v>
      </c>
      <c r="N8" s="181">
        <v>290.416666666667</v>
      </c>
      <c r="O8" s="182">
        <v>285.56</v>
      </c>
      <c r="P8" s="182">
        <v>286.11</v>
      </c>
      <c r="Q8" s="182">
        <v>279.72</v>
      </c>
      <c r="R8" s="182">
        <v>288.89</v>
      </c>
      <c r="S8" s="182">
        <v>283.33</v>
      </c>
      <c r="T8" s="182">
        <v>279.17</v>
      </c>
      <c r="U8" s="182">
        <v>294.44</v>
      </c>
      <c r="V8" s="182">
        <v>286.67</v>
      </c>
      <c r="W8" s="182">
        <v>279.72</v>
      </c>
      <c r="X8" s="182">
        <v>289.44</v>
      </c>
      <c r="Y8" s="182">
        <v>281.11</v>
      </c>
      <c r="Z8" s="182">
        <v>285.83</v>
      </c>
      <c r="AA8" s="182">
        <v>289.17</v>
      </c>
      <c r="AB8" s="182">
        <v>281.11</v>
      </c>
      <c r="AC8" s="182">
        <v>288.33</v>
      </c>
      <c r="AD8" s="182"/>
      <c r="AE8" s="181">
        <v>224.75</v>
      </c>
      <c r="AF8" s="181">
        <v>216.166666666667</v>
      </c>
      <c r="AG8" s="181">
        <v>221.611111111111</v>
      </c>
      <c r="AH8" s="181">
        <v>209.361111111111</v>
      </c>
      <c r="AI8" s="181">
        <v>220.222222222222</v>
      </c>
      <c r="AJ8" s="181">
        <v>238.833333333333</v>
      </c>
      <c r="AK8" s="181">
        <v>224.17</v>
      </c>
      <c r="AL8" s="181">
        <v>240.28</v>
      </c>
      <c r="AM8" s="181">
        <v>237.78</v>
      </c>
    </row>
    <row r="9" s="171" customFormat="1" ht="20" customHeight="1" spans="1:39">
      <c r="A9" s="103">
        <v>1</v>
      </c>
      <c r="B9" s="181">
        <v>320.138888888889</v>
      </c>
      <c r="C9" s="181">
        <v>319.222222222222</v>
      </c>
      <c r="D9" s="181">
        <v>373</v>
      </c>
      <c r="E9" s="181">
        <v>345.611111111111</v>
      </c>
      <c r="F9" s="181">
        <v>355.22</v>
      </c>
      <c r="G9" s="182">
        <v>334.19</v>
      </c>
      <c r="H9" s="182">
        <v>334.19</v>
      </c>
      <c r="I9" s="182">
        <v>319.75</v>
      </c>
      <c r="J9" s="181"/>
      <c r="K9" s="181">
        <v>295.583333333333</v>
      </c>
      <c r="L9" s="181">
        <v>317.888888888889</v>
      </c>
      <c r="M9" s="181">
        <v>309.972222222222</v>
      </c>
      <c r="N9" s="181">
        <v>333.222222222222</v>
      </c>
      <c r="O9" s="182">
        <v>333.64</v>
      </c>
      <c r="P9" s="182">
        <v>334.75</v>
      </c>
      <c r="Q9" s="182">
        <v>321.97</v>
      </c>
      <c r="R9" s="182">
        <v>340.31</v>
      </c>
      <c r="S9" s="182">
        <v>329.19</v>
      </c>
      <c r="T9" s="182">
        <v>320.86</v>
      </c>
      <c r="U9" s="182">
        <v>351.42</v>
      </c>
      <c r="V9" s="182">
        <v>335.86</v>
      </c>
      <c r="W9" s="182">
        <v>321.97</v>
      </c>
      <c r="X9" s="182">
        <v>341.42</v>
      </c>
      <c r="Y9" s="182">
        <v>324.75</v>
      </c>
      <c r="Z9" s="182">
        <v>334.19</v>
      </c>
      <c r="AA9" s="182">
        <v>340.86</v>
      </c>
      <c r="AB9" s="182">
        <v>324.75</v>
      </c>
      <c r="AC9" s="182">
        <v>339.19</v>
      </c>
      <c r="AD9" s="182"/>
      <c r="AE9" s="181">
        <v>250.555555555556</v>
      </c>
      <c r="AF9" s="181">
        <v>243.527777777778</v>
      </c>
      <c r="AG9" s="181">
        <v>246.305555555556</v>
      </c>
      <c r="AH9" s="181">
        <v>240.055555555556</v>
      </c>
      <c r="AI9" s="181">
        <v>245.555555555556</v>
      </c>
      <c r="AJ9" s="181">
        <v>260.472222222222</v>
      </c>
      <c r="AK9" s="181">
        <v>247.36</v>
      </c>
      <c r="AL9" s="181">
        <v>279.58</v>
      </c>
      <c r="AM9" s="181">
        <v>274.58</v>
      </c>
    </row>
    <row r="10" s="171" customFormat="1" ht="20" customHeight="1" spans="1:39">
      <c r="A10" s="103">
        <v>1.5</v>
      </c>
      <c r="B10" s="181">
        <v>375.666666666667</v>
      </c>
      <c r="C10" s="181">
        <v>363.138888888889</v>
      </c>
      <c r="D10" s="181">
        <v>439.75</v>
      </c>
      <c r="E10" s="181">
        <v>402.722222222222</v>
      </c>
      <c r="F10" s="181">
        <v>413.08</v>
      </c>
      <c r="G10" s="182">
        <v>382.56</v>
      </c>
      <c r="H10" s="182">
        <v>382.56</v>
      </c>
      <c r="I10" s="182">
        <v>360.89</v>
      </c>
      <c r="J10" s="181"/>
      <c r="K10" s="181">
        <v>332.75</v>
      </c>
      <c r="L10" s="181">
        <v>357.083333333333</v>
      </c>
      <c r="M10" s="181">
        <v>352.305555555556</v>
      </c>
      <c r="N10" s="181">
        <v>376.027777777778</v>
      </c>
      <c r="O10" s="182">
        <v>381.72</v>
      </c>
      <c r="P10" s="182">
        <v>383.39</v>
      </c>
      <c r="Q10" s="182">
        <v>364.22</v>
      </c>
      <c r="R10" s="182">
        <v>391.72</v>
      </c>
      <c r="S10" s="182">
        <v>375.06</v>
      </c>
      <c r="T10" s="182">
        <v>362.56</v>
      </c>
      <c r="U10" s="182">
        <v>408.39</v>
      </c>
      <c r="V10" s="182">
        <v>385.06</v>
      </c>
      <c r="W10" s="182">
        <v>364.22</v>
      </c>
      <c r="X10" s="182">
        <v>393.39</v>
      </c>
      <c r="Y10" s="182">
        <v>368.39</v>
      </c>
      <c r="Z10" s="182">
        <v>382.56</v>
      </c>
      <c r="AA10" s="182">
        <v>392.56</v>
      </c>
      <c r="AB10" s="182">
        <v>368.39</v>
      </c>
      <c r="AC10" s="182">
        <v>390.06</v>
      </c>
      <c r="AD10" s="182"/>
      <c r="AE10" s="181">
        <v>278.388888888889</v>
      </c>
      <c r="AF10" s="181">
        <v>270.888888888889</v>
      </c>
      <c r="AG10" s="181">
        <v>273.027777777778</v>
      </c>
      <c r="AH10" s="181">
        <v>270.75</v>
      </c>
      <c r="AI10" s="181">
        <v>268.861111111111</v>
      </c>
      <c r="AJ10" s="181">
        <v>286.166666666667</v>
      </c>
      <c r="AK10" s="181">
        <v>270.56</v>
      </c>
      <c r="AL10" s="181">
        <v>318.89</v>
      </c>
      <c r="AM10" s="181">
        <v>311.39</v>
      </c>
    </row>
    <row r="11" s="171" customFormat="1" ht="20" customHeight="1" spans="1:39">
      <c r="A11" s="103">
        <v>2</v>
      </c>
      <c r="B11" s="181">
        <v>431.194444444444</v>
      </c>
      <c r="C11" s="181">
        <v>409.083333333333</v>
      </c>
      <c r="D11" s="181">
        <v>506.5</v>
      </c>
      <c r="E11" s="181">
        <v>457.805555555556</v>
      </c>
      <c r="F11" s="181">
        <v>470.94</v>
      </c>
      <c r="G11" s="182">
        <v>430.92</v>
      </c>
      <c r="H11" s="182">
        <v>430.92</v>
      </c>
      <c r="I11" s="182">
        <v>402.03</v>
      </c>
      <c r="J11" s="181"/>
      <c r="K11" s="181">
        <v>369.916666666667</v>
      </c>
      <c r="L11" s="181">
        <v>398.305555555556</v>
      </c>
      <c r="M11" s="181">
        <v>394.638888888889</v>
      </c>
      <c r="N11" s="181">
        <v>416.805555555556</v>
      </c>
      <c r="O11" s="182">
        <v>429.81</v>
      </c>
      <c r="P11" s="182">
        <v>432.03</v>
      </c>
      <c r="Q11" s="182">
        <v>406.47</v>
      </c>
      <c r="R11" s="182">
        <v>443.14</v>
      </c>
      <c r="S11" s="182">
        <v>420.92</v>
      </c>
      <c r="T11" s="182">
        <v>404.25</v>
      </c>
      <c r="U11" s="182">
        <v>465.36</v>
      </c>
      <c r="V11" s="182">
        <v>434.25</v>
      </c>
      <c r="W11" s="182">
        <v>406.47</v>
      </c>
      <c r="X11" s="182">
        <v>445.36</v>
      </c>
      <c r="Y11" s="182">
        <v>412.03</v>
      </c>
      <c r="Z11" s="182">
        <v>430.92</v>
      </c>
      <c r="AA11" s="182">
        <v>444.25</v>
      </c>
      <c r="AB11" s="182">
        <v>412.03</v>
      </c>
      <c r="AC11" s="182">
        <v>440.92</v>
      </c>
      <c r="AD11" s="182"/>
      <c r="AE11" s="181">
        <v>304.194444444444</v>
      </c>
      <c r="AF11" s="181">
        <v>298.25</v>
      </c>
      <c r="AG11" s="181">
        <v>297.722222222222</v>
      </c>
      <c r="AH11" s="181">
        <v>301.444444444444</v>
      </c>
      <c r="AI11" s="181">
        <v>292.166666666667</v>
      </c>
      <c r="AJ11" s="181">
        <v>317.944444444444</v>
      </c>
      <c r="AK11" s="181">
        <v>293.75</v>
      </c>
      <c r="AL11" s="181">
        <v>358.19</v>
      </c>
      <c r="AM11" s="181">
        <v>348.19</v>
      </c>
    </row>
    <row r="12" s="171" customFormat="1" ht="20" customHeight="1" spans="1:39">
      <c r="A12" s="103">
        <v>2.5</v>
      </c>
      <c r="B12" s="181">
        <v>486.722222222222</v>
      </c>
      <c r="C12" s="181">
        <v>453</v>
      </c>
      <c r="D12" s="181">
        <v>571.22</v>
      </c>
      <c r="E12" s="181">
        <v>512.888888888889</v>
      </c>
      <c r="F12" s="181">
        <v>526.78</v>
      </c>
      <c r="G12" s="182">
        <v>479.28</v>
      </c>
      <c r="H12" s="182">
        <v>479.28</v>
      </c>
      <c r="I12" s="182">
        <v>443.17</v>
      </c>
      <c r="J12" s="181"/>
      <c r="K12" s="181">
        <v>407.083333333333</v>
      </c>
      <c r="L12" s="181">
        <v>435.472222222222</v>
      </c>
      <c r="M12" s="181">
        <v>434.944444444444</v>
      </c>
      <c r="N12" s="181">
        <v>457.583333333333</v>
      </c>
      <c r="O12" s="182">
        <v>477.89</v>
      </c>
      <c r="P12" s="182">
        <v>480.67</v>
      </c>
      <c r="Q12" s="182">
        <v>448.72</v>
      </c>
      <c r="R12" s="182">
        <v>494.56</v>
      </c>
      <c r="S12" s="182">
        <v>466.78</v>
      </c>
      <c r="T12" s="182">
        <v>445.94</v>
      </c>
      <c r="U12" s="182">
        <v>522.33</v>
      </c>
      <c r="V12" s="182">
        <v>483.44</v>
      </c>
      <c r="W12" s="182">
        <v>448.72</v>
      </c>
      <c r="X12" s="182">
        <v>497.33</v>
      </c>
      <c r="Y12" s="182">
        <v>455.67</v>
      </c>
      <c r="Z12" s="182">
        <v>479.28</v>
      </c>
      <c r="AA12" s="182">
        <v>495.94</v>
      </c>
      <c r="AB12" s="182">
        <v>455.67</v>
      </c>
      <c r="AC12" s="182">
        <v>491.78</v>
      </c>
      <c r="AD12" s="182"/>
      <c r="AE12" s="181">
        <v>330</v>
      </c>
      <c r="AF12" s="181">
        <v>323.583333333333</v>
      </c>
      <c r="AG12" s="181">
        <v>320.388888888889</v>
      </c>
      <c r="AH12" s="181">
        <v>328.083333333333</v>
      </c>
      <c r="AI12" s="181">
        <v>315.472222222222</v>
      </c>
      <c r="AJ12" s="181">
        <v>337.555555555556</v>
      </c>
      <c r="AK12" s="181">
        <v>314.92</v>
      </c>
      <c r="AL12" s="181">
        <v>395.47</v>
      </c>
      <c r="AM12" s="181">
        <v>382.97</v>
      </c>
    </row>
    <row r="13" s="171" customFormat="1" ht="20" customHeight="1" spans="1:39">
      <c r="A13" s="103">
        <v>3</v>
      </c>
      <c r="B13" s="181">
        <v>540.222222222222</v>
      </c>
      <c r="C13" s="181">
        <v>494.888888888889</v>
      </c>
      <c r="D13" s="181">
        <v>636.94</v>
      </c>
      <c r="E13" s="181">
        <v>566.944444444444</v>
      </c>
      <c r="F13" s="181">
        <v>583.61</v>
      </c>
      <c r="G13" s="182">
        <v>526.61</v>
      </c>
      <c r="H13" s="182">
        <v>526.61</v>
      </c>
      <c r="I13" s="182">
        <v>483.28</v>
      </c>
      <c r="J13" s="181"/>
      <c r="K13" s="181">
        <v>442.222222222222</v>
      </c>
      <c r="L13" s="181">
        <v>472.638888888889</v>
      </c>
      <c r="M13" s="181">
        <v>475.25</v>
      </c>
      <c r="N13" s="181">
        <v>498.361111111111</v>
      </c>
      <c r="O13" s="182">
        <v>524.94</v>
      </c>
      <c r="P13" s="182">
        <v>528.28</v>
      </c>
      <c r="Q13" s="182">
        <v>489.94</v>
      </c>
      <c r="R13" s="182">
        <v>544.94</v>
      </c>
      <c r="S13" s="182">
        <v>511.61</v>
      </c>
      <c r="T13" s="182">
        <v>486.61</v>
      </c>
      <c r="U13" s="182">
        <v>578.28</v>
      </c>
      <c r="V13" s="182">
        <v>531.61</v>
      </c>
      <c r="W13" s="182">
        <v>489.94</v>
      </c>
      <c r="X13" s="182">
        <v>548.28</v>
      </c>
      <c r="Y13" s="182">
        <v>498.28</v>
      </c>
      <c r="Z13" s="182">
        <v>526.61</v>
      </c>
      <c r="AA13" s="182">
        <v>546.61</v>
      </c>
      <c r="AB13" s="182">
        <v>498.28</v>
      </c>
      <c r="AC13" s="182">
        <v>541.61</v>
      </c>
      <c r="AD13" s="182"/>
      <c r="AE13" s="181">
        <v>357.833333333333</v>
      </c>
      <c r="AF13" s="181">
        <v>348.916666666667</v>
      </c>
      <c r="AG13" s="181">
        <v>345.083333333333</v>
      </c>
      <c r="AH13" s="181">
        <v>356.75</v>
      </c>
      <c r="AI13" s="181">
        <v>338.777777777778</v>
      </c>
      <c r="AJ13" s="181">
        <v>359.194444444444</v>
      </c>
      <c r="AK13" s="181">
        <v>339.11</v>
      </c>
      <c r="AL13" s="181">
        <v>435.78</v>
      </c>
      <c r="AM13" s="181">
        <v>420.78</v>
      </c>
    </row>
    <row r="14" s="171" customFormat="1" ht="20" customHeight="1" spans="1:39">
      <c r="A14" s="103">
        <v>3.5</v>
      </c>
      <c r="B14" s="181">
        <v>595.75</v>
      </c>
      <c r="C14" s="181">
        <v>538.805555555556</v>
      </c>
      <c r="D14" s="181">
        <v>710.78</v>
      </c>
      <c r="E14" s="181">
        <v>623.027777777778</v>
      </c>
      <c r="F14" s="181">
        <v>648.56</v>
      </c>
      <c r="G14" s="182">
        <v>575.97</v>
      </c>
      <c r="H14" s="182">
        <v>575.97</v>
      </c>
      <c r="I14" s="182">
        <v>525.42</v>
      </c>
      <c r="J14" s="181"/>
      <c r="K14" s="181">
        <v>479.388888888889</v>
      </c>
      <c r="L14" s="181">
        <v>509.805555555556</v>
      </c>
      <c r="M14" s="181">
        <v>515.555555555556</v>
      </c>
      <c r="N14" s="181">
        <v>539.138888888889</v>
      </c>
      <c r="O14" s="182">
        <v>574.03</v>
      </c>
      <c r="P14" s="182">
        <v>577.92</v>
      </c>
      <c r="Q14" s="182">
        <v>533.19</v>
      </c>
      <c r="R14" s="182">
        <v>597.36</v>
      </c>
      <c r="S14" s="182">
        <v>558.47</v>
      </c>
      <c r="T14" s="182">
        <v>529.31</v>
      </c>
      <c r="U14" s="182">
        <v>636.25</v>
      </c>
      <c r="V14" s="182">
        <v>581.81</v>
      </c>
      <c r="W14" s="182">
        <v>533.19</v>
      </c>
      <c r="X14" s="182">
        <v>601.25</v>
      </c>
      <c r="Y14" s="182">
        <v>542.92</v>
      </c>
      <c r="Z14" s="182">
        <v>575.97</v>
      </c>
      <c r="AA14" s="182">
        <v>599.31</v>
      </c>
      <c r="AB14" s="182">
        <v>542.92</v>
      </c>
      <c r="AC14" s="182">
        <v>593.47</v>
      </c>
      <c r="AD14" s="182"/>
      <c r="AE14" s="181">
        <v>383.638888888889</v>
      </c>
      <c r="AF14" s="181">
        <v>374.25</v>
      </c>
      <c r="AG14" s="181">
        <v>367.75</v>
      </c>
      <c r="AH14" s="181">
        <v>383.388888888889</v>
      </c>
      <c r="AI14" s="181">
        <v>362.083333333333</v>
      </c>
      <c r="AJ14" s="181">
        <v>378.805555555556</v>
      </c>
      <c r="AK14" s="181">
        <v>361.28</v>
      </c>
      <c r="AL14" s="181">
        <v>474.06</v>
      </c>
      <c r="AM14" s="181">
        <v>456.56</v>
      </c>
    </row>
    <row r="15" s="171" customFormat="1" ht="20" customHeight="1" spans="1:39">
      <c r="A15" s="103">
        <v>4</v>
      </c>
      <c r="B15" s="181">
        <v>649.25</v>
      </c>
      <c r="C15" s="181">
        <v>582.722222222222</v>
      </c>
      <c r="D15" s="181">
        <v>784.61</v>
      </c>
      <c r="E15" s="181">
        <v>679.111111111111</v>
      </c>
      <c r="F15" s="181">
        <v>713.5</v>
      </c>
      <c r="G15" s="182">
        <v>625.33</v>
      </c>
      <c r="H15" s="182">
        <v>625.33</v>
      </c>
      <c r="I15" s="182">
        <v>567.56</v>
      </c>
      <c r="J15" s="181"/>
      <c r="K15" s="181">
        <v>516.555555555556</v>
      </c>
      <c r="L15" s="181">
        <v>549</v>
      </c>
      <c r="M15" s="181">
        <v>555.861111111111</v>
      </c>
      <c r="N15" s="181">
        <v>579.916666666667</v>
      </c>
      <c r="O15" s="182">
        <v>623.11</v>
      </c>
      <c r="P15" s="182">
        <v>627.56</v>
      </c>
      <c r="Q15" s="182">
        <v>576.44</v>
      </c>
      <c r="R15" s="182">
        <v>649.78</v>
      </c>
      <c r="S15" s="182">
        <v>605.33</v>
      </c>
      <c r="T15" s="182">
        <v>572</v>
      </c>
      <c r="U15" s="182">
        <v>694.22</v>
      </c>
      <c r="V15" s="182">
        <v>632</v>
      </c>
      <c r="W15" s="182">
        <v>576.44</v>
      </c>
      <c r="X15" s="182">
        <v>654.22</v>
      </c>
      <c r="Y15" s="182">
        <v>587.56</v>
      </c>
      <c r="Z15" s="182">
        <v>625.33</v>
      </c>
      <c r="AA15" s="182">
        <v>652</v>
      </c>
      <c r="AB15" s="182">
        <v>587.56</v>
      </c>
      <c r="AC15" s="182">
        <v>645.33</v>
      </c>
      <c r="AD15" s="182"/>
      <c r="AE15" s="181">
        <v>409.444444444444</v>
      </c>
      <c r="AF15" s="181">
        <v>399.583333333333</v>
      </c>
      <c r="AG15" s="181">
        <v>392.444444444444</v>
      </c>
      <c r="AH15" s="181">
        <v>412.055555555556</v>
      </c>
      <c r="AI15" s="181">
        <v>385.388888888889</v>
      </c>
      <c r="AJ15" s="181">
        <v>400.444444444444</v>
      </c>
      <c r="AK15" s="181">
        <v>385.47</v>
      </c>
      <c r="AL15" s="181">
        <v>514.36</v>
      </c>
      <c r="AM15" s="181">
        <v>494.36</v>
      </c>
    </row>
    <row r="16" s="171" customFormat="1" ht="20" customHeight="1" spans="1:39">
      <c r="A16" s="103">
        <v>4.5</v>
      </c>
      <c r="B16" s="181">
        <v>704.777777777778</v>
      </c>
      <c r="C16" s="181">
        <v>624.611111111111</v>
      </c>
      <c r="D16" s="181">
        <v>860.47</v>
      </c>
      <c r="E16" s="181">
        <v>733.166666666667</v>
      </c>
      <c r="F16" s="181">
        <v>780.47</v>
      </c>
      <c r="G16" s="182">
        <v>672.67</v>
      </c>
      <c r="H16" s="182">
        <v>672.67</v>
      </c>
      <c r="I16" s="182">
        <v>607.67</v>
      </c>
      <c r="J16" s="181"/>
      <c r="K16" s="181">
        <v>551.694444444444</v>
      </c>
      <c r="L16" s="181">
        <v>586.166666666667</v>
      </c>
      <c r="M16" s="181">
        <v>598.194444444444</v>
      </c>
      <c r="N16" s="181">
        <v>620.694444444444</v>
      </c>
      <c r="O16" s="182">
        <v>670.17</v>
      </c>
      <c r="P16" s="182">
        <v>675.17</v>
      </c>
      <c r="Q16" s="182">
        <v>617.67</v>
      </c>
      <c r="R16" s="182">
        <v>700.17</v>
      </c>
      <c r="S16" s="182">
        <v>650.17</v>
      </c>
      <c r="T16" s="182">
        <v>612.67</v>
      </c>
      <c r="U16" s="182">
        <v>750.17</v>
      </c>
      <c r="V16" s="182">
        <v>680.17</v>
      </c>
      <c r="W16" s="182">
        <v>617.67</v>
      </c>
      <c r="X16" s="182">
        <v>705.17</v>
      </c>
      <c r="Y16" s="182">
        <v>630.17</v>
      </c>
      <c r="Z16" s="182">
        <v>672.67</v>
      </c>
      <c r="AA16" s="182">
        <v>702.67</v>
      </c>
      <c r="AB16" s="182">
        <v>630.17</v>
      </c>
      <c r="AC16" s="182">
        <v>695.17</v>
      </c>
      <c r="AD16" s="182"/>
      <c r="AE16" s="181">
        <v>435.25</v>
      </c>
      <c r="AF16" s="181">
        <v>424.916666666667</v>
      </c>
      <c r="AG16" s="181">
        <v>415.111111111111</v>
      </c>
      <c r="AH16" s="181">
        <v>440.722222222222</v>
      </c>
      <c r="AI16" s="181">
        <v>406.666666666667</v>
      </c>
      <c r="AJ16" s="181">
        <v>420.055555555556</v>
      </c>
      <c r="AK16" s="181">
        <v>407.64</v>
      </c>
      <c r="AL16" s="181">
        <v>552.64</v>
      </c>
      <c r="AM16" s="181">
        <v>530.14</v>
      </c>
    </row>
    <row r="17" s="171" customFormat="1" ht="20" customHeight="1" spans="1:39">
      <c r="A17" s="103">
        <v>5</v>
      </c>
      <c r="B17" s="181">
        <v>758.277777777778</v>
      </c>
      <c r="C17" s="181">
        <v>668.527777777778</v>
      </c>
      <c r="D17" s="181">
        <v>934.31</v>
      </c>
      <c r="E17" s="181">
        <v>797.361111111111</v>
      </c>
      <c r="F17" s="181">
        <v>845.42</v>
      </c>
      <c r="G17" s="182">
        <v>722.03</v>
      </c>
      <c r="H17" s="182">
        <v>722.03</v>
      </c>
      <c r="I17" s="182">
        <v>649.81</v>
      </c>
      <c r="J17" s="181"/>
      <c r="K17" s="181">
        <v>588.861111111111</v>
      </c>
      <c r="L17" s="181">
        <v>623.333333333333</v>
      </c>
      <c r="M17" s="181">
        <v>640.527777777778</v>
      </c>
      <c r="N17" s="181">
        <v>661.472222222222</v>
      </c>
      <c r="O17" s="182">
        <v>719.25</v>
      </c>
      <c r="P17" s="182">
        <v>724.81</v>
      </c>
      <c r="Q17" s="182">
        <v>660.92</v>
      </c>
      <c r="R17" s="182">
        <v>752.58</v>
      </c>
      <c r="S17" s="182">
        <v>697.03</v>
      </c>
      <c r="T17" s="182">
        <v>655.36</v>
      </c>
      <c r="U17" s="182">
        <v>808.14</v>
      </c>
      <c r="V17" s="182">
        <v>730.36</v>
      </c>
      <c r="W17" s="182">
        <v>660.92</v>
      </c>
      <c r="X17" s="182">
        <v>758.14</v>
      </c>
      <c r="Y17" s="182">
        <v>674.81</v>
      </c>
      <c r="Z17" s="182">
        <v>722.03</v>
      </c>
      <c r="AA17" s="182">
        <v>755.36</v>
      </c>
      <c r="AB17" s="182">
        <v>674.81</v>
      </c>
      <c r="AC17" s="182">
        <v>747.03</v>
      </c>
      <c r="AD17" s="182"/>
      <c r="AE17" s="181">
        <v>461.055555555556</v>
      </c>
      <c r="AF17" s="181">
        <v>450.25</v>
      </c>
      <c r="AG17" s="181">
        <v>439.805555555556</v>
      </c>
      <c r="AH17" s="181">
        <v>467.361111111111</v>
      </c>
      <c r="AI17" s="181">
        <v>429.972222222222</v>
      </c>
      <c r="AJ17" s="181">
        <v>439.666666666667</v>
      </c>
      <c r="AK17" s="181">
        <v>431.83</v>
      </c>
      <c r="AL17" s="181">
        <v>592.94</v>
      </c>
      <c r="AM17" s="181">
        <v>567.94</v>
      </c>
    </row>
    <row r="18" s="171" customFormat="1" ht="20" customHeight="1" spans="1:39">
      <c r="A18" s="103">
        <v>5.5</v>
      </c>
      <c r="B18" s="181">
        <v>813.805555555556</v>
      </c>
      <c r="C18" s="181">
        <v>712.444444444444</v>
      </c>
      <c r="D18" s="181">
        <v>1008.14</v>
      </c>
      <c r="E18" s="181">
        <v>861.555555555556</v>
      </c>
      <c r="F18" s="181">
        <v>910.36</v>
      </c>
      <c r="G18" s="182">
        <v>769.36</v>
      </c>
      <c r="H18" s="182">
        <v>769.36</v>
      </c>
      <c r="I18" s="182">
        <v>689.92</v>
      </c>
      <c r="J18" s="181"/>
      <c r="K18" s="181">
        <v>624</v>
      </c>
      <c r="L18" s="181">
        <v>660.5</v>
      </c>
      <c r="M18" s="181">
        <v>682.861111111111</v>
      </c>
      <c r="N18" s="181">
        <v>700.222222222222</v>
      </c>
      <c r="O18" s="182">
        <v>766.31</v>
      </c>
      <c r="P18" s="182">
        <v>772.42</v>
      </c>
      <c r="Q18" s="182">
        <v>702.14</v>
      </c>
      <c r="R18" s="182">
        <v>802.97</v>
      </c>
      <c r="S18" s="182">
        <v>741.86</v>
      </c>
      <c r="T18" s="182">
        <v>696.03</v>
      </c>
      <c r="U18" s="182">
        <v>864.08</v>
      </c>
      <c r="V18" s="182">
        <v>778.53</v>
      </c>
      <c r="W18" s="182">
        <v>702.14</v>
      </c>
      <c r="X18" s="182">
        <v>809.08</v>
      </c>
      <c r="Y18" s="182">
        <v>717.42</v>
      </c>
      <c r="Z18" s="182">
        <v>769.36</v>
      </c>
      <c r="AA18" s="182">
        <v>806.03</v>
      </c>
      <c r="AB18" s="182">
        <v>717.42</v>
      </c>
      <c r="AC18" s="182">
        <v>796.86</v>
      </c>
      <c r="AD18" s="182"/>
      <c r="AE18" s="181">
        <v>486.861111111111</v>
      </c>
      <c r="AF18" s="181">
        <v>475.583333333333</v>
      </c>
      <c r="AG18" s="181">
        <v>462.472222222222</v>
      </c>
      <c r="AH18" s="181">
        <v>496.027777777778</v>
      </c>
      <c r="AI18" s="181">
        <v>453.277777777778</v>
      </c>
      <c r="AJ18" s="181">
        <v>461.305555555556</v>
      </c>
      <c r="AK18" s="181">
        <v>454</v>
      </c>
      <c r="AL18" s="181">
        <v>631.22</v>
      </c>
      <c r="AM18" s="181">
        <v>603.72</v>
      </c>
    </row>
    <row r="19" s="171" customFormat="1" ht="20" customHeight="1" spans="1:39">
      <c r="A19" s="103">
        <v>6</v>
      </c>
      <c r="B19" s="181">
        <v>869.333333333333</v>
      </c>
      <c r="C19" s="181">
        <v>754.333333333333</v>
      </c>
      <c r="D19" s="181">
        <v>1081.97</v>
      </c>
      <c r="E19" s="181">
        <v>925.75</v>
      </c>
      <c r="F19" s="181">
        <v>975.31</v>
      </c>
      <c r="G19" s="182">
        <v>818.72</v>
      </c>
      <c r="H19" s="182">
        <v>818.72</v>
      </c>
      <c r="I19" s="182">
        <v>732.06</v>
      </c>
      <c r="J19" s="181"/>
      <c r="K19" s="181">
        <v>661.166666666667</v>
      </c>
      <c r="L19" s="181">
        <v>699.694444444444</v>
      </c>
      <c r="M19" s="181">
        <v>725.194444444444</v>
      </c>
      <c r="N19" s="181">
        <v>741</v>
      </c>
      <c r="O19" s="182">
        <v>815.39</v>
      </c>
      <c r="P19" s="182">
        <v>822.06</v>
      </c>
      <c r="Q19" s="182">
        <v>745.39</v>
      </c>
      <c r="R19" s="182">
        <v>855.39</v>
      </c>
      <c r="S19" s="182">
        <v>788.72</v>
      </c>
      <c r="T19" s="182">
        <v>738.72</v>
      </c>
      <c r="U19" s="182">
        <v>922.06</v>
      </c>
      <c r="V19" s="182">
        <v>828.72</v>
      </c>
      <c r="W19" s="182">
        <v>745.39</v>
      </c>
      <c r="X19" s="182">
        <v>862.06</v>
      </c>
      <c r="Y19" s="182">
        <v>762.06</v>
      </c>
      <c r="Z19" s="182">
        <v>818.72</v>
      </c>
      <c r="AA19" s="182">
        <v>858.72</v>
      </c>
      <c r="AB19" s="182">
        <v>762.06</v>
      </c>
      <c r="AC19" s="182">
        <v>848.72</v>
      </c>
      <c r="AD19" s="182"/>
      <c r="AE19" s="181">
        <v>512.666666666667</v>
      </c>
      <c r="AF19" s="181">
        <v>500.916666666667</v>
      </c>
      <c r="AG19" s="181">
        <v>487.166666666667</v>
      </c>
      <c r="AH19" s="181">
        <v>524.694444444444</v>
      </c>
      <c r="AI19" s="181">
        <v>476.583333333333</v>
      </c>
      <c r="AJ19" s="181">
        <v>480.916666666667</v>
      </c>
      <c r="AK19" s="181">
        <v>476.17</v>
      </c>
      <c r="AL19" s="181">
        <v>669.5</v>
      </c>
      <c r="AM19" s="181">
        <v>639.5</v>
      </c>
    </row>
    <row r="20" s="171" customFormat="1" ht="20" customHeight="1" spans="1:39">
      <c r="A20" s="103">
        <v>6.5</v>
      </c>
      <c r="B20" s="181">
        <v>922.833333333333</v>
      </c>
      <c r="C20" s="181">
        <v>800.277777777778</v>
      </c>
      <c r="D20" s="181">
        <v>1155.81</v>
      </c>
      <c r="E20" s="181">
        <v>989.944444444444</v>
      </c>
      <c r="F20" s="181">
        <v>1040.25</v>
      </c>
      <c r="G20" s="182">
        <v>872.14</v>
      </c>
      <c r="H20" s="182">
        <v>872.14</v>
      </c>
      <c r="I20" s="182">
        <v>778.25</v>
      </c>
      <c r="J20" s="181"/>
      <c r="K20" s="181">
        <v>696.305555555556</v>
      </c>
      <c r="L20" s="181">
        <v>736.861111111111</v>
      </c>
      <c r="M20" s="181">
        <v>767.527777777778</v>
      </c>
      <c r="N20" s="181">
        <v>785.833333333333</v>
      </c>
      <c r="O20" s="182">
        <v>868.53</v>
      </c>
      <c r="P20" s="182">
        <v>875.75</v>
      </c>
      <c r="Q20" s="182">
        <v>792.69</v>
      </c>
      <c r="R20" s="182">
        <v>911.86</v>
      </c>
      <c r="S20" s="182">
        <v>839.64</v>
      </c>
      <c r="T20" s="182">
        <v>785.47</v>
      </c>
      <c r="U20" s="182">
        <v>984.08</v>
      </c>
      <c r="V20" s="182">
        <v>882.97</v>
      </c>
      <c r="W20" s="182">
        <v>792.69</v>
      </c>
      <c r="X20" s="182">
        <v>919.08</v>
      </c>
      <c r="Y20" s="182">
        <v>810.75</v>
      </c>
      <c r="Z20" s="182">
        <v>872.14</v>
      </c>
      <c r="AA20" s="182">
        <v>915.47</v>
      </c>
      <c r="AB20" s="182">
        <v>810.75</v>
      </c>
      <c r="AC20" s="182">
        <v>904.64</v>
      </c>
      <c r="AD20" s="182"/>
      <c r="AE20" s="181">
        <v>538.472222222222</v>
      </c>
      <c r="AF20" s="181">
        <v>526.25</v>
      </c>
      <c r="AG20" s="181">
        <v>509.833333333333</v>
      </c>
      <c r="AH20" s="181">
        <v>551.333333333333</v>
      </c>
      <c r="AI20" s="181">
        <v>499.888888888889</v>
      </c>
      <c r="AJ20" s="181">
        <v>502.555555555556</v>
      </c>
      <c r="AK20" s="181">
        <v>500.36</v>
      </c>
      <c r="AL20" s="181">
        <v>709.81</v>
      </c>
      <c r="AM20" s="181">
        <v>677.31</v>
      </c>
    </row>
    <row r="21" s="171" customFormat="1" ht="20" customHeight="1" spans="1:39">
      <c r="A21" s="103">
        <v>7</v>
      </c>
      <c r="B21" s="181">
        <v>978.361111111111</v>
      </c>
      <c r="C21" s="181">
        <v>844.194444444444</v>
      </c>
      <c r="D21" s="181">
        <v>1231.67</v>
      </c>
      <c r="E21" s="181">
        <v>1054.13888888889</v>
      </c>
      <c r="F21" s="181">
        <v>1107.22</v>
      </c>
      <c r="G21" s="182">
        <v>925.56</v>
      </c>
      <c r="H21" s="182">
        <v>925.56</v>
      </c>
      <c r="I21" s="182">
        <v>824.44</v>
      </c>
      <c r="J21" s="181"/>
      <c r="K21" s="181">
        <v>737.527777777778</v>
      </c>
      <c r="L21" s="181">
        <v>776.055555555556</v>
      </c>
      <c r="M21" s="181">
        <v>809.861111111111</v>
      </c>
      <c r="N21" s="181">
        <v>828.638888888889</v>
      </c>
      <c r="O21" s="182">
        <v>921.67</v>
      </c>
      <c r="P21" s="182">
        <v>929.44</v>
      </c>
      <c r="Q21" s="182">
        <v>840</v>
      </c>
      <c r="R21" s="182">
        <v>968.33</v>
      </c>
      <c r="S21" s="182">
        <v>890.56</v>
      </c>
      <c r="T21" s="182">
        <v>832.22</v>
      </c>
      <c r="U21" s="182">
        <v>1046.11</v>
      </c>
      <c r="V21" s="182">
        <v>937.22</v>
      </c>
      <c r="W21" s="182">
        <v>840</v>
      </c>
      <c r="X21" s="182">
        <v>976.11</v>
      </c>
      <c r="Y21" s="182">
        <v>859.44</v>
      </c>
      <c r="Z21" s="182">
        <v>925.56</v>
      </c>
      <c r="AA21" s="182">
        <v>972.22</v>
      </c>
      <c r="AB21" s="182">
        <v>859.44</v>
      </c>
      <c r="AC21" s="182">
        <v>960.56</v>
      </c>
      <c r="AD21" s="182"/>
      <c r="AE21" s="181">
        <v>564.277777777778</v>
      </c>
      <c r="AF21" s="181">
        <v>551.583333333333</v>
      </c>
      <c r="AG21" s="181">
        <v>534.527777777778</v>
      </c>
      <c r="AH21" s="181">
        <v>580</v>
      </c>
      <c r="AI21" s="181">
        <v>521.166666666667</v>
      </c>
      <c r="AJ21" s="181">
        <v>522.166666666667</v>
      </c>
      <c r="AK21" s="181">
        <v>522.53</v>
      </c>
      <c r="AL21" s="181">
        <v>748.08</v>
      </c>
      <c r="AM21" s="181">
        <v>713.08</v>
      </c>
    </row>
    <row r="22" s="171" customFormat="1" ht="20" customHeight="1" spans="1:39">
      <c r="A22" s="103">
        <v>7.5</v>
      </c>
      <c r="B22" s="181">
        <v>1031.86111111111</v>
      </c>
      <c r="C22" s="181">
        <v>888.111111111111</v>
      </c>
      <c r="D22" s="181">
        <v>1305.5</v>
      </c>
      <c r="E22" s="181">
        <v>1120.36111111111</v>
      </c>
      <c r="F22" s="181">
        <v>1172.17</v>
      </c>
      <c r="G22" s="182">
        <v>978.97</v>
      </c>
      <c r="H22" s="182">
        <v>978.97</v>
      </c>
      <c r="I22" s="182">
        <v>870.64</v>
      </c>
      <c r="J22" s="181"/>
      <c r="K22" s="181">
        <v>778.75</v>
      </c>
      <c r="L22" s="181">
        <v>817.277777777778</v>
      </c>
      <c r="M22" s="181">
        <v>850.166666666667</v>
      </c>
      <c r="N22" s="181">
        <v>871.444444444444</v>
      </c>
      <c r="O22" s="182">
        <v>974.81</v>
      </c>
      <c r="P22" s="182">
        <v>983.14</v>
      </c>
      <c r="Q22" s="182">
        <v>887.31</v>
      </c>
      <c r="R22" s="182">
        <v>1024.81</v>
      </c>
      <c r="S22" s="182">
        <v>941.47</v>
      </c>
      <c r="T22" s="182">
        <v>878.97</v>
      </c>
      <c r="U22" s="182">
        <v>1108.14</v>
      </c>
      <c r="V22" s="182">
        <v>991.47</v>
      </c>
      <c r="W22" s="182">
        <v>887.31</v>
      </c>
      <c r="X22" s="182">
        <v>1033.14</v>
      </c>
      <c r="Y22" s="182">
        <v>908.14</v>
      </c>
      <c r="Z22" s="182">
        <v>978.97</v>
      </c>
      <c r="AA22" s="182">
        <v>1028.97</v>
      </c>
      <c r="AB22" s="182">
        <v>908.14</v>
      </c>
      <c r="AC22" s="182">
        <v>1016.47</v>
      </c>
      <c r="AD22" s="182"/>
      <c r="AE22" s="181">
        <v>590.083333333333</v>
      </c>
      <c r="AF22" s="181">
        <v>578.944444444444</v>
      </c>
      <c r="AG22" s="181">
        <v>559.222222222222</v>
      </c>
      <c r="AH22" s="181">
        <v>608.666666666667</v>
      </c>
      <c r="AI22" s="181">
        <v>544.472222222222</v>
      </c>
      <c r="AJ22" s="181">
        <v>541.777777777778</v>
      </c>
      <c r="AK22" s="181">
        <v>546.72</v>
      </c>
      <c r="AL22" s="181">
        <v>788.39</v>
      </c>
      <c r="AM22" s="181">
        <v>750.89</v>
      </c>
    </row>
    <row r="23" s="171" customFormat="1" ht="20" customHeight="1" spans="1:39">
      <c r="A23" s="103">
        <v>8</v>
      </c>
      <c r="B23" s="181">
        <v>1087.38888888889</v>
      </c>
      <c r="C23" s="181">
        <v>934.055555555556</v>
      </c>
      <c r="D23" s="181">
        <v>1379.33</v>
      </c>
      <c r="E23" s="181">
        <v>1184.55555555556</v>
      </c>
      <c r="F23" s="181">
        <v>1237.11</v>
      </c>
      <c r="G23" s="182">
        <v>1032.39</v>
      </c>
      <c r="H23" s="182">
        <v>1032.39</v>
      </c>
      <c r="I23" s="182">
        <v>916.83</v>
      </c>
      <c r="J23" s="181"/>
      <c r="K23" s="181">
        <v>819.972222222222</v>
      </c>
      <c r="L23" s="181">
        <v>856.472222222222</v>
      </c>
      <c r="M23" s="181">
        <v>892.5</v>
      </c>
      <c r="N23" s="181">
        <v>916.277777777778</v>
      </c>
      <c r="O23" s="182">
        <v>1027.94</v>
      </c>
      <c r="P23" s="182">
        <v>1036.83</v>
      </c>
      <c r="Q23" s="182">
        <v>934.61</v>
      </c>
      <c r="R23" s="182">
        <v>1081.28</v>
      </c>
      <c r="S23" s="182">
        <v>992.39</v>
      </c>
      <c r="T23" s="182">
        <v>925.72</v>
      </c>
      <c r="U23" s="182">
        <v>1170.17</v>
      </c>
      <c r="V23" s="182">
        <v>1045.72</v>
      </c>
      <c r="W23" s="182">
        <v>934.61</v>
      </c>
      <c r="X23" s="182">
        <v>1090.17</v>
      </c>
      <c r="Y23" s="182">
        <v>956.83</v>
      </c>
      <c r="Z23" s="182">
        <v>1032.39</v>
      </c>
      <c r="AA23" s="182">
        <v>1085.72</v>
      </c>
      <c r="AB23" s="182">
        <v>956.83</v>
      </c>
      <c r="AC23" s="182">
        <v>1072.39</v>
      </c>
      <c r="AD23" s="182"/>
      <c r="AE23" s="181">
        <v>615.888888888889</v>
      </c>
      <c r="AF23" s="181">
        <v>604.277777777778</v>
      </c>
      <c r="AG23" s="181">
        <v>583.916666666667</v>
      </c>
      <c r="AH23" s="181">
        <v>635.305555555556</v>
      </c>
      <c r="AI23" s="181">
        <v>569.805555555556</v>
      </c>
      <c r="AJ23" s="181">
        <v>563.416666666667</v>
      </c>
      <c r="AK23" s="181">
        <v>564.83</v>
      </c>
      <c r="AL23" s="181">
        <v>822.61</v>
      </c>
      <c r="AM23" s="181">
        <v>782.61</v>
      </c>
    </row>
    <row r="24" s="171" customFormat="1" ht="20" customHeight="1" spans="1:39">
      <c r="A24" s="103">
        <v>8.5</v>
      </c>
      <c r="B24" s="181">
        <v>1140.88888888889</v>
      </c>
      <c r="C24" s="181">
        <v>977.972222222222</v>
      </c>
      <c r="D24" s="181">
        <v>1453.17</v>
      </c>
      <c r="E24" s="181">
        <v>1248.75</v>
      </c>
      <c r="F24" s="181">
        <v>1302.06</v>
      </c>
      <c r="G24" s="182">
        <v>1083.78</v>
      </c>
      <c r="H24" s="182">
        <v>1083.78</v>
      </c>
      <c r="I24" s="182">
        <v>961</v>
      </c>
      <c r="J24" s="181"/>
      <c r="K24" s="181">
        <v>861.194444444444</v>
      </c>
      <c r="L24" s="181">
        <v>897.694444444444</v>
      </c>
      <c r="M24" s="181">
        <v>934.833333333333</v>
      </c>
      <c r="N24" s="181">
        <v>959.083333333333</v>
      </c>
      <c r="O24" s="182">
        <v>1079.06</v>
      </c>
      <c r="P24" s="182">
        <v>1088.5</v>
      </c>
      <c r="Q24" s="182">
        <v>979.89</v>
      </c>
      <c r="R24" s="182">
        <v>1135.72</v>
      </c>
      <c r="S24" s="182">
        <v>1041.28</v>
      </c>
      <c r="T24" s="182">
        <v>970.44</v>
      </c>
      <c r="U24" s="182">
        <v>1230.17</v>
      </c>
      <c r="V24" s="182">
        <v>1097.94</v>
      </c>
      <c r="W24" s="182">
        <v>979.89</v>
      </c>
      <c r="X24" s="182">
        <v>1145.17</v>
      </c>
      <c r="Y24" s="182">
        <v>1003.5</v>
      </c>
      <c r="Z24" s="182">
        <v>1083.78</v>
      </c>
      <c r="AA24" s="182">
        <v>1140.44</v>
      </c>
      <c r="AB24" s="182">
        <v>1003.5</v>
      </c>
      <c r="AC24" s="182">
        <v>1126.28</v>
      </c>
      <c r="AD24" s="182"/>
      <c r="AE24" s="181">
        <v>641.694444444444</v>
      </c>
      <c r="AF24" s="181">
        <v>631.638888888889</v>
      </c>
      <c r="AG24" s="181">
        <v>608.611111111111</v>
      </c>
      <c r="AH24" s="181">
        <v>663.972222222222</v>
      </c>
      <c r="AI24" s="181">
        <v>595.138888888889</v>
      </c>
      <c r="AJ24" s="181">
        <v>583.027777777778</v>
      </c>
      <c r="AK24" s="181">
        <v>597.14</v>
      </c>
      <c r="AL24" s="181">
        <v>871.03</v>
      </c>
      <c r="AM24" s="181">
        <v>828.53</v>
      </c>
    </row>
    <row r="25" s="171" customFormat="1" ht="20" customHeight="1" spans="1:39">
      <c r="A25" s="103">
        <v>9</v>
      </c>
      <c r="B25" s="181">
        <v>1196.41666666667</v>
      </c>
      <c r="C25" s="181">
        <v>1023.91666666667</v>
      </c>
      <c r="D25" s="181">
        <v>1527</v>
      </c>
      <c r="E25" s="181">
        <v>1312.94444444444</v>
      </c>
      <c r="F25" s="181">
        <v>1367</v>
      </c>
      <c r="G25" s="182">
        <v>1137.19</v>
      </c>
      <c r="H25" s="182">
        <v>1137.19</v>
      </c>
      <c r="I25" s="182">
        <v>1007.19</v>
      </c>
      <c r="J25" s="181"/>
      <c r="K25" s="181">
        <v>902.416666666667</v>
      </c>
      <c r="L25" s="181">
        <v>936.888888888889</v>
      </c>
      <c r="M25" s="181">
        <v>977.166666666667</v>
      </c>
      <c r="N25" s="181">
        <v>1003.91666666667</v>
      </c>
      <c r="O25" s="182">
        <v>1132.19</v>
      </c>
      <c r="P25" s="182">
        <v>1142.19</v>
      </c>
      <c r="Q25" s="182">
        <v>1027.19</v>
      </c>
      <c r="R25" s="182">
        <v>1192.19</v>
      </c>
      <c r="S25" s="182">
        <v>1092.19</v>
      </c>
      <c r="T25" s="182">
        <v>1017.19</v>
      </c>
      <c r="U25" s="182">
        <v>1292.19</v>
      </c>
      <c r="V25" s="182">
        <v>1152.19</v>
      </c>
      <c r="W25" s="182">
        <v>1027.19</v>
      </c>
      <c r="X25" s="182">
        <v>1202.19</v>
      </c>
      <c r="Y25" s="182">
        <v>1052.19</v>
      </c>
      <c r="Z25" s="182">
        <v>1137.19</v>
      </c>
      <c r="AA25" s="182">
        <v>1197.19</v>
      </c>
      <c r="AB25" s="182">
        <v>1052.19</v>
      </c>
      <c r="AC25" s="182">
        <v>1182.19</v>
      </c>
      <c r="AD25" s="182"/>
      <c r="AE25" s="181">
        <v>667.5</v>
      </c>
      <c r="AF25" s="181">
        <v>659</v>
      </c>
      <c r="AG25" s="181">
        <v>633.305555555556</v>
      </c>
      <c r="AH25" s="181">
        <v>692.638888888889</v>
      </c>
      <c r="AI25" s="181">
        <v>618.444444444444</v>
      </c>
      <c r="AJ25" s="181">
        <v>604.666666666667</v>
      </c>
      <c r="AK25" s="181">
        <v>627.42</v>
      </c>
      <c r="AL25" s="181">
        <v>917.42</v>
      </c>
      <c r="AM25" s="181">
        <v>872.42</v>
      </c>
    </row>
    <row r="26" s="171" customFormat="1" ht="20" customHeight="1" spans="1:39">
      <c r="A26" s="103">
        <v>9.5</v>
      </c>
      <c r="B26" s="181">
        <v>1251.94444444444</v>
      </c>
      <c r="C26" s="181">
        <v>1067.83333333333</v>
      </c>
      <c r="D26" s="181">
        <v>1600.83</v>
      </c>
      <c r="E26" s="181">
        <v>1377.13888888889</v>
      </c>
      <c r="F26" s="181">
        <v>1431.94</v>
      </c>
      <c r="G26" s="182">
        <v>1190.61</v>
      </c>
      <c r="H26" s="182">
        <v>1190.61</v>
      </c>
      <c r="I26" s="182">
        <v>1053.39</v>
      </c>
      <c r="J26" s="181"/>
      <c r="K26" s="181">
        <v>943.638888888889</v>
      </c>
      <c r="L26" s="181">
        <v>976.083333333333</v>
      </c>
      <c r="M26" s="181">
        <v>1019.5</v>
      </c>
      <c r="N26" s="181">
        <v>1046.72222222222</v>
      </c>
      <c r="O26" s="182">
        <v>1185.33</v>
      </c>
      <c r="P26" s="182">
        <v>1195.89</v>
      </c>
      <c r="Q26" s="182">
        <v>1074.5</v>
      </c>
      <c r="R26" s="182">
        <v>1248.67</v>
      </c>
      <c r="S26" s="182">
        <v>1143.11</v>
      </c>
      <c r="T26" s="182">
        <v>1063.94</v>
      </c>
      <c r="U26" s="182">
        <v>1354.22</v>
      </c>
      <c r="V26" s="182">
        <v>1206.44</v>
      </c>
      <c r="W26" s="182">
        <v>1074.5</v>
      </c>
      <c r="X26" s="182">
        <v>1259.22</v>
      </c>
      <c r="Y26" s="182">
        <v>1100.89</v>
      </c>
      <c r="Z26" s="182">
        <v>1190.61</v>
      </c>
      <c r="AA26" s="182">
        <v>1253.94</v>
      </c>
      <c r="AB26" s="182">
        <v>1100.89</v>
      </c>
      <c r="AC26" s="182">
        <v>1238.11</v>
      </c>
      <c r="AD26" s="182"/>
      <c r="AE26" s="181">
        <v>693.305555555556</v>
      </c>
      <c r="AF26" s="181">
        <v>686.361111111111</v>
      </c>
      <c r="AG26" s="181">
        <v>660.027777777778</v>
      </c>
      <c r="AH26" s="181">
        <v>719.277777777778</v>
      </c>
      <c r="AI26" s="181">
        <v>643.777777777778</v>
      </c>
      <c r="AJ26" s="181">
        <v>624.277777777778</v>
      </c>
      <c r="AK26" s="181">
        <v>659.72</v>
      </c>
      <c r="AL26" s="181">
        <v>965.83</v>
      </c>
      <c r="AM26" s="181">
        <v>918.33</v>
      </c>
    </row>
    <row r="27" s="171" customFormat="1" ht="20" customHeight="1" spans="1:39">
      <c r="A27" s="103">
        <v>10</v>
      </c>
      <c r="B27" s="181">
        <v>1305.44444444444</v>
      </c>
      <c r="C27" s="181">
        <v>1111.75</v>
      </c>
      <c r="D27" s="181">
        <v>1676.69</v>
      </c>
      <c r="E27" s="181">
        <v>1441.33333333333</v>
      </c>
      <c r="F27" s="181">
        <v>1498.92</v>
      </c>
      <c r="G27" s="182">
        <v>1244.03</v>
      </c>
      <c r="H27" s="182">
        <v>1244.03</v>
      </c>
      <c r="I27" s="182">
        <v>1099.58</v>
      </c>
      <c r="J27" s="181"/>
      <c r="K27" s="181">
        <v>984.861111111111</v>
      </c>
      <c r="L27" s="181">
        <v>1017.30555555556</v>
      </c>
      <c r="M27" s="181">
        <v>1061.83333333333</v>
      </c>
      <c r="N27" s="181">
        <v>1089.52777777778</v>
      </c>
      <c r="O27" s="182">
        <v>1238.47</v>
      </c>
      <c r="P27" s="182">
        <v>1249.58</v>
      </c>
      <c r="Q27" s="182">
        <v>1121.81</v>
      </c>
      <c r="R27" s="182">
        <v>1305.14</v>
      </c>
      <c r="S27" s="182">
        <v>1194.03</v>
      </c>
      <c r="T27" s="182">
        <v>1110.69</v>
      </c>
      <c r="U27" s="182">
        <v>1416.25</v>
      </c>
      <c r="V27" s="182">
        <v>1260.69</v>
      </c>
      <c r="W27" s="182">
        <v>1121.81</v>
      </c>
      <c r="X27" s="182">
        <v>1316.25</v>
      </c>
      <c r="Y27" s="182">
        <v>1149.58</v>
      </c>
      <c r="Z27" s="182">
        <v>1244.03</v>
      </c>
      <c r="AA27" s="182">
        <v>1310.69</v>
      </c>
      <c r="AB27" s="182">
        <v>1149.58</v>
      </c>
      <c r="AC27" s="182">
        <v>1294.03</v>
      </c>
      <c r="AD27" s="182"/>
      <c r="AE27" s="181">
        <v>721.138888888889</v>
      </c>
      <c r="AF27" s="181">
        <v>711.694444444444</v>
      </c>
      <c r="AG27" s="181">
        <v>684.722222222222</v>
      </c>
      <c r="AH27" s="181">
        <v>747.944444444444</v>
      </c>
      <c r="AI27" s="181">
        <v>669.111111111111</v>
      </c>
      <c r="AJ27" s="181">
        <v>643.888888888889</v>
      </c>
      <c r="AK27" s="181">
        <v>692.03</v>
      </c>
      <c r="AL27" s="181">
        <v>1014.25</v>
      </c>
      <c r="AM27" s="181">
        <v>964.25</v>
      </c>
    </row>
    <row r="28" s="171" customFormat="1" ht="20" customHeight="1" spans="1:39">
      <c r="A28" s="103">
        <v>10.5</v>
      </c>
      <c r="B28" s="181">
        <v>1360.97222222222</v>
      </c>
      <c r="C28" s="181">
        <v>1157.69444444444</v>
      </c>
      <c r="D28" s="181">
        <v>1750.53</v>
      </c>
      <c r="E28" s="181">
        <v>1505.52777777778</v>
      </c>
      <c r="F28" s="181">
        <v>1563.86</v>
      </c>
      <c r="G28" s="182">
        <v>1297.44</v>
      </c>
      <c r="H28" s="182">
        <v>1297.44</v>
      </c>
      <c r="I28" s="182">
        <v>1145.78</v>
      </c>
      <c r="J28" s="181"/>
      <c r="K28" s="181">
        <v>1024.05555555556</v>
      </c>
      <c r="L28" s="181">
        <v>1056.5</v>
      </c>
      <c r="M28" s="181">
        <v>1102.13888888889</v>
      </c>
      <c r="N28" s="181">
        <v>1134.36111111111</v>
      </c>
      <c r="O28" s="182">
        <v>1291.61</v>
      </c>
      <c r="P28" s="182">
        <v>1303.28</v>
      </c>
      <c r="Q28" s="182">
        <v>1169.11</v>
      </c>
      <c r="R28" s="182">
        <v>1361.61</v>
      </c>
      <c r="S28" s="182">
        <v>1244.94</v>
      </c>
      <c r="T28" s="182">
        <v>1157.44</v>
      </c>
      <c r="U28" s="182">
        <v>1478.28</v>
      </c>
      <c r="V28" s="182">
        <v>1314.94</v>
      </c>
      <c r="W28" s="182">
        <v>1169.11</v>
      </c>
      <c r="X28" s="182">
        <v>1373.28</v>
      </c>
      <c r="Y28" s="182">
        <v>1198.28</v>
      </c>
      <c r="Z28" s="182">
        <v>1297.44</v>
      </c>
      <c r="AA28" s="182">
        <v>1367.44</v>
      </c>
      <c r="AB28" s="182">
        <v>1198.28</v>
      </c>
      <c r="AC28" s="182">
        <v>1349.94</v>
      </c>
      <c r="AD28" s="182"/>
      <c r="AE28" s="181">
        <v>751</v>
      </c>
      <c r="AF28" s="181">
        <v>739.055555555556</v>
      </c>
      <c r="AG28" s="181">
        <v>709.416666666667</v>
      </c>
      <c r="AH28" s="181">
        <v>776.611111111111</v>
      </c>
      <c r="AI28" s="181">
        <v>694.444444444444</v>
      </c>
      <c r="AJ28" s="181">
        <v>665.527777777778</v>
      </c>
      <c r="AK28" s="181">
        <v>722.31</v>
      </c>
      <c r="AL28" s="181">
        <v>1060.64</v>
      </c>
      <c r="AM28" s="181">
        <v>1008.14</v>
      </c>
    </row>
    <row r="29" s="171" customFormat="1" ht="20" customHeight="1" spans="1:39">
      <c r="A29" s="103">
        <v>11</v>
      </c>
      <c r="B29" s="181">
        <v>1414.47222222222</v>
      </c>
      <c r="C29" s="181">
        <v>1201.61111111111</v>
      </c>
      <c r="D29" s="181">
        <v>1824.36</v>
      </c>
      <c r="E29" s="181">
        <v>1569.72222222222</v>
      </c>
      <c r="F29" s="181">
        <v>1628.81</v>
      </c>
      <c r="G29" s="182">
        <v>1350.86</v>
      </c>
      <c r="H29" s="182">
        <v>1350.86</v>
      </c>
      <c r="I29" s="182">
        <v>1191.97</v>
      </c>
      <c r="J29" s="181"/>
      <c r="K29" s="181">
        <v>1065.27777777778</v>
      </c>
      <c r="L29" s="181">
        <v>1097.72222222222</v>
      </c>
      <c r="M29" s="181">
        <v>1144.47222222222</v>
      </c>
      <c r="N29" s="181">
        <v>1177.16666666667</v>
      </c>
      <c r="O29" s="182">
        <v>1344.75</v>
      </c>
      <c r="P29" s="182">
        <v>1356.97</v>
      </c>
      <c r="Q29" s="182">
        <v>1216.42</v>
      </c>
      <c r="R29" s="182">
        <v>1418.08</v>
      </c>
      <c r="S29" s="182">
        <v>1295.86</v>
      </c>
      <c r="T29" s="182">
        <v>1204.19</v>
      </c>
      <c r="U29" s="182">
        <v>1540.31</v>
      </c>
      <c r="V29" s="182">
        <v>1369.19</v>
      </c>
      <c r="W29" s="182">
        <v>1216.42</v>
      </c>
      <c r="X29" s="182">
        <v>1430.31</v>
      </c>
      <c r="Y29" s="182">
        <v>1246.97</v>
      </c>
      <c r="Z29" s="182">
        <v>1350.86</v>
      </c>
      <c r="AA29" s="182">
        <v>1424.19</v>
      </c>
      <c r="AB29" s="182">
        <v>1246.97</v>
      </c>
      <c r="AC29" s="182">
        <v>1405.86</v>
      </c>
      <c r="AD29" s="182"/>
      <c r="AE29" s="181">
        <v>778.833333333333</v>
      </c>
      <c r="AF29" s="181">
        <v>766.416666666667</v>
      </c>
      <c r="AG29" s="181">
        <v>734.111111111111</v>
      </c>
      <c r="AH29" s="181">
        <v>803.25</v>
      </c>
      <c r="AI29" s="181">
        <v>719.777777777778</v>
      </c>
      <c r="AJ29" s="181">
        <v>685.138888888889</v>
      </c>
      <c r="AK29" s="181">
        <v>754.61</v>
      </c>
      <c r="AL29" s="181">
        <v>1109.06</v>
      </c>
      <c r="AM29" s="181">
        <v>1054.06</v>
      </c>
    </row>
    <row r="30" s="171" customFormat="1" ht="20" customHeight="1" spans="1:39">
      <c r="A30" s="103">
        <v>11.5</v>
      </c>
      <c r="B30" s="181">
        <v>1470</v>
      </c>
      <c r="C30" s="181">
        <v>1247.55555555556</v>
      </c>
      <c r="D30" s="181">
        <v>1898.19</v>
      </c>
      <c r="E30" s="181">
        <v>1633.91666666667</v>
      </c>
      <c r="F30" s="181">
        <v>1693.75</v>
      </c>
      <c r="G30" s="182">
        <v>1404.28</v>
      </c>
      <c r="H30" s="182">
        <v>1404.28</v>
      </c>
      <c r="I30" s="182">
        <v>1238.17</v>
      </c>
      <c r="J30" s="181"/>
      <c r="K30" s="181">
        <v>1106.5</v>
      </c>
      <c r="L30" s="181">
        <v>1136.91666666667</v>
      </c>
      <c r="M30" s="181">
        <v>1186.80555555556</v>
      </c>
      <c r="N30" s="181">
        <v>1219.97222222222</v>
      </c>
      <c r="O30" s="182">
        <v>1397.89</v>
      </c>
      <c r="P30" s="182">
        <v>1410.67</v>
      </c>
      <c r="Q30" s="182">
        <v>1263.72</v>
      </c>
      <c r="R30" s="182">
        <v>1474.56</v>
      </c>
      <c r="S30" s="182">
        <v>1346.78</v>
      </c>
      <c r="T30" s="182">
        <v>1250.94</v>
      </c>
      <c r="U30" s="182">
        <v>1602.33</v>
      </c>
      <c r="V30" s="182">
        <v>1423.44</v>
      </c>
      <c r="W30" s="182">
        <v>1263.72</v>
      </c>
      <c r="X30" s="182">
        <v>1487.33</v>
      </c>
      <c r="Y30" s="182">
        <v>1295.67</v>
      </c>
      <c r="Z30" s="182">
        <v>1404.28</v>
      </c>
      <c r="AA30" s="182">
        <v>1480.94</v>
      </c>
      <c r="AB30" s="182">
        <v>1295.67</v>
      </c>
      <c r="AC30" s="182">
        <v>1461.78</v>
      </c>
      <c r="AD30" s="182"/>
      <c r="AE30" s="181">
        <v>808.694444444444</v>
      </c>
      <c r="AF30" s="181">
        <v>793.777777777778</v>
      </c>
      <c r="AG30" s="181">
        <v>760.833333333333</v>
      </c>
      <c r="AH30" s="181">
        <v>831.916666666667</v>
      </c>
      <c r="AI30" s="181">
        <v>743.083333333333</v>
      </c>
      <c r="AJ30" s="181">
        <v>706.777777777778</v>
      </c>
      <c r="AK30" s="181">
        <v>786.92</v>
      </c>
      <c r="AL30" s="181">
        <v>1157.47</v>
      </c>
      <c r="AM30" s="181">
        <v>1099.97</v>
      </c>
    </row>
    <row r="31" s="171" customFormat="1" ht="20" customHeight="1" spans="1:39">
      <c r="A31" s="103">
        <v>12</v>
      </c>
      <c r="B31" s="181">
        <v>1525.52777777778</v>
      </c>
      <c r="C31" s="181">
        <v>1291.47222222222</v>
      </c>
      <c r="D31" s="181">
        <v>1972.03</v>
      </c>
      <c r="E31" s="181">
        <v>1698.11111111111</v>
      </c>
      <c r="F31" s="181">
        <v>1758.69</v>
      </c>
      <c r="G31" s="182">
        <v>1457.69</v>
      </c>
      <c r="H31" s="182">
        <v>1457.69</v>
      </c>
      <c r="I31" s="182">
        <v>1284.36</v>
      </c>
      <c r="J31" s="181"/>
      <c r="K31" s="181">
        <v>1147.72222222222</v>
      </c>
      <c r="L31" s="181">
        <v>1178.13888888889</v>
      </c>
      <c r="M31" s="181">
        <v>1229.13888888889</v>
      </c>
      <c r="N31" s="181">
        <v>1264.80555555556</v>
      </c>
      <c r="O31" s="182">
        <v>1451.03</v>
      </c>
      <c r="P31" s="182">
        <v>1464.36</v>
      </c>
      <c r="Q31" s="182">
        <v>1311.03</v>
      </c>
      <c r="R31" s="182">
        <v>1531.03</v>
      </c>
      <c r="S31" s="182">
        <v>1397.69</v>
      </c>
      <c r="T31" s="182">
        <v>1297.69</v>
      </c>
      <c r="U31" s="182">
        <v>1664.36</v>
      </c>
      <c r="V31" s="182">
        <v>1477.69</v>
      </c>
      <c r="W31" s="182">
        <v>1311.03</v>
      </c>
      <c r="X31" s="182">
        <v>1544.36</v>
      </c>
      <c r="Y31" s="182">
        <v>1344.36</v>
      </c>
      <c r="Z31" s="182">
        <v>1457.69</v>
      </c>
      <c r="AA31" s="182">
        <v>1537.69</v>
      </c>
      <c r="AB31" s="182">
        <v>1344.36</v>
      </c>
      <c r="AC31" s="182">
        <v>1517.69</v>
      </c>
      <c r="AD31" s="182"/>
      <c r="AE31" s="181">
        <v>836.527777777778</v>
      </c>
      <c r="AF31" s="181">
        <v>819.111111111111</v>
      </c>
      <c r="AG31" s="181">
        <v>785.527777777778</v>
      </c>
      <c r="AH31" s="181">
        <v>860.583333333333</v>
      </c>
      <c r="AI31" s="181">
        <v>768.416666666667</v>
      </c>
      <c r="AJ31" s="181">
        <v>726.388888888889</v>
      </c>
      <c r="AK31" s="181">
        <v>817.19</v>
      </c>
      <c r="AL31" s="181">
        <v>1203.86</v>
      </c>
      <c r="AM31" s="181">
        <v>1143.86</v>
      </c>
    </row>
    <row r="32" s="171" customFormat="1" ht="20" customHeight="1" spans="1:39">
      <c r="A32" s="103">
        <v>12.5</v>
      </c>
      <c r="B32" s="181">
        <v>1579.02777777778</v>
      </c>
      <c r="C32" s="181">
        <v>1335.38888888889</v>
      </c>
      <c r="D32" s="181">
        <v>2045.86</v>
      </c>
      <c r="E32" s="181">
        <v>1762.30555555556</v>
      </c>
      <c r="F32" s="181">
        <v>1823.64</v>
      </c>
      <c r="G32" s="182">
        <v>1511.11</v>
      </c>
      <c r="H32" s="182">
        <v>1511.11</v>
      </c>
      <c r="I32" s="182">
        <v>1330.56</v>
      </c>
      <c r="J32" s="181"/>
      <c r="K32" s="181">
        <v>1188.94444444444</v>
      </c>
      <c r="L32" s="181">
        <v>1217.33333333333</v>
      </c>
      <c r="M32" s="181">
        <v>1271.47222222222</v>
      </c>
      <c r="N32" s="181">
        <v>1307.61111111111</v>
      </c>
      <c r="O32" s="182">
        <v>1504.17</v>
      </c>
      <c r="P32" s="182">
        <v>1518.06</v>
      </c>
      <c r="Q32" s="182">
        <v>1358.33</v>
      </c>
      <c r="R32" s="182">
        <v>1587.5</v>
      </c>
      <c r="S32" s="182">
        <v>1448.61</v>
      </c>
      <c r="T32" s="182">
        <v>1344.44</v>
      </c>
      <c r="U32" s="182">
        <v>1726.39</v>
      </c>
      <c r="V32" s="182">
        <v>1531.94</v>
      </c>
      <c r="W32" s="182">
        <v>1358.33</v>
      </c>
      <c r="X32" s="182">
        <v>1601.39</v>
      </c>
      <c r="Y32" s="182">
        <v>1393.06</v>
      </c>
      <c r="Z32" s="182">
        <v>1511.11</v>
      </c>
      <c r="AA32" s="182">
        <v>1594.44</v>
      </c>
      <c r="AB32" s="182">
        <v>1393.06</v>
      </c>
      <c r="AC32" s="182">
        <v>1573.61</v>
      </c>
      <c r="AD32" s="182"/>
      <c r="AE32" s="181">
        <v>864.361111111111</v>
      </c>
      <c r="AF32" s="181">
        <v>846.472222222222</v>
      </c>
      <c r="AG32" s="181">
        <v>810.222222222222</v>
      </c>
      <c r="AH32" s="181">
        <v>887.222222222222</v>
      </c>
      <c r="AI32" s="181">
        <v>793.75</v>
      </c>
      <c r="AJ32" s="181">
        <v>748.027777777778</v>
      </c>
      <c r="AK32" s="181">
        <v>849.5</v>
      </c>
      <c r="AL32" s="181">
        <v>1252.28</v>
      </c>
      <c r="AM32" s="181">
        <v>1189.78</v>
      </c>
    </row>
    <row r="33" s="171" customFormat="1" ht="20" customHeight="1" spans="1:39">
      <c r="A33" s="103">
        <v>13</v>
      </c>
      <c r="B33" s="181">
        <v>1634.55555555556</v>
      </c>
      <c r="C33" s="181">
        <v>1381.33333333333</v>
      </c>
      <c r="D33" s="181">
        <v>2121.72</v>
      </c>
      <c r="E33" s="181">
        <v>1826.5</v>
      </c>
      <c r="F33" s="181">
        <v>1890.61</v>
      </c>
      <c r="G33" s="182">
        <v>1564.53</v>
      </c>
      <c r="H33" s="182">
        <v>1564.53</v>
      </c>
      <c r="I33" s="182">
        <v>1376.75</v>
      </c>
      <c r="J33" s="181"/>
      <c r="K33" s="181">
        <v>1230.16666666667</v>
      </c>
      <c r="L33" s="181">
        <v>1256.52777777778</v>
      </c>
      <c r="M33" s="181">
        <v>1313.80555555556</v>
      </c>
      <c r="N33" s="181">
        <v>1352.44444444444</v>
      </c>
      <c r="O33" s="182">
        <v>1557.31</v>
      </c>
      <c r="P33" s="182">
        <v>1571.75</v>
      </c>
      <c r="Q33" s="182">
        <v>1405.64</v>
      </c>
      <c r="R33" s="182">
        <v>1643.97</v>
      </c>
      <c r="S33" s="182">
        <v>1499.53</v>
      </c>
      <c r="T33" s="182">
        <v>1391.19</v>
      </c>
      <c r="U33" s="182">
        <v>1788.42</v>
      </c>
      <c r="V33" s="182">
        <v>1586.19</v>
      </c>
      <c r="W33" s="182">
        <v>1405.64</v>
      </c>
      <c r="X33" s="182">
        <v>1658.42</v>
      </c>
      <c r="Y33" s="182">
        <v>1441.75</v>
      </c>
      <c r="Z33" s="182">
        <v>1564.53</v>
      </c>
      <c r="AA33" s="182">
        <v>1651.19</v>
      </c>
      <c r="AB33" s="182">
        <v>1441.75</v>
      </c>
      <c r="AC33" s="182">
        <v>1629.53</v>
      </c>
      <c r="AD33" s="182"/>
      <c r="AE33" s="181">
        <v>894.222222222222</v>
      </c>
      <c r="AF33" s="181">
        <v>873.833333333333</v>
      </c>
      <c r="AG33" s="181">
        <v>834.916666666667</v>
      </c>
      <c r="AH33" s="181">
        <v>915.888888888889</v>
      </c>
      <c r="AI33" s="181">
        <v>819.083333333333</v>
      </c>
      <c r="AJ33" s="181">
        <v>767.638888888889</v>
      </c>
      <c r="AK33" s="181">
        <v>879.78</v>
      </c>
      <c r="AL33" s="181">
        <v>1298.67</v>
      </c>
      <c r="AM33" s="181">
        <v>1233.67</v>
      </c>
    </row>
    <row r="34" s="171" customFormat="1" ht="20" customHeight="1" spans="1:39">
      <c r="A34" s="103">
        <v>13.5</v>
      </c>
      <c r="B34" s="181">
        <v>1688.05555555556</v>
      </c>
      <c r="C34" s="181">
        <v>1425.25</v>
      </c>
      <c r="D34" s="181">
        <v>2195.56</v>
      </c>
      <c r="E34" s="181">
        <v>1890.69444444444</v>
      </c>
      <c r="F34" s="181">
        <v>1955.56</v>
      </c>
      <c r="G34" s="182">
        <v>1617.94</v>
      </c>
      <c r="H34" s="182">
        <v>1617.94</v>
      </c>
      <c r="I34" s="182">
        <v>1422.94</v>
      </c>
      <c r="J34" s="181"/>
      <c r="K34" s="181">
        <v>1271.38888888889</v>
      </c>
      <c r="L34" s="181">
        <v>1297.75</v>
      </c>
      <c r="M34" s="181">
        <v>1356.13888888889</v>
      </c>
      <c r="N34" s="181">
        <v>1395.25</v>
      </c>
      <c r="O34" s="182">
        <v>1610.44</v>
      </c>
      <c r="P34" s="182">
        <v>1625.44</v>
      </c>
      <c r="Q34" s="182">
        <v>1452.94</v>
      </c>
      <c r="R34" s="182">
        <v>1700.44</v>
      </c>
      <c r="S34" s="182">
        <v>1550.44</v>
      </c>
      <c r="T34" s="182">
        <v>1437.94</v>
      </c>
      <c r="U34" s="182">
        <v>1850.44</v>
      </c>
      <c r="V34" s="182">
        <v>1640.44</v>
      </c>
      <c r="W34" s="182">
        <v>1452.94</v>
      </c>
      <c r="X34" s="182">
        <v>1715.44</v>
      </c>
      <c r="Y34" s="182">
        <v>1490.44</v>
      </c>
      <c r="Z34" s="182">
        <v>1617.94</v>
      </c>
      <c r="AA34" s="182">
        <v>1707.94</v>
      </c>
      <c r="AB34" s="182">
        <v>1490.44</v>
      </c>
      <c r="AC34" s="182">
        <v>1685.44</v>
      </c>
      <c r="AD34" s="182"/>
      <c r="AE34" s="181">
        <v>922.055555555556</v>
      </c>
      <c r="AF34" s="181">
        <v>901.194444444444</v>
      </c>
      <c r="AG34" s="181">
        <v>859.611111111111</v>
      </c>
      <c r="AH34" s="181">
        <v>944.555555555556</v>
      </c>
      <c r="AI34" s="181">
        <v>842.388888888889</v>
      </c>
      <c r="AJ34" s="181">
        <v>785.222222222222</v>
      </c>
      <c r="AK34" s="181">
        <v>912.08</v>
      </c>
      <c r="AL34" s="181">
        <v>1347.08</v>
      </c>
      <c r="AM34" s="181">
        <v>1279.58</v>
      </c>
    </row>
    <row r="35" s="171" customFormat="1" ht="20" customHeight="1" spans="1:39">
      <c r="A35" s="103">
        <v>14</v>
      </c>
      <c r="B35" s="181">
        <v>1743.58333333333</v>
      </c>
      <c r="C35" s="181">
        <v>1471.19444444444</v>
      </c>
      <c r="D35" s="181">
        <v>2269.39</v>
      </c>
      <c r="E35" s="181">
        <v>1954.88888888889</v>
      </c>
      <c r="F35" s="181">
        <v>2020.5</v>
      </c>
      <c r="G35" s="182">
        <v>1671.36</v>
      </c>
      <c r="H35" s="182">
        <v>1671.36</v>
      </c>
      <c r="I35" s="182">
        <v>1469.14</v>
      </c>
      <c r="J35" s="181"/>
      <c r="K35" s="181">
        <v>1312.61111111111</v>
      </c>
      <c r="L35" s="181">
        <v>1336.94444444444</v>
      </c>
      <c r="M35" s="181">
        <v>1396.44444444444</v>
      </c>
      <c r="N35" s="181">
        <v>1438.05555555556</v>
      </c>
      <c r="O35" s="182">
        <v>1663.58</v>
      </c>
      <c r="P35" s="182">
        <v>1679.14</v>
      </c>
      <c r="Q35" s="182">
        <v>1500.25</v>
      </c>
      <c r="R35" s="182">
        <v>1756.92</v>
      </c>
      <c r="S35" s="182">
        <v>1601.36</v>
      </c>
      <c r="T35" s="182">
        <v>1484.69</v>
      </c>
      <c r="U35" s="182">
        <v>1912.47</v>
      </c>
      <c r="V35" s="182">
        <v>1694.69</v>
      </c>
      <c r="W35" s="182">
        <v>1500.25</v>
      </c>
      <c r="X35" s="182">
        <v>1772.47</v>
      </c>
      <c r="Y35" s="182">
        <v>1539.14</v>
      </c>
      <c r="Z35" s="182">
        <v>1671.36</v>
      </c>
      <c r="AA35" s="182">
        <v>1764.69</v>
      </c>
      <c r="AB35" s="182">
        <v>1539.14</v>
      </c>
      <c r="AC35" s="182">
        <v>1741.36</v>
      </c>
      <c r="AD35" s="182"/>
      <c r="AE35" s="181">
        <v>951.916666666667</v>
      </c>
      <c r="AF35" s="181">
        <v>928.555555555556</v>
      </c>
      <c r="AG35" s="181">
        <v>886.333333333333</v>
      </c>
      <c r="AH35" s="181">
        <v>971.194444444444</v>
      </c>
      <c r="AI35" s="181">
        <v>867.722222222222</v>
      </c>
      <c r="AJ35" s="181">
        <v>806.861111111111</v>
      </c>
      <c r="AK35" s="181">
        <v>944.39</v>
      </c>
      <c r="AL35" s="181">
        <v>1395.5</v>
      </c>
      <c r="AM35" s="181">
        <v>1325.5</v>
      </c>
    </row>
    <row r="36" s="171" customFormat="1" ht="20" customHeight="1" spans="1:39">
      <c r="A36" s="103">
        <v>14.5</v>
      </c>
      <c r="B36" s="181">
        <v>1797.08333333333</v>
      </c>
      <c r="C36" s="181">
        <v>1515.11111111111</v>
      </c>
      <c r="D36" s="181">
        <v>2343.22</v>
      </c>
      <c r="E36" s="181">
        <v>2019.08333333333</v>
      </c>
      <c r="F36" s="181">
        <v>2085.44</v>
      </c>
      <c r="G36" s="182">
        <v>1724.78</v>
      </c>
      <c r="H36" s="182">
        <v>1724.78</v>
      </c>
      <c r="I36" s="182">
        <v>1515.33</v>
      </c>
      <c r="J36" s="181"/>
      <c r="K36" s="181">
        <v>1353.83333333333</v>
      </c>
      <c r="L36" s="181">
        <v>1378.16666666667</v>
      </c>
      <c r="M36" s="181">
        <v>1438.77777777778</v>
      </c>
      <c r="N36" s="181">
        <v>1482.88888888889</v>
      </c>
      <c r="O36" s="182">
        <v>1716.72</v>
      </c>
      <c r="P36" s="182">
        <v>1732.83</v>
      </c>
      <c r="Q36" s="182">
        <v>1547.56</v>
      </c>
      <c r="R36" s="182">
        <v>1813.39</v>
      </c>
      <c r="S36" s="182">
        <v>1652.28</v>
      </c>
      <c r="T36" s="182">
        <v>1531.44</v>
      </c>
      <c r="U36" s="182">
        <v>1974.5</v>
      </c>
      <c r="V36" s="182">
        <v>1748.94</v>
      </c>
      <c r="W36" s="182">
        <v>1547.56</v>
      </c>
      <c r="X36" s="182">
        <v>1829.5</v>
      </c>
      <c r="Y36" s="182">
        <v>1587.83</v>
      </c>
      <c r="Z36" s="182">
        <v>1724.78</v>
      </c>
      <c r="AA36" s="182">
        <v>1821.44</v>
      </c>
      <c r="AB36" s="182">
        <v>1587.83</v>
      </c>
      <c r="AC36" s="182">
        <v>1797.28</v>
      </c>
      <c r="AD36" s="182"/>
      <c r="AE36" s="181">
        <v>979.75</v>
      </c>
      <c r="AF36" s="181">
        <v>953.888888888889</v>
      </c>
      <c r="AG36" s="181">
        <v>911.027777777778</v>
      </c>
      <c r="AH36" s="181">
        <v>999.861111111111</v>
      </c>
      <c r="AI36" s="181">
        <v>893.055555555556</v>
      </c>
      <c r="AJ36" s="181">
        <v>826.472222222222</v>
      </c>
      <c r="AK36" s="181">
        <v>974.67</v>
      </c>
      <c r="AL36" s="181">
        <v>1441.89</v>
      </c>
      <c r="AM36" s="181">
        <v>1369.39</v>
      </c>
    </row>
    <row r="37" s="171" customFormat="1" ht="20" customHeight="1" spans="1:39">
      <c r="A37" s="103">
        <v>15</v>
      </c>
      <c r="B37" s="181">
        <v>1852.61111111111</v>
      </c>
      <c r="C37" s="181">
        <v>1561.05555555556</v>
      </c>
      <c r="D37" s="181">
        <v>2417.06</v>
      </c>
      <c r="E37" s="181">
        <v>2083.27777777778</v>
      </c>
      <c r="F37" s="181">
        <v>2150.39</v>
      </c>
      <c r="G37" s="182">
        <v>1776.17</v>
      </c>
      <c r="H37" s="182">
        <v>1776.17</v>
      </c>
      <c r="I37" s="182">
        <v>1559.5</v>
      </c>
      <c r="J37" s="181"/>
      <c r="K37" s="181">
        <v>1393.02777777778</v>
      </c>
      <c r="L37" s="181">
        <v>1417.36111111111</v>
      </c>
      <c r="M37" s="181">
        <v>1481.11111111111</v>
      </c>
      <c r="N37" s="181">
        <v>1525.69444444444</v>
      </c>
      <c r="O37" s="182">
        <v>1767.83</v>
      </c>
      <c r="P37" s="182">
        <v>1784.5</v>
      </c>
      <c r="Q37" s="182">
        <v>1592.83</v>
      </c>
      <c r="R37" s="182">
        <v>1867.83</v>
      </c>
      <c r="S37" s="182">
        <v>1701.17</v>
      </c>
      <c r="T37" s="182">
        <v>1576.17</v>
      </c>
      <c r="U37" s="182">
        <v>2034.5</v>
      </c>
      <c r="V37" s="182">
        <v>1801.17</v>
      </c>
      <c r="W37" s="182">
        <v>1592.83</v>
      </c>
      <c r="X37" s="182">
        <v>1884.5</v>
      </c>
      <c r="Y37" s="182">
        <v>1634.5</v>
      </c>
      <c r="Z37" s="182">
        <v>1776.17</v>
      </c>
      <c r="AA37" s="182">
        <v>1876.17</v>
      </c>
      <c r="AB37" s="182">
        <v>1634.5</v>
      </c>
      <c r="AC37" s="182">
        <v>1851.17</v>
      </c>
      <c r="AD37" s="182"/>
      <c r="AE37" s="181">
        <v>1009.61111111111</v>
      </c>
      <c r="AF37" s="181">
        <v>981.25</v>
      </c>
      <c r="AG37" s="181">
        <v>935.722222222222</v>
      </c>
      <c r="AH37" s="181">
        <v>1028.52777777778</v>
      </c>
      <c r="AI37" s="181">
        <v>918.388888888889</v>
      </c>
      <c r="AJ37" s="181">
        <v>846.083333333333</v>
      </c>
      <c r="AK37" s="181">
        <v>1006.97</v>
      </c>
      <c r="AL37" s="181">
        <v>1490.31</v>
      </c>
      <c r="AM37" s="181">
        <v>1415.31</v>
      </c>
    </row>
    <row r="38" s="171" customFormat="1" ht="20" customHeight="1" spans="1:39">
      <c r="A38" s="103">
        <v>15.5</v>
      </c>
      <c r="B38" s="181">
        <v>1908.13888888889</v>
      </c>
      <c r="C38" s="181">
        <v>1604.97222222222</v>
      </c>
      <c r="D38" s="181">
        <v>2492.92</v>
      </c>
      <c r="E38" s="181">
        <v>2147.47222222222</v>
      </c>
      <c r="F38" s="181">
        <v>2217.36</v>
      </c>
      <c r="G38" s="182">
        <v>1829.58</v>
      </c>
      <c r="H38" s="182">
        <v>1829.58</v>
      </c>
      <c r="I38" s="182">
        <v>1605.69</v>
      </c>
      <c r="J38" s="181"/>
      <c r="K38" s="181">
        <v>1434.25</v>
      </c>
      <c r="L38" s="181">
        <v>1458.58333333333</v>
      </c>
      <c r="M38" s="181">
        <v>1523.44444444444</v>
      </c>
      <c r="N38" s="181">
        <v>1568.5</v>
      </c>
      <c r="O38" s="182">
        <v>1820.97</v>
      </c>
      <c r="P38" s="182">
        <v>1838.19</v>
      </c>
      <c r="Q38" s="182">
        <v>1640.14</v>
      </c>
      <c r="R38" s="182">
        <v>1924.31</v>
      </c>
      <c r="S38" s="182">
        <v>1752.08</v>
      </c>
      <c r="T38" s="182">
        <v>1622.92</v>
      </c>
      <c r="U38" s="182">
        <v>2096.53</v>
      </c>
      <c r="V38" s="182">
        <v>1855.42</v>
      </c>
      <c r="W38" s="182">
        <v>1640.14</v>
      </c>
      <c r="X38" s="182">
        <v>1941.53</v>
      </c>
      <c r="Y38" s="182">
        <v>1683.19</v>
      </c>
      <c r="Z38" s="182">
        <v>1829.58</v>
      </c>
      <c r="AA38" s="182">
        <v>1932.92</v>
      </c>
      <c r="AB38" s="182">
        <v>1683.19</v>
      </c>
      <c r="AC38" s="182">
        <v>1907.08</v>
      </c>
      <c r="AD38" s="182"/>
      <c r="AE38" s="181">
        <v>1037.44444444444</v>
      </c>
      <c r="AF38" s="181">
        <v>1008.61111111111</v>
      </c>
      <c r="AG38" s="181">
        <v>960.416666666667</v>
      </c>
      <c r="AH38" s="181">
        <v>1055.16666666667</v>
      </c>
      <c r="AI38" s="181">
        <v>941.694444444444</v>
      </c>
      <c r="AJ38" s="181">
        <v>865.694444444444</v>
      </c>
      <c r="AK38" s="181">
        <v>1039.28</v>
      </c>
      <c r="AL38" s="181">
        <v>1538.72</v>
      </c>
      <c r="AM38" s="181">
        <v>1461.22</v>
      </c>
    </row>
    <row r="39" s="171" customFormat="1" ht="20" customHeight="1" spans="1:39">
      <c r="A39" s="103">
        <v>16</v>
      </c>
      <c r="B39" s="181">
        <v>1961.63888888889</v>
      </c>
      <c r="C39" s="181">
        <v>1648.88888888889</v>
      </c>
      <c r="D39" s="181">
        <v>2566.75</v>
      </c>
      <c r="E39" s="181">
        <v>2211.66666666667</v>
      </c>
      <c r="F39" s="181">
        <v>2282.31</v>
      </c>
      <c r="G39" s="182">
        <v>1883</v>
      </c>
      <c r="H39" s="182">
        <v>1883</v>
      </c>
      <c r="I39" s="182">
        <v>1651.89</v>
      </c>
      <c r="J39" s="181"/>
      <c r="K39" s="181">
        <v>1475.47222222222</v>
      </c>
      <c r="L39" s="181">
        <v>1497.77777777778</v>
      </c>
      <c r="M39" s="181">
        <v>1565.77777777778</v>
      </c>
      <c r="N39" s="181">
        <v>1613.33333333333</v>
      </c>
      <c r="O39" s="182">
        <v>1874.11</v>
      </c>
      <c r="P39" s="182">
        <v>1891.89</v>
      </c>
      <c r="Q39" s="182">
        <v>1687.44</v>
      </c>
      <c r="R39" s="182">
        <v>1980.78</v>
      </c>
      <c r="S39" s="182">
        <v>1803</v>
      </c>
      <c r="T39" s="182">
        <v>1669.67</v>
      </c>
      <c r="U39" s="182">
        <v>2158.56</v>
      </c>
      <c r="V39" s="182">
        <v>1909.67</v>
      </c>
      <c r="W39" s="182">
        <v>1687.44</v>
      </c>
      <c r="X39" s="182">
        <v>1998.56</v>
      </c>
      <c r="Y39" s="182">
        <v>1731.89</v>
      </c>
      <c r="Z39" s="182">
        <v>1883</v>
      </c>
      <c r="AA39" s="182">
        <v>1989.67</v>
      </c>
      <c r="AB39" s="182">
        <v>1731.89</v>
      </c>
      <c r="AC39" s="182">
        <v>1963</v>
      </c>
      <c r="AD39" s="182"/>
      <c r="AE39" s="181">
        <v>1067.30555555556</v>
      </c>
      <c r="AF39" s="181">
        <v>1035.97222222222</v>
      </c>
      <c r="AG39" s="181">
        <v>987.138888888889</v>
      </c>
      <c r="AH39" s="181">
        <v>1083.83333333333</v>
      </c>
      <c r="AI39" s="181">
        <v>967.027777777778</v>
      </c>
      <c r="AJ39" s="181">
        <v>885.305555555556</v>
      </c>
      <c r="AK39" s="181">
        <v>1069.56</v>
      </c>
      <c r="AL39" s="181">
        <v>1585.11</v>
      </c>
      <c r="AM39" s="181">
        <v>1505.11</v>
      </c>
    </row>
    <row r="40" s="171" customFormat="1" ht="20" customHeight="1" spans="1:39">
      <c r="A40" s="103">
        <v>16.5</v>
      </c>
      <c r="B40" s="181">
        <v>2017.16666666667</v>
      </c>
      <c r="C40" s="181">
        <v>1694.83333333333</v>
      </c>
      <c r="D40" s="181">
        <v>2640.58</v>
      </c>
      <c r="E40" s="181">
        <v>2275.86111111111</v>
      </c>
      <c r="F40" s="181">
        <v>2347.25</v>
      </c>
      <c r="G40" s="182">
        <v>1936.42</v>
      </c>
      <c r="H40" s="182">
        <v>1936.42</v>
      </c>
      <c r="I40" s="182">
        <v>1698.08</v>
      </c>
      <c r="J40" s="181"/>
      <c r="K40" s="181">
        <v>1516.69444444444</v>
      </c>
      <c r="L40" s="181">
        <v>1539</v>
      </c>
      <c r="M40" s="181">
        <v>1608.11111111111</v>
      </c>
      <c r="N40" s="181">
        <v>1656.13888888889</v>
      </c>
      <c r="O40" s="182">
        <v>1927.25</v>
      </c>
      <c r="P40" s="182">
        <v>1945.58</v>
      </c>
      <c r="Q40" s="182">
        <v>1734.75</v>
      </c>
      <c r="R40" s="182">
        <v>2037.25</v>
      </c>
      <c r="S40" s="182">
        <v>1853.92</v>
      </c>
      <c r="T40" s="182">
        <v>1716.42</v>
      </c>
      <c r="U40" s="182">
        <v>2220.58</v>
      </c>
      <c r="V40" s="182">
        <v>1963.92</v>
      </c>
      <c r="W40" s="182">
        <v>1734.75</v>
      </c>
      <c r="X40" s="182">
        <v>2055.58</v>
      </c>
      <c r="Y40" s="182">
        <v>1780.58</v>
      </c>
      <c r="Z40" s="182">
        <v>1936.42</v>
      </c>
      <c r="AA40" s="182">
        <v>2046.42</v>
      </c>
      <c r="AB40" s="182">
        <v>1780.58</v>
      </c>
      <c r="AC40" s="182">
        <v>2018.92</v>
      </c>
      <c r="AD40" s="182"/>
      <c r="AE40" s="181">
        <v>1095.13888888889</v>
      </c>
      <c r="AF40" s="181">
        <v>1061.30555555556</v>
      </c>
      <c r="AG40" s="181">
        <v>1011.83333333333</v>
      </c>
      <c r="AH40" s="181">
        <v>1110.47222222222</v>
      </c>
      <c r="AI40" s="181">
        <v>992.361111111111</v>
      </c>
      <c r="AJ40" s="181">
        <v>904.916666666667</v>
      </c>
      <c r="AK40" s="181">
        <v>1101.86</v>
      </c>
      <c r="AL40" s="181">
        <v>1633.53</v>
      </c>
      <c r="AM40" s="181">
        <v>1551.03</v>
      </c>
    </row>
    <row r="41" s="171" customFormat="1" ht="20" customHeight="1" spans="1:39">
      <c r="A41" s="103">
        <v>17</v>
      </c>
      <c r="B41" s="181">
        <v>2070.66666666667</v>
      </c>
      <c r="C41" s="181">
        <v>1738.75</v>
      </c>
      <c r="D41" s="181">
        <v>2714.42</v>
      </c>
      <c r="E41" s="181">
        <v>2340.05555555556</v>
      </c>
      <c r="F41" s="181">
        <v>2412.19</v>
      </c>
      <c r="G41" s="182">
        <v>1989.83</v>
      </c>
      <c r="H41" s="182">
        <v>1989.83</v>
      </c>
      <c r="I41" s="182">
        <v>1744.28</v>
      </c>
      <c r="J41" s="181"/>
      <c r="K41" s="181">
        <v>1557.91666666667</v>
      </c>
      <c r="L41" s="181">
        <v>1578.19444444444</v>
      </c>
      <c r="M41" s="181">
        <v>1648.41666666667</v>
      </c>
      <c r="N41" s="181">
        <v>1700.97222222222</v>
      </c>
      <c r="O41" s="182">
        <v>1980.39</v>
      </c>
      <c r="P41" s="182">
        <v>1999.28</v>
      </c>
      <c r="Q41" s="182">
        <v>1782.06</v>
      </c>
      <c r="R41" s="182">
        <v>2093.72</v>
      </c>
      <c r="S41" s="182">
        <v>1904.83</v>
      </c>
      <c r="T41" s="182">
        <v>1763.17</v>
      </c>
      <c r="U41" s="182">
        <v>2282.61</v>
      </c>
      <c r="V41" s="182">
        <v>2018.17</v>
      </c>
      <c r="W41" s="182">
        <v>1782.06</v>
      </c>
      <c r="X41" s="182">
        <v>2112.61</v>
      </c>
      <c r="Y41" s="182">
        <v>1829.28</v>
      </c>
      <c r="Z41" s="182">
        <v>1989.83</v>
      </c>
      <c r="AA41" s="182">
        <v>2103.17</v>
      </c>
      <c r="AB41" s="182">
        <v>1829.28</v>
      </c>
      <c r="AC41" s="182">
        <v>2074.83</v>
      </c>
      <c r="AD41" s="182"/>
      <c r="AE41" s="181">
        <v>1125</v>
      </c>
      <c r="AF41" s="181">
        <v>1088.66666666667</v>
      </c>
      <c r="AG41" s="181">
        <v>1036.52777777778</v>
      </c>
      <c r="AH41" s="181">
        <v>1139.13888888889</v>
      </c>
      <c r="AI41" s="181">
        <v>1017.69444444444</v>
      </c>
      <c r="AJ41" s="181">
        <v>924.527777777778</v>
      </c>
      <c r="AK41" s="181">
        <v>1134.17</v>
      </c>
      <c r="AL41" s="181">
        <v>1681.94</v>
      </c>
      <c r="AM41" s="181">
        <v>1596.94</v>
      </c>
    </row>
    <row r="42" s="171" customFormat="1" ht="20" customHeight="1" spans="1:39">
      <c r="A42" s="103">
        <v>17.5</v>
      </c>
      <c r="B42" s="181">
        <v>2126.19444444444</v>
      </c>
      <c r="C42" s="181">
        <v>1784.69444444444</v>
      </c>
      <c r="D42" s="181">
        <v>2788.25</v>
      </c>
      <c r="E42" s="181">
        <v>2404.25</v>
      </c>
      <c r="F42" s="181">
        <v>2477.14</v>
      </c>
      <c r="G42" s="182">
        <v>2043.25</v>
      </c>
      <c r="H42" s="182">
        <v>2043.25</v>
      </c>
      <c r="I42" s="182">
        <v>1790.47</v>
      </c>
      <c r="J42" s="181"/>
      <c r="K42" s="181">
        <v>1599.13888888889</v>
      </c>
      <c r="L42" s="181">
        <v>1617.38888888889</v>
      </c>
      <c r="M42" s="181">
        <v>1690.75</v>
      </c>
      <c r="N42" s="181">
        <v>1743.77777777778</v>
      </c>
      <c r="O42" s="182">
        <v>2033.53</v>
      </c>
      <c r="P42" s="182">
        <v>2052.97</v>
      </c>
      <c r="Q42" s="182">
        <v>1829.36</v>
      </c>
      <c r="R42" s="182">
        <v>2150.19</v>
      </c>
      <c r="S42" s="182">
        <v>1955.75</v>
      </c>
      <c r="T42" s="182">
        <v>1809.92</v>
      </c>
      <c r="U42" s="182">
        <v>2344.64</v>
      </c>
      <c r="V42" s="182">
        <v>2072.42</v>
      </c>
      <c r="W42" s="182">
        <v>1829.36</v>
      </c>
      <c r="X42" s="182">
        <v>2169.64</v>
      </c>
      <c r="Y42" s="182">
        <v>1877.97</v>
      </c>
      <c r="Z42" s="182">
        <v>2043.25</v>
      </c>
      <c r="AA42" s="182">
        <v>2159.92</v>
      </c>
      <c r="AB42" s="182">
        <v>1877.97</v>
      </c>
      <c r="AC42" s="182">
        <v>2130.75</v>
      </c>
      <c r="AD42" s="182"/>
      <c r="AE42" s="181">
        <v>1152.83333333333</v>
      </c>
      <c r="AF42" s="181">
        <v>1116.02777777778</v>
      </c>
      <c r="AG42" s="181">
        <v>1061.22222222222</v>
      </c>
      <c r="AH42" s="181">
        <v>1167.80555555556</v>
      </c>
      <c r="AI42" s="181">
        <v>1043.02777777778</v>
      </c>
      <c r="AJ42" s="181">
        <v>944.138888888889</v>
      </c>
      <c r="AK42" s="181">
        <v>1164.44</v>
      </c>
      <c r="AL42" s="181">
        <v>1728.33</v>
      </c>
      <c r="AM42" s="181">
        <v>1640.83</v>
      </c>
    </row>
    <row r="43" s="171" customFormat="1" ht="20" customHeight="1" spans="1:39">
      <c r="A43" s="103">
        <v>18</v>
      </c>
      <c r="B43" s="181">
        <v>2179.69444444444</v>
      </c>
      <c r="C43" s="181">
        <v>1828.61111111111</v>
      </c>
      <c r="D43" s="181">
        <v>2862.08</v>
      </c>
      <c r="E43" s="181">
        <v>2468.44444444444</v>
      </c>
      <c r="F43" s="181">
        <v>2542.08</v>
      </c>
      <c r="G43" s="182">
        <v>2096.67</v>
      </c>
      <c r="H43" s="182">
        <v>2096.67</v>
      </c>
      <c r="I43" s="182">
        <v>1836.67</v>
      </c>
      <c r="J43" s="181"/>
      <c r="K43" s="181">
        <v>1640.36111111111</v>
      </c>
      <c r="L43" s="181">
        <v>1658.61111111111</v>
      </c>
      <c r="M43" s="181">
        <v>1733.08333333333</v>
      </c>
      <c r="N43" s="181">
        <v>1786.58333333333</v>
      </c>
      <c r="O43" s="182">
        <v>2086.67</v>
      </c>
      <c r="P43" s="182">
        <v>2106.67</v>
      </c>
      <c r="Q43" s="182">
        <v>1876.67</v>
      </c>
      <c r="R43" s="182">
        <v>2206.67</v>
      </c>
      <c r="S43" s="182">
        <v>2006.67</v>
      </c>
      <c r="T43" s="182">
        <v>1856.67</v>
      </c>
      <c r="U43" s="182">
        <v>2406.67</v>
      </c>
      <c r="V43" s="182">
        <v>2126.67</v>
      </c>
      <c r="W43" s="182">
        <v>1876.67</v>
      </c>
      <c r="X43" s="182">
        <v>2226.67</v>
      </c>
      <c r="Y43" s="182">
        <v>1926.67</v>
      </c>
      <c r="Z43" s="182">
        <v>2096.67</v>
      </c>
      <c r="AA43" s="182">
        <v>2216.67</v>
      </c>
      <c r="AB43" s="182">
        <v>1926.67</v>
      </c>
      <c r="AC43" s="182">
        <v>2186.67</v>
      </c>
      <c r="AD43" s="182"/>
      <c r="AE43" s="181">
        <v>1180.66666666667</v>
      </c>
      <c r="AF43" s="181">
        <v>1143.38888888889</v>
      </c>
      <c r="AG43" s="181">
        <v>1085.91666666667</v>
      </c>
      <c r="AH43" s="181">
        <v>1194.44444444444</v>
      </c>
      <c r="AI43" s="181">
        <v>1066.33333333333</v>
      </c>
      <c r="AJ43" s="181">
        <v>963.75</v>
      </c>
      <c r="AK43" s="181">
        <v>1196.75</v>
      </c>
      <c r="AL43" s="181">
        <v>1776.75</v>
      </c>
      <c r="AM43" s="181">
        <v>1686.75</v>
      </c>
    </row>
    <row r="44" s="171" customFormat="1" ht="20" customHeight="1" spans="1:39">
      <c r="A44" s="103">
        <v>18.5</v>
      </c>
      <c r="B44" s="181">
        <v>2235.22222222222</v>
      </c>
      <c r="C44" s="181">
        <v>1872.52777777778</v>
      </c>
      <c r="D44" s="181">
        <v>2937.94</v>
      </c>
      <c r="E44" s="181">
        <v>2534.66666666667</v>
      </c>
      <c r="F44" s="181">
        <v>2609.06</v>
      </c>
      <c r="G44" s="182">
        <v>2150.08</v>
      </c>
      <c r="H44" s="182">
        <v>2150.08</v>
      </c>
      <c r="I44" s="182">
        <v>1882.86</v>
      </c>
      <c r="J44" s="181"/>
      <c r="K44" s="181">
        <v>1681.58333333333</v>
      </c>
      <c r="L44" s="181">
        <v>1697.80555555556</v>
      </c>
      <c r="M44" s="181">
        <v>1775.41666666667</v>
      </c>
      <c r="N44" s="181">
        <v>1831.41666666667</v>
      </c>
      <c r="O44" s="182">
        <v>2139.81</v>
      </c>
      <c r="P44" s="182">
        <v>2160.36</v>
      </c>
      <c r="Q44" s="182">
        <v>1923.97</v>
      </c>
      <c r="R44" s="182">
        <v>2263.14</v>
      </c>
      <c r="S44" s="182">
        <v>2057.58</v>
      </c>
      <c r="T44" s="182">
        <v>1903.42</v>
      </c>
      <c r="U44" s="182">
        <v>2468.69</v>
      </c>
      <c r="V44" s="182">
        <v>2180.92</v>
      </c>
      <c r="W44" s="182">
        <v>1923.97</v>
      </c>
      <c r="X44" s="182">
        <v>2283.69</v>
      </c>
      <c r="Y44" s="182">
        <v>1975.36</v>
      </c>
      <c r="Z44" s="182">
        <v>2150.08</v>
      </c>
      <c r="AA44" s="182">
        <v>2273.42</v>
      </c>
      <c r="AB44" s="182">
        <v>1975.36</v>
      </c>
      <c r="AC44" s="182">
        <v>2242.58</v>
      </c>
      <c r="AD44" s="182"/>
      <c r="AE44" s="181">
        <v>1210.52777777778</v>
      </c>
      <c r="AF44" s="181">
        <v>1168.72222222222</v>
      </c>
      <c r="AG44" s="181">
        <v>1112.63888888889</v>
      </c>
      <c r="AH44" s="181">
        <v>1223.11111111111</v>
      </c>
      <c r="AI44" s="181">
        <v>1091.66666666667</v>
      </c>
      <c r="AJ44" s="181">
        <v>983.361111111111</v>
      </c>
      <c r="AK44" s="181">
        <v>1227.03</v>
      </c>
      <c r="AL44" s="181">
        <v>1823.14</v>
      </c>
      <c r="AM44" s="181">
        <v>1730.64</v>
      </c>
    </row>
    <row r="45" s="171" customFormat="1" ht="20" customHeight="1" spans="1:39">
      <c r="A45" s="103">
        <v>19</v>
      </c>
      <c r="B45" s="181">
        <v>2290.75</v>
      </c>
      <c r="C45" s="181">
        <v>1918.47222222222</v>
      </c>
      <c r="D45" s="181">
        <v>3011.78</v>
      </c>
      <c r="E45" s="181">
        <v>2598.86111111111</v>
      </c>
      <c r="F45" s="181">
        <v>2674</v>
      </c>
      <c r="G45" s="182">
        <v>2203.5</v>
      </c>
      <c r="H45" s="182">
        <v>2203.5</v>
      </c>
      <c r="I45" s="182">
        <v>1929.06</v>
      </c>
      <c r="J45" s="181"/>
      <c r="K45" s="181">
        <v>1722.80555555556</v>
      </c>
      <c r="L45" s="181">
        <v>1739.02777777778</v>
      </c>
      <c r="M45" s="181">
        <v>1817.75</v>
      </c>
      <c r="N45" s="181">
        <v>1874.22222222222</v>
      </c>
      <c r="O45" s="182">
        <v>2192.94</v>
      </c>
      <c r="P45" s="182">
        <v>2214.06</v>
      </c>
      <c r="Q45" s="182">
        <v>1971.28</v>
      </c>
      <c r="R45" s="182">
        <v>2319.61</v>
      </c>
      <c r="S45" s="182">
        <v>2108.5</v>
      </c>
      <c r="T45" s="182">
        <v>1950.17</v>
      </c>
      <c r="U45" s="182">
        <v>2530.72</v>
      </c>
      <c r="V45" s="182">
        <v>2235.17</v>
      </c>
      <c r="W45" s="182">
        <v>1971.28</v>
      </c>
      <c r="X45" s="182">
        <v>2340.72</v>
      </c>
      <c r="Y45" s="182">
        <v>2024.06</v>
      </c>
      <c r="Z45" s="182">
        <v>2203.5</v>
      </c>
      <c r="AA45" s="182">
        <v>2330.17</v>
      </c>
      <c r="AB45" s="182">
        <v>2024.06</v>
      </c>
      <c r="AC45" s="182">
        <v>2298.5</v>
      </c>
      <c r="AD45" s="182"/>
      <c r="AE45" s="181">
        <v>1238.36111111111</v>
      </c>
      <c r="AF45" s="181">
        <v>1196.08333333333</v>
      </c>
      <c r="AG45" s="181">
        <v>1137.33333333333</v>
      </c>
      <c r="AH45" s="181">
        <v>1251.77777777778</v>
      </c>
      <c r="AI45" s="181">
        <v>1117</v>
      </c>
      <c r="AJ45" s="181">
        <v>1002.97222222222</v>
      </c>
      <c r="AK45" s="181">
        <v>1259.33</v>
      </c>
      <c r="AL45" s="181">
        <v>1871.56</v>
      </c>
      <c r="AM45" s="181">
        <v>1776.56</v>
      </c>
    </row>
    <row r="46" s="171" customFormat="1" ht="20" customHeight="1" spans="1:39">
      <c r="A46" s="103">
        <v>19.5</v>
      </c>
      <c r="B46" s="181">
        <v>2344.25</v>
      </c>
      <c r="C46" s="181">
        <v>1962.38888888889</v>
      </c>
      <c r="D46" s="181">
        <v>3085.61</v>
      </c>
      <c r="E46" s="181">
        <v>2663.05555555556</v>
      </c>
      <c r="F46" s="181">
        <v>2738.94</v>
      </c>
      <c r="G46" s="182">
        <v>2256.92</v>
      </c>
      <c r="H46" s="182">
        <v>2256.92</v>
      </c>
      <c r="I46" s="182">
        <v>1975.25</v>
      </c>
      <c r="J46" s="181"/>
      <c r="K46" s="181">
        <v>1762</v>
      </c>
      <c r="L46" s="181">
        <v>1778.22222222222</v>
      </c>
      <c r="M46" s="181">
        <v>1860.08333333333</v>
      </c>
      <c r="N46" s="181">
        <v>1917.02777777778</v>
      </c>
      <c r="O46" s="182">
        <v>2246.08</v>
      </c>
      <c r="P46" s="182">
        <v>2267.75</v>
      </c>
      <c r="Q46" s="182">
        <v>2018.58</v>
      </c>
      <c r="R46" s="182">
        <v>2376.08</v>
      </c>
      <c r="S46" s="182">
        <v>2159.42</v>
      </c>
      <c r="T46" s="182">
        <v>1996.92</v>
      </c>
      <c r="U46" s="182">
        <v>2592.75</v>
      </c>
      <c r="V46" s="182">
        <v>2289.42</v>
      </c>
      <c r="W46" s="182">
        <v>2018.58</v>
      </c>
      <c r="X46" s="182">
        <v>2397.75</v>
      </c>
      <c r="Y46" s="182">
        <v>2072.75</v>
      </c>
      <c r="Z46" s="182">
        <v>2256.92</v>
      </c>
      <c r="AA46" s="182">
        <v>2386.92</v>
      </c>
      <c r="AB46" s="182">
        <v>2072.75</v>
      </c>
      <c r="AC46" s="182">
        <v>2354.42</v>
      </c>
      <c r="AD46" s="182"/>
      <c r="AE46" s="181">
        <v>1268.22222222222</v>
      </c>
      <c r="AF46" s="181">
        <v>1223.44444444444</v>
      </c>
      <c r="AG46" s="181">
        <v>1162.02777777778</v>
      </c>
      <c r="AH46" s="181">
        <v>1278.41666666667</v>
      </c>
      <c r="AI46" s="181">
        <v>1142.33333333333</v>
      </c>
      <c r="AJ46" s="181">
        <v>1022.58333333333</v>
      </c>
      <c r="AK46" s="181">
        <v>1291.64</v>
      </c>
      <c r="AL46" s="181">
        <v>1919.97</v>
      </c>
      <c r="AM46" s="181">
        <v>1822.47</v>
      </c>
    </row>
    <row r="47" s="171" customFormat="1" ht="20" customHeight="1" spans="1:39">
      <c r="A47" s="103">
        <v>20</v>
      </c>
      <c r="B47" s="181">
        <v>2399.77777777778</v>
      </c>
      <c r="C47" s="181">
        <v>2008.33333333333</v>
      </c>
      <c r="D47" s="181">
        <v>3159.44</v>
      </c>
      <c r="E47" s="181">
        <v>2727.25</v>
      </c>
      <c r="F47" s="181">
        <v>2803.89</v>
      </c>
      <c r="G47" s="182">
        <v>2310.33</v>
      </c>
      <c r="H47" s="182">
        <v>2310.33</v>
      </c>
      <c r="I47" s="182">
        <v>2021.44</v>
      </c>
      <c r="J47" s="181"/>
      <c r="K47" s="181">
        <v>1803.22222222222</v>
      </c>
      <c r="L47" s="181">
        <v>1819.44444444444</v>
      </c>
      <c r="M47" s="181">
        <v>1902.41666666667</v>
      </c>
      <c r="N47" s="181">
        <v>1961.86111111111</v>
      </c>
      <c r="O47" s="182">
        <v>2299.22</v>
      </c>
      <c r="P47" s="182">
        <v>2321.44</v>
      </c>
      <c r="Q47" s="182">
        <v>2065.89</v>
      </c>
      <c r="R47" s="182">
        <v>2432.56</v>
      </c>
      <c r="S47" s="182">
        <v>2210.33</v>
      </c>
      <c r="T47" s="182">
        <v>2043.67</v>
      </c>
      <c r="U47" s="182">
        <v>2654.78</v>
      </c>
      <c r="V47" s="182">
        <v>2343.67</v>
      </c>
      <c r="W47" s="182">
        <v>2065.89</v>
      </c>
      <c r="X47" s="182">
        <v>2454.78</v>
      </c>
      <c r="Y47" s="182">
        <v>2121.44</v>
      </c>
      <c r="Z47" s="182">
        <v>2310.33</v>
      </c>
      <c r="AA47" s="182">
        <v>2443.67</v>
      </c>
      <c r="AB47" s="182">
        <v>2121.44</v>
      </c>
      <c r="AC47" s="182">
        <v>2410.33</v>
      </c>
      <c r="AD47" s="182"/>
      <c r="AE47" s="181">
        <v>1296.05555555556</v>
      </c>
      <c r="AF47" s="181">
        <v>1250.80555555556</v>
      </c>
      <c r="AG47" s="181">
        <v>1186.72222222222</v>
      </c>
      <c r="AH47" s="181">
        <v>1307.08333333333</v>
      </c>
      <c r="AI47" s="181">
        <v>1165.63888888889</v>
      </c>
      <c r="AJ47" s="181">
        <v>1042.19444444444</v>
      </c>
      <c r="AK47" s="181">
        <v>1321.92</v>
      </c>
      <c r="AL47" s="181">
        <v>1966.36</v>
      </c>
      <c r="AM47" s="181">
        <v>1866.36</v>
      </c>
    </row>
    <row r="48" s="171" customFormat="1" ht="20" customHeight="1" spans="1:39">
      <c r="A48" s="103">
        <v>20.5</v>
      </c>
      <c r="B48" s="181">
        <v>2453.27777777778</v>
      </c>
      <c r="C48" s="181">
        <v>2052.25</v>
      </c>
      <c r="D48" s="181">
        <v>3233.28</v>
      </c>
      <c r="E48" s="181">
        <v>2791.44444444444</v>
      </c>
      <c r="F48" s="181">
        <v>2868.83</v>
      </c>
      <c r="G48" s="182">
        <v>2363.75</v>
      </c>
      <c r="H48" s="182">
        <v>2363.75</v>
      </c>
      <c r="I48" s="182">
        <v>2067.64</v>
      </c>
      <c r="J48" s="181"/>
      <c r="K48" s="181">
        <v>1844.44444444444</v>
      </c>
      <c r="L48" s="181">
        <v>1858.63888888889</v>
      </c>
      <c r="M48" s="181" t="s">
        <v>2723</v>
      </c>
      <c r="N48" s="181">
        <v>2004.66666666667</v>
      </c>
      <c r="O48" s="182">
        <v>2352.36</v>
      </c>
      <c r="P48" s="182">
        <v>2375.14</v>
      </c>
      <c r="Q48" s="182">
        <v>2113.19</v>
      </c>
      <c r="R48" s="182">
        <v>2489.03</v>
      </c>
      <c r="S48" s="182">
        <v>2261.25</v>
      </c>
      <c r="T48" s="182">
        <v>2090.42</v>
      </c>
      <c r="U48" s="182">
        <v>2716.81</v>
      </c>
      <c r="V48" s="182">
        <v>2397.92</v>
      </c>
      <c r="W48" s="182">
        <v>2113.19</v>
      </c>
      <c r="X48" s="182">
        <v>2511.81</v>
      </c>
      <c r="Y48" s="182">
        <v>2170.14</v>
      </c>
      <c r="Z48" s="182">
        <v>2363.75</v>
      </c>
      <c r="AA48" s="182">
        <v>2500.42</v>
      </c>
      <c r="AB48" s="182">
        <v>2170.14</v>
      </c>
      <c r="AC48" s="182">
        <v>2466.25</v>
      </c>
      <c r="AD48" s="182"/>
      <c r="AE48" s="181">
        <v>1325.91666666667</v>
      </c>
      <c r="AF48" s="181">
        <v>1278.16666666667</v>
      </c>
      <c r="AG48" s="181">
        <v>1211.41666666667</v>
      </c>
      <c r="AH48" s="181">
        <v>1335.75</v>
      </c>
      <c r="AI48" s="181">
        <v>1190.97222222222</v>
      </c>
      <c r="AJ48" s="181">
        <v>1061.80555555556</v>
      </c>
      <c r="AK48" s="181">
        <v>1354.22</v>
      </c>
      <c r="AL48" s="181">
        <v>2014.78</v>
      </c>
      <c r="AM48" s="181">
        <v>1912.28</v>
      </c>
    </row>
    <row r="49" s="171" customFormat="1" ht="20" customHeight="1" spans="1:39">
      <c r="A49" s="103">
        <v>21</v>
      </c>
      <c r="B49" s="181">
        <v>2508.80555555556</v>
      </c>
      <c r="C49" s="181">
        <v>2096.16666666667</v>
      </c>
      <c r="D49" s="181">
        <v>3309.14</v>
      </c>
      <c r="E49" s="181">
        <v>2855.63888888889</v>
      </c>
      <c r="F49" s="181">
        <v>2935.81</v>
      </c>
      <c r="G49" s="182">
        <v>2415.14</v>
      </c>
      <c r="H49" s="182">
        <v>2415.14</v>
      </c>
      <c r="I49" s="182">
        <v>2111.81</v>
      </c>
      <c r="J49" s="181"/>
      <c r="K49" s="181">
        <v>1885.66666666667</v>
      </c>
      <c r="L49" s="181">
        <v>1897.83333333333</v>
      </c>
      <c r="M49" s="181" t="s">
        <v>2723</v>
      </c>
      <c r="N49" s="181">
        <v>2049.5</v>
      </c>
      <c r="O49" s="182">
        <v>2403.47</v>
      </c>
      <c r="P49" s="182">
        <v>2426.81</v>
      </c>
      <c r="Q49" s="182">
        <v>2158.47</v>
      </c>
      <c r="R49" s="182">
        <v>2543.47</v>
      </c>
      <c r="S49" s="182">
        <v>2310.14</v>
      </c>
      <c r="T49" s="182">
        <v>2135.14</v>
      </c>
      <c r="U49" s="182">
        <v>2776.81</v>
      </c>
      <c r="V49" s="182">
        <v>2450.14</v>
      </c>
      <c r="W49" s="182">
        <v>2158.47</v>
      </c>
      <c r="X49" s="182">
        <v>2566.81</v>
      </c>
      <c r="Y49" s="182">
        <v>2216.81</v>
      </c>
      <c r="Z49" s="182">
        <v>2415.14</v>
      </c>
      <c r="AA49" s="182">
        <v>2555.14</v>
      </c>
      <c r="AB49" s="182">
        <v>2216.81</v>
      </c>
      <c r="AC49" s="182">
        <v>2520.14</v>
      </c>
      <c r="AD49" s="182"/>
      <c r="AE49" s="181">
        <v>1353.75</v>
      </c>
      <c r="AF49" s="181">
        <v>1303.5</v>
      </c>
      <c r="AG49" s="181">
        <v>1238.13888888889</v>
      </c>
      <c r="AH49" s="181">
        <v>1362.38888888889</v>
      </c>
      <c r="AI49" s="181">
        <v>1216.30555555556</v>
      </c>
      <c r="AJ49" s="181">
        <v>1081.41666666667</v>
      </c>
      <c r="AK49" s="181">
        <v>1386.53</v>
      </c>
      <c r="AL49" s="181">
        <v>2063.19</v>
      </c>
      <c r="AM49" s="181">
        <v>1958.19</v>
      </c>
    </row>
    <row r="50" s="171" customFormat="1" ht="20" customHeight="1" spans="1:39">
      <c r="A50" s="103">
        <v>21.5</v>
      </c>
      <c r="B50" s="181">
        <v>2562.30555555556</v>
      </c>
      <c r="C50" s="181">
        <v>2142.11111111111</v>
      </c>
      <c r="D50" s="181">
        <v>3382.97</v>
      </c>
      <c r="E50" s="181">
        <v>2919.83333333333</v>
      </c>
      <c r="F50" s="181">
        <v>3000.75</v>
      </c>
      <c r="G50" s="182">
        <v>2468.56</v>
      </c>
      <c r="H50" s="182">
        <v>2468.56</v>
      </c>
      <c r="I50" s="182">
        <v>2158</v>
      </c>
      <c r="J50" s="181"/>
      <c r="K50" s="181">
        <v>1926.88888888889</v>
      </c>
      <c r="L50" s="181">
        <v>1939.05555555556</v>
      </c>
      <c r="M50" s="181" t="s">
        <v>2723</v>
      </c>
      <c r="N50" s="181">
        <v>2092.30555555556</v>
      </c>
      <c r="O50" s="182">
        <v>2456.61</v>
      </c>
      <c r="P50" s="182">
        <v>2480.5</v>
      </c>
      <c r="Q50" s="182">
        <v>2205.78</v>
      </c>
      <c r="R50" s="182">
        <v>2599.94</v>
      </c>
      <c r="S50" s="182">
        <v>2361.06</v>
      </c>
      <c r="T50" s="182">
        <v>2181.89</v>
      </c>
      <c r="U50" s="182">
        <v>2838.83</v>
      </c>
      <c r="V50" s="182">
        <v>2504.39</v>
      </c>
      <c r="W50" s="182">
        <v>2205.78</v>
      </c>
      <c r="X50" s="182">
        <v>2623.83</v>
      </c>
      <c r="Y50" s="182">
        <v>2265.5</v>
      </c>
      <c r="Z50" s="182">
        <v>2468.56</v>
      </c>
      <c r="AA50" s="182">
        <v>2611.89</v>
      </c>
      <c r="AB50" s="182">
        <v>2265.5</v>
      </c>
      <c r="AC50" s="182">
        <v>2576.06</v>
      </c>
      <c r="AD50" s="182"/>
      <c r="AE50" s="181">
        <v>1383.61111111111</v>
      </c>
      <c r="AF50" s="181">
        <v>1330.86111111111</v>
      </c>
      <c r="AG50" s="181">
        <v>1262.83333333333</v>
      </c>
      <c r="AH50" s="181">
        <v>1391.05555555556</v>
      </c>
      <c r="AI50" s="181">
        <v>1241.63888888889</v>
      </c>
      <c r="AJ50" s="181">
        <v>1101.02777777778</v>
      </c>
      <c r="AK50" s="181">
        <v>1416.81</v>
      </c>
      <c r="AL50" s="181">
        <v>2109.58</v>
      </c>
      <c r="AM50" s="181">
        <v>2002.08</v>
      </c>
    </row>
    <row r="51" s="171" customFormat="1" ht="20" customHeight="1" spans="1:39">
      <c r="A51" s="103">
        <v>22</v>
      </c>
      <c r="B51" s="181">
        <v>2617.83333333333</v>
      </c>
      <c r="C51" s="181">
        <v>2186.02777777778</v>
      </c>
      <c r="D51" s="181">
        <v>3456.81</v>
      </c>
      <c r="E51" s="181">
        <v>2984.02777777778</v>
      </c>
      <c r="F51" s="181">
        <v>3065.69</v>
      </c>
      <c r="G51" s="182">
        <v>2521.97</v>
      </c>
      <c r="H51" s="182">
        <v>2521.97</v>
      </c>
      <c r="I51" s="182">
        <v>2204.19</v>
      </c>
      <c r="J51" s="181"/>
      <c r="K51" s="181">
        <v>1968.11111111111</v>
      </c>
      <c r="L51" s="181">
        <v>1978.25</v>
      </c>
      <c r="M51" s="181" t="s">
        <v>2723</v>
      </c>
      <c r="N51" s="181">
        <v>2135.11111111111</v>
      </c>
      <c r="O51" s="182">
        <v>2509.75</v>
      </c>
      <c r="P51" s="182">
        <v>2534.19</v>
      </c>
      <c r="Q51" s="182">
        <v>2253.08</v>
      </c>
      <c r="R51" s="182">
        <v>2656.42</v>
      </c>
      <c r="S51" s="182">
        <v>2411.97</v>
      </c>
      <c r="T51" s="182">
        <v>2228.64</v>
      </c>
      <c r="U51" s="182">
        <v>2900.86</v>
      </c>
      <c r="V51" s="182">
        <v>2558.64</v>
      </c>
      <c r="W51" s="182">
        <v>2253.08</v>
      </c>
      <c r="X51" s="182">
        <v>2680.86</v>
      </c>
      <c r="Y51" s="182">
        <v>2314.19</v>
      </c>
      <c r="Z51" s="182">
        <v>2521.97</v>
      </c>
      <c r="AA51" s="182">
        <v>2668.64</v>
      </c>
      <c r="AB51" s="182">
        <v>2314.19</v>
      </c>
      <c r="AC51" s="182">
        <v>2631.97</v>
      </c>
      <c r="AD51" s="182"/>
      <c r="AE51" s="181">
        <v>1411.44444444444</v>
      </c>
      <c r="AF51" s="181">
        <v>1358.22222222222</v>
      </c>
      <c r="AG51" s="181">
        <v>1287.52777777778</v>
      </c>
      <c r="AH51" s="181">
        <v>1419.72222222222</v>
      </c>
      <c r="AI51" s="181">
        <v>1266.97222222222</v>
      </c>
      <c r="AJ51" s="181">
        <v>1120.63888888889</v>
      </c>
      <c r="AK51" s="181">
        <v>1449.11</v>
      </c>
      <c r="AL51" s="181">
        <v>2158</v>
      </c>
      <c r="AM51" s="181">
        <v>2048</v>
      </c>
    </row>
    <row r="52" s="171" customFormat="1" ht="20" customHeight="1" spans="1:39">
      <c r="A52" s="103">
        <v>22.5</v>
      </c>
      <c r="B52" s="181">
        <v>2673.36111111111</v>
      </c>
      <c r="C52" s="181">
        <v>2231.97222222222</v>
      </c>
      <c r="D52" s="181">
        <v>3530.64</v>
      </c>
      <c r="E52" s="181">
        <v>3048.22222222222</v>
      </c>
      <c r="F52" s="181">
        <v>3130.64</v>
      </c>
      <c r="G52" s="182">
        <v>2575.39</v>
      </c>
      <c r="H52" s="182">
        <v>2575.39</v>
      </c>
      <c r="I52" s="182">
        <v>2250.39</v>
      </c>
      <c r="J52" s="181"/>
      <c r="K52" s="181">
        <v>2009.33333333333</v>
      </c>
      <c r="L52" s="181">
        <v>2019.47222222222</v>
      </c>
      <c r="M52" s="181" t="s">
        <v>2723</v>
      </c>
      <c r="N52" s="181">
        <v>2179.94444444444</v>
      </c>
      <c r="O52" s="182">
        <v>2562.89</v>
      </c>
      <c r="P52" s="182">
        <v>2587.89</v>
      </c>
      <c r="Q52" s="182">
        <v>2300.39</v>
      </c>
      <c r="R52" s="182">
        <v>2712.89</v>
      </c>
      <c r="S52" s="182">
        <v>2462.89</v>
      </c>
      <c r="T52" s="182">
        <v>2275.39</v>
      </c>
      <c r="U52" s="182">
        <v>2962.89</v>
      </c>
      <c r="V52" s="182">
        <v>2612.89</v>
      </c>
      <c r="W52" s="182">
        <v>2300.39</v>
      </c>
      <c r="X52" s="182">
        <v>2737.89</v>
      </c>
      <c r="Y52" s="182">
        <v>2362.89</v>
      </c>
      <c r="Z52" s="182">
        <v>2575.39</v>
      </c>
      <c r="AA52" s="182">
        <v>2725.39</v>
      </c>
      <c r="AB52" s="182">
        <v>2362.89</v>
      </c>
      <c r="AC52" s="182">
        <v>2687.89</v>
      </c>
      <c r="AD52" s="182"/>
      <c r="AE52" s="181">
        <v>1439.27777777778</v>
      </c>
      <c r="AF52" s="181">
        <v>1385.58333333333</v>
      </c>
      <c r="AG52" s="181">
        <v>1312.22222222222</v>
      </c>
      <c r="AH52" s="181">
        <v>1446.36111111111</v>
      </c>
      <c r="AI52" s="181">
        <v>1290.27777777778</v>
      </c>
      <c r="AJ52" s="181">
        <v>1140.25</v>
      </c>
      <c r="AK52" s="181">
        <v>1479.39</v>
      </c>
      <c r="AL52" s="181">
        <v>2204.39</v>
      </c>
      <c r="AM52" s="181">
        <v>2091.89</v>
      </c>
    </row>
    <row r="53" s="171" customFormat="1" ht="20" customHeight="1" spans="1:39">
      <c r="A53" s="103">
        <v>23</v>
      </c>
      <c r="B53" s="181">
        <v>2726.86111111111</v>
      </c>
      <c r="C53" s="181">
        <v>2275.88888888889</v>
      </c>
      <c r="D53" s="181">
        <v>3604.47</v>
      </c>
      <c r="E53" s="181">
        <v>3112.41666666667</v>
      </c>
      <c r="F53" s="181">
        <v>3195.58</v>
      </c>
      <c r="G53" s="182">
        <v>2628.81</v>
      </c>
      <c r="H53" s="182">
        <v>2628.81</v>
      </c>
      <c r="I53" s="182">
        <v>2296.58</v>
      </c>
      <c r="J53" s="181"/>
      <c r="K53" s="181">
        <v>2050.55555555556</v>
      </c>
      <c r="L53" s="181">
        <v>2058.66666666667</v>
      </c>
      <c r="M53" s="181" t="s">
        <v>2723</v>
      </c>
      <c r="N53" s="181">
        <v>2222.75</v>
      </c>
      <c r="O53" s="182">
        <v>2616.03</v>
      </c>
      <c r="P53" s="182">
        <v>2641.58</v>
      </c>
      <c r="Q53" s="182">
        <v>2347.69</v>
      </c>
      <c r="R53" s="182">
        <v>2769.36</v>
      </c>
      <c r="S53" s="182">
        <v>2513.81</v>
      </c>
      <c r="T53" s="182">
        <v>2322.14</v>
      </c>
      <c r="U53" s="182">
        <v>3024.92</v>
      </c>
      <c r="V53" s="182">
        <v>2667.14</v>
      </c>
      <c r="W53" s="182">
        <v>2347.69</v>
      </c>
      <c r="X53" s="182">
        <v>2794.92</v>
      </c>
      <c r="Y53" s="182">
        <v>2411.58</v>
      </c>
      <c r="Z53" s="182">
        <v>2628.81</v>
      </c>
      <c r="AA53" s="182">
        <v>2782.14</v>
      </c>
      <c r="AB53" s="182">
        <v>2411.58</v>
      </c>
      <c r="AC53" s="182">
        <v>2743.81</v>
      </c>
      <c r="AD53" s="182"/>
      <c r="AE53" s="181">
        <v>1469.13888888889</v>
      </c>
      <c r="AF53" s="181">
        <v>1410.91666666667</v>
      </c>
      <c r="AG53" s="181">
        <v>1338.94444444444</v>
      </c>
      <c r="AH53" s="181">
        <v>1475.02777777778</v>
      </c>
      <c r="AI53" s="181">
        <v>1315.61111111111</v>
      </c>
      <c r="AJ53" s="181">
        <v>1159.86111111111</v>
      </c>
      <c r="AK53" s="181">
        <v>1511.69</v>
      </c>
      <c r="AL53" s="181">
        <v>2252.81</v>
      </c>
      <c r="AM53" s="181">
        <v>2137.81</v>
      </c>
    </row>
    <row r="54" s="171" customFormat="1" ht="20" customHeight="1" spans="1:39">
      <c r="A54" s="103">
        <v>23.5</v>
      </c>
      <c r="B54" s="181">
        <v>2782.38888888889</v>
      </c>
      <c r="C54" s="181">
        <v>2319.80555555556</v>
      </c>
      <c r="D54" s="181">
        <v>3678.31</v>
      </c>
      <c r="E54" s="181">
        <v>3176.61111111111</v>
      </c>
      <c r="F54" s="181">
        <v>3260.53</v>
      </c>
      <c r="G54" s="182">
        <v>2682.22</v>
      </c>
      <c r="H54" s="182">
        <v>2682.22</v>
      </c>
      <c r="I54" s="182">
        <v>2342.78</v>
      </c>
      <c r="J54" s="181"/>
      <c r="K54" s="181">
        <v>2091.77777777778</v>
      </c>
      <c r="L54" s="181">
        <v>2099.88888888889</v>
      </c>
      <c r="M54" s="181" t="s">
        <v>2723</v>
      </c>
      <c r="N54" s="181">
        <v>2265.55555555556</v>
      </c>
      <c r="O54" s="182">
        <v>2669.17</v>
      </c>
      <c r="P54" s="182">
        <v>2695.28</v>
      </c>
      <c r="Q54" s="182">
        <v>2395</v>
      </c>
      <c r="R54" s="182">
        <v>2825.83</v>
      </c>
      <c r="S54" s="182">
        <v>2564.72</v>
      </c>
      <c r="T54" s="182">
        <v>2368.89</v>
      </c>
      <c r="U54" s="182">
        <v>3086.94</v>
      </c>
      <c r="V54" s="182">
        <v>2721.39</v>
      </c>
      <c r="W54" s="182">
        <v>2395</v>
      </c>
      <c r="X54" s="182">
        <v>2851.94</v>
      </c>
      <c r="Y54" s="182">
        <v>2460.28</v>
      </c>
      <c r="Z54" s="182">
        <v>2682.22</v>
      </c>
      <c r="AA54" s="182">
        <v>2838.89</v>
      </c>
      <c r="AB54" s="182">
        <v>2460.28</v>
      </c>
      <c r="AC54" s="182">
        <v>2799.72</v>
      </c>
      <c r="AD54" s="182"/>
      <c r="AE54" s="181">
        <v>1496.97222222222</v>
      </c>
      <c r="AF54" s="181">
        <v>1438.27777777778</v>
      </c>
      <c r="AG54" s="181">
        <v>1363.63888888889</v>
      </c>
      <c r="AH54" s="181">
        <v>1503.69444444444</v>
      </c>
      <c r="AI54" s="181">
        <v>1340.94444444444</v>
      </c>
      <c r="AJ54" s="181">
        <v>1179.47222222222</v>
      </c>
      <c r="AK54" s="181">
        <v>1544</v>
      </c>
      <c r="AL54" s="181">
        <v>2301.22</v>
      </c>
      <c r="AM54" s="181">
        <v>2183.72</v>
      </c>
    </row>
    <row r="55" s="171" customFormat="1" ht="20" customHeight="1" spans="1:39">
      <c r="A55" s="103">
        <v>24</v>
      </c>
      <c r="B55" s="181">
        <v>2835.88888888889</v>
      </c>
      <c r="C55" s="181">
        <v>2365.75</v>
      </c>
      <c r="D55" s="181">
        <v>3754.17</v>
      </c>
      <c r="E55" s="181">
        <v>3240.80555555556</v>
      </c>
      <c r="F55" s="181">
        <v>3327.5</v>
      </c>
      <c r="G55" s="182">
        <v>2735.64</v>
      </c>
      <c r="H55" s="182">
        <v>2735.64</v>
      </c>
      <c r="I55" s="182">
        <v>2388.97</v>
      </c>
      <c r="J55" s="181"/>
      <c r="K55" s="181">
        <v>2130.97222222222</v>
      </c>
      <c r="L55" s="181">
        <v>2139.08333333333</v>
      </c>
      <c r="M55" s="181" t="s">
        <v>2723</v>
      </c>
      <c r="N55" s="181">
        <v>2310.38888888889</v>
      </c>
      <c r="O55" s="182">
        <v>2722.31</v>
      </c>
      <c r="P55" s="182">
        <v>2748.97</v>
      </c>
      <c r="Q55" s="182">
        <v>2442.31</v>
      </c>
      <c r="R55" s="182">
        <v>2882.31</v>
      </c>
      <c r="S55" s="182">
        <v>2615.64</v>
      </c>
      <c r="T55" s="182">
        <v>2415.64</v>
      </c>
      <c r="U55" s="182">
        <v>3148.97</v>
      </c>
      <c r="V55" s="182">
        <v>2775.64</v>
      </c>
      <c r="W55" s="182">
        <v>2442.31</v>
      </c>
      <c r="X55" s="182">
        <v>2908.97</v>
      </c>
      <c r="Y55" s="182">
        <v>2508.97</v>
      </c>
      <c r="Z55" s="182">
        <v>2735.64</v>
      </c>
      <c r="AA55" s="182">
        <v>2895.64</v>
      </c>
      <c r="AB55" s="182">
        <v>2508.97</v>
      </c>
      <c r="AC55" s="182">
        <v>2855.64</v>
      </c>
      <c r="AD55" s="182"/>
      <c r="AE55" s="181">
        <v>1526.83333333333</v>
      </c>
      <c r="AF55" s="181">
        <v>1465.63888888889</v>
      </c>
      <c r="AG55" s="181">
        <v>1388.33333333333</v>
      </c>
      <c r="AH55" s="181">
        <v>1530.33333333333</v>
      </c>
      <c r="AI55" s="181">
        <v>1366.27777777778</v>
      </c>
      <c r="AJ55" s="181">
        <v>1199.08333333333</v>
      </c>
      <c r="AK55" s="181">
        <v>1574.28</v>
      </c>
      <c r="AL55" s="181">
        <v>2347.61</v>
      </c>
      <c r="AM55" s="181">
        <v>2227.61</v>
      </c>
    </row>
    <row r="56" s="171" customFormat="1" ht="20" customHeight="1" spans="1:39">
      <c r="A56" s="103">
        <v>24.5</v>
      </c>
      <c r="B56" s="181">
        <v>2891.41666666667</v>
      </c>
      <c r="C56" s="181">
        <v>2409.66666666667</v>
      </c>
      <c r="D56" s="181">
        <v>3828</v>
      </c>
      <c r="E56" s="181">
        <v>3305</v>
      </c>
      <c r="F56" s="181">
        <v>3392.44</v>
      </c>
      <c r="G56" s="182">
        <v>2789.06</v>
      </c>
      <c r="H56" s="182">
        <v>2789.06</v>
      </c>
      <c r="I56" s="182">
        <v>2435.17</v>
      </c>
      <c r="J56" s="181"/>
      <c r="K56" s="181">
        <v>2172.19444444444</v>
      </c>
      <c r="L56" s="181">
        <v>2180.30555555556</v>
      </c>
      <c r="M56" s="181" t="s">
        <v>2723</v>
      </c>
      <c r="N56" s="181">
        <v>2353.19444444444</v>
      </c>
      <c r="O56" s="182">
        <v>2775.44</v>
      </c>
      <c r="P56" s="182">
        <v>2802.67</v>
      </c>
      <c r="Q56" s="182">
        <v>2489.61</v>
      </c>
      <c r="R56" s="182">
        <v>2938.78</v>
      </c>
      <c r="S56" s="182">
        <v>2666.56</v>
      </c>
      <c r="T56" s="182">
        <v>2462.39</v>
      </c>
      <c r="U56" s="182">
        <v>3211</v>
      </c>
      <c r="V56" s="182">
        <v>2829.89</v>
      </c>
      <c r="W56" s="182">
        <v>2489.61</v>
      </c>
      <c r="X56" s="182">
        <v>2966</v>
      </c>
      <c r="Y56" s="182">
        <v>2557.67</v>
      </c>
      <c r="Z56" s="182">
        <v>2789.06</v>
      </c>
      <c r="AA56" s="182">
        <v>2952.39</v>
      </c>
      <c r="AB56" s="182">
        <v>2557.67</v>
      </c>
      <c r="AC56" s="182">
        <v>2911.56</v>
      </c>
      <c r="AD56" s="182"/>
      <c r="AE56" s="181">
        <v>1554.66666666667</v>
      </c>
      <c r="AF56" s="181">
        <v>1493</v>
      </c>
      <c r="AG56" s="181">
        <v>1413.02777777778</v>
      </c>
      <c r="AH56" s="181">
        <v>1559</v>
      </c>
      <c r="AI56" s="181">
        <v>1389.58333333333</v>
      </c>
      <c r="AJ56" s="181">
        <v>1218.69444444444</v>
      </c>
      <c r="AK56" s="181">
        <v>1606.58</v>
      </c>
      <c r="AL56" s="181">
        <v>2396.03</v>
      </c>
      <c r="AM56" s="181">
        <v>2273.53</v>
      </c>
    </row>
    <row r="57" s="171" customFormat="1" ht="20" customHeight="1" spans="1:39">
      <c r="A57" s="103">
        <v>25</v>
      </c>
      <c r="B57" s="181">
        <v>2946.94444444444</v>
      </c>
      <c r="C57" s="181">
        <v>2455.61111111111</v>
      </c>
      <c r="D57" s="181">
        <v>3901.83</v>
      </c>
      <c r="E57" s="181">
        <v>3369.19444444444</v>
      </c>
      <c r="F57" s="181">
        <v>3457.39</v>
      </c>
      <c r="G57" s="182">
        <v>2842.47</v>
      </c>
      <c r="H57" s="182">
        <v>2842.47</v>
      </c>
      <c r="I57" s="182">
        <v>2481.36</v>
      </c>
      <c r="J57" s="181"/>
      <c r="K57" s="181">
        <v>2213.41666666667</v>
      </c>
      <c r="L57" s="181">
        <v>2219.5</v>
      </c>
      <c r="M57" s="181" t="s">
        <v>2723</v>
      </c>
      <c r="N57" s="181">
        <v>2398.02777777778</v>
      </c>
      <c r="O57" s="182">
        <v>2828.58</v>
      </c>
      <c r="P57" s="182">
        <v>2856.36</v>
      </c>
      <c r="Q57" s="182">
        <v>2536.92</v>
      </c>
      <c r="R57" s="182">
        <v>2995.25</v>
      </c>
      <c r="S57" s="182">
        <v>2717.47</v>
      </c>
      <c r="T57" s="182">
        <v>2509.14</v>
      </c>
      <c r="U57" s="182">
        <v>3273.03</v>
      </c>
      <c r="V57" s="182">
        <v>2884.14</v>
      </c>
      <c r="W57" s="182">
        <v>2536.92</v>
      </c>
      <c r="X57" s="182">
        <v>3023.03</v>
      </c>
      <c r="Y57" s="182">
        <v>2606.36</v>
      </c>
      <c r="Z57" s="182">
        <v>2842.47</v>
      </c>
      <c r="AA57" s="182">
        <v>3009.14</v>
      </c>
      <c r="AB57" s="182">
        <v>2606.36</v>
      </c>
      <c r="AC57" s="182">
        <v>2967.47</v>
      </c>
      <c r="AD57" s="182"/>
      <c r="AE57" s="181">
        <v>1584.52777777778</v>
      </c>
      <c r="AF57" s="181">
        <v>1518.33333333333</v>
      </c>
      <c r="AG57" s="181">
        <v>1437.72222222222</v>
      </c>
      <c r="AH57" s="181">
        <v>1587.66666666667</v>
      </c>
      <c r="AI57" s="181">
        <v>1414.91666666667</v>
      </c>
      <c r="AJ57" s="181">
        <v>1238.30555555556</v>
      </c>
      <c r="AK57" s="181">
        <v>1638.89</v>
      </c>
      <c r="AL57" s="181">
        <v>2444.44</v>
      </c>
      <c r="AM57" s="181">
        <v>2319.44</v>
      </c>
    </row>
    <row r="58" s="171" customFormat="1" ht="20" customHeight="1" spans="1:39">
      <c r="A58" s="103">
        <v>25.5</v>
      </c>
      <c r="B58" s="181">
        <v>3000.44444444444</v>
      </c>
      <c r="C58" s="181">
        <v>2499.52777777778</v>
      </c>
      <c r="D58" s="181">
        <v>3975.67</v>
      </c>
      <c r="E58" s="181">
        <v>3433.38888888889</v>
      </c>
      <c r="F58" s="181">
        <v>3522.33</v>
      </c>
      <c r="G58" s="182">
        <v>2895.89</v>
      </c>
      <c r="H58" s="182">
        <v>2895.89</v>
      </c>
      <c r="I58" s="182">
        <v>2527.56</v>
      </c>
      <c r="J58" s="181"/>
      <c r="K58" s="181">
        <v>2254.63888888889</v>
      </c>
      <c r="L58" s="181">
        <v>2258.69444444444</v>
      </c>
      <c r="M58" s="181" t="s">
        <v>2723</v>
      </c>
      <c r="N58" s="181">
        <v>2440.83333333333</v>
      </c>
      <c r="O58" s="182">
        <v>2881.72</v>
      </c>
      <c r="P58" s="182">
        <v>2910.06</v>
      </c>
      <c r="Q58" s="182">
        <v>2584.22</v>
      </c>
      <c r="R58" s="182">
        <v>3051.72</v>
      </c>
      <c r="S58" s="182">
        <v>2768.39</v>
      </c>
      <c r="T58" s="182">
        <v>2555.89</v>
      </c>
      <c r="U58" s="182">
        <v>3335.06</v>
      </c>
      <c r="V58" s="182">
        <v>2938.39</v>
      </c>
      <c r="W58" s="182">
        <v>2584.22</v>
      </c>
      <c r="X58" s="182">
        <v>3080.06</v>
      </c>
      <c r="Y58" s="182">
        <v>2655.06</v>
      </c>
      <c r="Z58" s="182">
        <v>2895.89</v>
      </c>
      <c r="AA58" s="182">
        <v>3065.89</v>
      </c>
      <c r="AB58" s="182">
        <v>2655.06</v>
      </c>
      <c r="AC58" s="182">
        <v>3023.39</v>
      </c>
      <c r="AD58" s="182"/>
      <c r="AE58" s="181">
        <v>1612.36111111111</v>
      </c>
      <c r="AF58" s="181">
        <v>1545.69444444444</v>
      </c>
      <c r="AG58" s="181">
        <v>1464.44444444444</v>
      </c>
      <c r="AH58" s="181">
        <v>1614.30555555556</v>
      </c>
      <c r="AI58" s="181">
        <v>1440.25</v>
      </c>
      <c r="AJ58" s="181">
        <v>1257.91666666667</v>
      </c>
      <c r="AK58" s="181">
        <v>1669.17</v>
      </c>
      <c r="AL58" s="181">
        <v>2490.83</v>
      </c>
      <c r="AM58" s="181">
        <v>2363.33</v>
      </c>
    </row>
    <row r="59" s="171" customFormat="1" ht="20" customHeight="1" spans="1:39">
      <c r="A59" s="103">
        <v>26</v>
      </c>
      <c r="B59" s="181">
        <v>3055.97222222222</v>
      </c>
      <c r="C59" s="181">
        <v>2543.44444444444</v>
      </c>
      <c r="D59" s="181">
        <v>4049.5</v>
      </c>
      <c r="E59" s="181">
        <v>3497.58333333333</v>
      </c>
      <c r="F59" s="181">
        <v>3587.28</v>
      </c>
      <c r="G59" s="182">
        <v>2949.31</v>
      </c>
      <c r="H59" s="182">
        <v>2949.31</v>
      </c>
      <c r="I59" s="182">
        <v>2573.75</v>
      </c>
      <c r="J59" s="181"/>
      <c r="K59" s="181">
        <v>2295.86111111111</v>
      </c>
      <c r="L59" s="181">
        <v>2299.91666666667</v>
      </c>
      <c r="M59" s="181" t="s">
        <v>2723</v>
      </c>
      <c r="N59" s="181">
        <v>2483.63888888889</v>
      </c>
      <c r="O59" s="182">
        <v>2934.86</v>
      </c>
      <c r="P59" s="182">
        <v>2963.75</v>
      </c>
      <c r="Q59" s="182">
        <v>2631.53</v>
      </c>
      <c r="R59" s="182">
        <v>3108.19</v>
      </c>
      <c r="S59" s="182">
        <v>2819.31</v>
      </c>
      <c r="T59" s="182">
        <v>2602.64</v>
      </c>
      <c r="U59" s="182">
        <v>3397.08</v>
      </c>
      <c r="V59" s="182">
        <v>2992.64</v>
      </c>
      <c r="W59" s="182">
        <v>2631.53</v>
      </c>
      <c r="X59" s="182">
        <v>3137.08</v>
      </c>
      <c r="Y59" s="182">
        <v>2703.75</v>
      </c>
      <c r="Z59" s="182">
        <v>2949.31</v>
      </c>
      <c r="AA59" s="182">
        <v>3122.64</v>
      </c>
      <c r="AB59" s="182">
        <v>2703.75</v>
      </c>
      <c r="AC59" s="182">
        <v>3079.31</v>
      </c>
      <c r="AD59" s="182"/>
      <c r="AE59" s="181">
        <v>1642.22222222222</v>
      </c>
      <c r="AF59" s="181">
        <v>1573.05555555556</v>
      </c>
      <c r="AG59" s="181">
        <v>1489.13888888889</v>
      </c>
      <c r="AH59" s="181">
        <v>1642.97222222222</v>
      </c>
      <c r="AI59" s="181">
        <v>1465.58333333333</v>
      </c>
      <c r="AJ59" s="181">
        <v>1277.52777777778</v>
      </c>
      <c r="AK59" s="181">
        <v>1701.47</v>
      </c>
      <c r="AL59" s="181">
        <v>2539.25</v>
      </c>
      <c r="AM59" s="181">
        <v>2409.25</v>
      </c>
    </row>
    <row r="60" s="171" customFormat="1" ht="20" customHeight="1" spans="1:39">
      <c r="A60" s="103">
        <v>26.5</v>
      </c>
      <c r="B60" s="181">
        <v>3109.47222222222</v>
      </c>
      <c r="C60" s="181">
        <v>2589.38888888889</v>
      </c>
      <c r="D60" s="181">
        <v>4123.33</v>
      </c>
      <c r="E60" s="181">
        <v>3561.77777777778</v>
      </c>
      <c r="F60" s="181">
        <v>3652.22</v>
      </c>
      <c r="G60" s="182">
        <v>3002.72</v>
      </c>
      <c r="H60" s="182">
        <v>3002.72</v>
      </c>
      <c r="I60" s="182">
        <v>2619.94</v>
      </c>
      <c r="J60" s="181"/>
      <c r="K60" s="181">
        <v>2337.08333333333</v>
      </c>
      <c r="L60" s="181">
        <v>2339.11111111111</v>
      </c>
      <c r="M60" s="181" t="s">
        <v>2723</v>
      </c>
      <c r="N60" s="181">
        <v>2528.47222222222</v>
      </c>
      <c r="O60" s="182">
        <v>2988</v>
      </c>
      <c r="P60" s="182">
        <v>3017.44</v>
      </c>
      <c r="Q60" s="182">
        <v>2678.83</v>
      </c>
      <c r="R60" s="182">
        <v>3164.67</v>
      </c>
      <c r="S60" s="182">
        <v>2870.22</v>
      </c>
      <c r="T60" s="182">
        <v>2649.39</v>
      </c>
      <c r="U60" s="182">
        <v>3459.11</v>
      </c>
      <c r="V60" s="182">
        <v>3046.89</v>
      </c>
      <c r="W60" s="182">
        <v>2678.83</v>
      </c>
      <c r="X60" s="182">
        <v>3194.11</v>
      </c>
      <c r="Y60" s="182">
        <v>2752.44</v>
      </c>
      <c r="Z60" s="182">
        <v>3002.72</v>
      </c>
      <c r="AA60" s="182">
        <v>3179.39</v>
      </c>
      <c r="AB60" s="182">
        <v>2752.44</v>
      </c>
      <c r="AC60" s="182">
        <v>3135.22</v>
      </c>
      <c r="AD60" s="182"/>
      <c r="AE60" s="181">
        <v>1670.05555555556</v>
      </c>
      <c r="AF60" s="181">
        <v>1600.41666666667</v>
      </c>
      <c r="AG60" s="181">
        <v>1513.83333333333</v>
      </c>
      <c r="AH60" s="181">
        <v>1671.63888888889</v>
      </c>
      <c r="AI60" s="181">
        <v>1488.88888888889</v>
      </c>
      <c r="AJ60" s="181">
        <v>1297.13888888889</v>
      </c>
      <c r="AK60" s="181">
        <v>1733.78</v>
      </c>
      <c r="AL60" s="181">
        <v>2587.67</v>
      </c>
      <c r="AM60" s="181">
        <v>2455.17</v>
      </c>
    </row>
    <row r="61" s="171" customFormat="1" ht="20" customHeight="1" spans="1:39">
      <c r="A61" s="103">
        <v>27</v>
      </c>
      <c r="B61" s="181">
        <v>3165</v>
      </c>
      <c r="C61" s="181">
        <v>2633.30555555556</v>
      </c>
      <c r="D61" s="181">
        <v>4199.19</v>
      </c>
      <c r="E61" s="181">
        <v>3625.97222222222</v>
      </c>
      <c r="F61" s="181">
        <v>3719.19</v>
      </c>
      <c r="G61" s="182">
        <v>3056.14</v>
      </c>
      <c r="H61" s="182">
        <v>3056.14</v>
      </c>
      <c r="I61" s="182">
        <v>2666.14</v>
      </c>
      <c r="J61" s="181"/>
      <c r="K61" s="181">
        <v>2378.30555555556</v>
      </c>
      <c r="L61" s="181">
        <v>2380.33333333333</v>
      </c>
      <c r="M61" s="181" t="s">
        <v>2723</v>
      </c>
      <c r="N61" s="181">
        <v>2571.27777777778</v>
      </c>
      <c r="O61" s="182">
        <v>3041.14</v>
      </c>
      <c r="P61" s="182">
        <v>3071.14</v>
      </c>
      <c r="Q61" s="182">
        <v>2726.14</v>
      </c>
      <c r="R61" s="182">
        <v>3221.14</v>
      </c>
      <c r="S61" s="182">
        <v>2921.14</v>
      </c>
      <c r="T61" s="182">
        <v>2696.14</v>
      </c>
      <c r="U61" s="182">
        <v>3521.14</v>
      </c>
      <c r="V61" s="182">
        <v>3101.14</v>
      </c>
      <c r="W61" s="182">
        <v>2726.14</v>
      </c>
      <c r="X61" s="182">
        <v>3251.14</v>
      </c>
      <c r="Y61" s="182">
        <v>2801.14</v>
      </c>
      <c r="Z61" s="182">
        <v>3056.14</v>
      </c>
      <c r="AA61" s="182">
        <v>3236.14</v>
      </c>
      <c r="AB61" s="182">
        <v>2801.14</v>
      </c>
      <c r="AC61" s="182">
        <v>3191.14</v>
      </c>
      <c r="AD61" s="182"/>
      <c r="AE61" s="181">
        <v>1699.91666666667</v>
      </c>
      <c r="AF61" s="181">
        <v>1627.77777777778</v>
      </c>
      <c r="AG61" s="181">
        <v>1538.52777777778</v>
      </c>
      <c r="AH61" s="181">
        <v>1698.27777777778</v>
      </c>
      <c r="AI61" s="181">
        <v>1514.22222222222</v>
      </c>
      <c r="AJ61" s="181">
        <v>1316.75</v>
      </c>
      <c r="AK61" s="181">
        <v>1764.06</v>
      </c>
      <c r="AL61" s="181">
        <v>2634.06</v>
      </c>
      <c r="AM61" s="181">
        <v>2499.06</v>
      </c>
    </row>
    <row r="62" s="171" customFormat="1" ht="20" customHeight="1" spans="1:39">
      <c r="A62" s="103">
        <v>27.5</v>
      </c>
      <c r="B62" s="181">
        <v>3218.5</v>
      </c>
      <c r="C62" s="181">
        <v>2679.25</v>
      </c>
      <c r="D62" s="181">
        <v>4273.03</v>
      </c>
      <c r="E62" s="181">
        <v>3690.16666666667</v>
      </c>
      <c r="F62" s="181">
        <v>3784.14</v>
      </c>
      <c r="G62" s="182">
        <v>3107.53</v>
      </c>
      <c r="H62" s="182">
        <v>3107.53</v>
      </c>
      <c r="I62" s="182">
        <v>2710.31</v>
      </c>
      <c r="J62" s="181"/>
      <c r="K62" s="181">
        <v>2419.52777777778</v>
      </c>
      <c r="L62" s="181">
        <v>2419.52777777778</v>
      </c>
      <c r="M62" s="181" t="s">
        <v>2723</v>
      </c>
      <c r="N62" s="181">
        <v>2614.08333333333</v>
      </c>
      <c r="O62" s="182">
        <v>3092.25</v>
      </c>
      <c r="P62" s="182">
        <v>3122.81</v>
      </c>
      <c r="Q62" s="182">
        <v>2771.42</v>
      </c>
      <c r="R62" s="182">
        <v>3275.58</v>
      </c>
      <c r="S62" s="182">
        <v>2970.03</v>
      </c>
      <c r="T62" s="182">
        <v>2740.86</v>
      </c>
      <c r="U62" s="182">
        <v>3581.14</v>
      </c>
      <c r="V62" s="182">
        <v>3153.36</v>
      </c>
      <c r="W62" s="182">
        <v>2771.42</v>
      </c>
      <c r="X62" s="182">
        <v>3306.14</v>
      </c>
      <c r="Y62" s="182">
        <v>2847.81</v>
      </c>
      <c r="Z62" s="182">
        <v>3107.53</v>
      </c>
      <c r="AA62" s="182">
        <v>3290.86</v>
      </c>
      <c r="AB62" s="182">
        <v>2847.81</v>
      </c>
      <c r="AC62" s="182">
        <v>3245.03</v>
      </c>
      <c r="AD62" s="182"/>
      <c r="AE62" s="181">
        <v>1727.75</v>
      </c>
      <c r="AF62" s="181">
        <v>1653.11111111111</v>
      </c>
      <c r="AG62" s="181">
        <v>1565.25</v>
      </c>
      <c r="AH62" s="181">
        <v>1726.94444444444</v>
      </c>
      <c r="AI62" s="181">
        <v>1539.55555555556</v>
      </c>
      <c r="AJ62" s="181">
        <v>1336.36111111111</v>
      </c>
      <c r="AK62" s="181">
        <v>1796.36</v>
      </c>
      <c r="AL62" s="181">
        <v>2682.47</v>
      </c>
      <c r="AM62" s="181">
        <v>2544.97</v>
      </c>
    </row>
    <row r="63" s="171" customFormat="1" ht="20" customHeight="1" spans="1:39">
      <c r="A63" s="103">
        <v>28</v>
      </c>
      <c r="B63" s="181">
        <v>3274.02777777778</v>
      </c>
      <c r="C63" s="181">
        <v>2723.16666666667</v>
      </c>
      <c r="D63" s="181">
        <v>4346.86</v>
      </c>
      <c r="E63" s="181">
        <v>3754.36111111111</v>
      </c>
      <c r="F63" s="181">
        <v>3849.08</v>
      </c>
      <c r="G63" s="182">
        <v>3160.94</v>
      </c>
      <c r="H63" s="182">
        <v>3160.94</v>
      </c>
      <c r="I63" s="182">
        <v>2756.5</v>
      </c>
      <c r="J63" s="181"/>
      <c r="K63" s="181">
        <v>2460.75</v>
      </c>
      <c r="L63" s="181">
        <v>2460.75</v>
      </c>
      <c r="M63" s="181" t="s">
        <v>2723</v>
      </c>
      <c r="N63" s="181">
        <v>2658.91666666667</v>
      </c>
      <c r="O63" s="182">
        <v>3145.39</v>
      </c>
      <c r="P63" s="182">
        <v>3176.5</v>
      </c>
      <c r="Q63" s="182">
        <v>2818.72</v>
      </c>
      <c r="R63" s="182">
        <v>3332.06</v>
      </c>
      <c r="S63" s="182">
        <v>3020.94</v>
      </c>
      <c r="T63" s="182">
        <v>2787.61</v>
      </c>
      <c r="U63" s="182">
        <v>3643.17</v>
      </c>
      <c r="V63" s="182">
        <v>3207.61</v>
      </c>
      <c r="W63" s="182">
        <v>2818.72</v>
      </c>
      <c r="X63" s="182">
        <v>3363.17</v>
      </c>
      <c r="Y63" s="182">
        <v>2896.5</v>
      </c>
      <c r="Z63" s="182">
        <v>3160.94</v>
      </c>
      <c r="AA63" s="182">
        <v>3347.61</v>
      </c>
      <c r="AB63" s="182">
        <v>2896.5</v>
      </c>
      <c r="AC63" s="182">
        <v>3300.94</v>
      </c>
      <c r="AD63" s="182"/>
      <c r="AE63" s="181">
        <v>1755.58333333333</v>
      </c>
      <c r="AF63" s="181">
        <v>1680.47222222222</v>
      </c>
      <c r="AG63" s="181">
        <v>1589.94444444444</v>
      </c>
      <c r="AH63" s="181">
        <v>1755.61111111111</v>
      </c>
      <c r="AI63" s="181">
        <v>1564.88888888889</v>
      </c>
      <c r="AJ63" s="181">
        <v>1355.97222222222</v>
      </c>
      <c r="AK63" s="181">
        <v>1826.64</v>
      </c>
      <c r="AL63" s="181">
        <v>2728.86</v>
      </c>
      <c r="AM63" s="181">
        <v>2588.86</v>
      </c>
    </row>
    <row r="64" s="171" customFormat="1" ht="20" customHeight="1" spans="1:39">
      <c r="A64" s="103">
        <v>28.5</v>
      </c>
      <c r="B64" s="181">
        <v>3329.55555555556</v>
      </c>
      <c r="C64" s="181">
        <v>2769.11111111111</v>
      </c>
      <c r="D64" s="181">
        <v>4420.69</v>
      </c>
      <c r="E64" s="181">
        <v>3818.55555555556</v>
      </c>
      <c r="F64" s="181">
        <v>3914.03</v>
      </c>
      <c r="G64" s="182">
        <v>3214.36</v>
      </c>
      <c r="H64" s="182">
        <v>3214.36</v>
      </c>
      <c r="I64" s="182">
        <v>2802.69</v>
      </c>
      <c r="J64" s="181"/>
      <c r="K64" s="181">
        <v>2499.94444444444</v>
      </c>
      <c r="L64" s="181">
        <v>2499.94444444444</v>
      </c>
      <c r="M64" s="181" t="s">
        <v>2723</v>
      </c>
      <c r="N64" s="181">
        <v>2701.72222222222</v>
      </c>
      <c r="O64" s="182">
        <v>3198.53</v>
      </c>
      <c r="P64" s="182">
        <v>3230.19</v>
      </c>
      <c r="Q64" s="182">
        <v>2866.03</v>
      </c>
      <c r="R64" s="182">
        <v>3388.53</v>
      </c>
      <c r="S64" s="182">
        <v>3071.86</v>
      </c>
      <c r="T64" s="182">
        <v>2834.36</v>
      </c>
      <c r="U64" s="182">
        <v>3705.19</v>
      </c>
      <c r="V64" s="182">
        <v>3261.86</v>
      </c>
      <c r="W64" s="182">
        <v>2866.03</v>
      </c>
      <c r="X64" s="182">
        <v>3420.19</v>
      </c>
      <c r="Y64" s="182">
        <v>2945.19</v>
      </c>
      <c r="Z64" s="182">
        <v>3214.36</v>
      </c>
      <c r="AA64" s="182">
        <v>3404.36</v>
      </c>
      <c r="AB64" s="182">
        <v>2945.19</v>
      </c>
      <c r="AC64" s="182">
        <v>3356.86</v>
      </c>
      <c r="AD64" s="182"/>
      <c r="AE64" s="181">
        <v>1785.44444444444</v>
      </c>
      <c r="AF64" s="181">
        <v>1707.83333333333</v>
      </c>
      <c r="AG64" s="181">
        <v>1614.63888888889</v>
      </c>
      <c r="AH64" s="181">
        <v>1782.25</v>
      </c>
      <c r="AI64" s="181">
        <v>1590.22222222222</v>
      </c>
      <c r="AJ64" s="181">
        <v>1375.58333333333</v>
      </c>
      <c r="AK64" s="181">
        <v>1858.94</v>
      </c>
      <c r="AL64" s="181">
        <v>2777.28</v>
      </c>
      <c r="AM64" s="181">
        <v>2634.78</v>
      </c>
    </row>
    <row r="65" s="171" customFormat="1" ht="20" customHeight="1" spans="1:39">
      <c r="A65" s="103">
        <v>29</v>
      </c>
      <c r="B65" s="181">
        <v>3383.05555555556</v>
      </c>
      <c r="C65" s="181">
        <v>2813.02777777778</v>
      </c>
      <c r="D65" s="181">
        <v>4494.53</v>
      </c>
      <c r="E65" s="181">
        <v>3882.75</v>
      </c>
      <c r="F65" s="181">
        <v>3978.97</v>
      </c>
      <c r="G65" s="182">
        <v>3267.78</v>
      </c>
      <c r="H65" s="182">
        <v>3267.78</v>
      </c>
      <c r="I65" s="182">
        <v>2848.89</v>
      </c>
      <c r="J65" s="181"/>
      <c r="K65" s="181">
        <v>2541.16666666667</v>
      </c>
      <c r="L65" s="181">
        <v>2539.13888888889</v>
      </c>
      <c r="M65" s="181" t="s">
        <v>2723</v>
      </c>
      <c r="N65" s="181">
        <v>2746.55555555556</v>
      </c>
      <c r="O65" s="182">
        <v>3251.67</v>
      </c>
      <c r="P65" s="182">
        <v>3283.89</v>
      </c>
      <c r="Q65" s="182">
        <v>2913.33</v>
      </c>
      <c r="R65" s="182">
        <v>3445</v>
      </c>
      <c r="S65" s="182">
        <v>3122.78</v>
      </c>
      <c r="T65" s="182">
        <v>2881.11</v>
      </c>
      <c r="U65" s="182">
        <v>3767.22</v>
      </c>
      <c r="V65" s="182">
        <v>3316.11</v>
      </c>
      <c r="W65" s="182">
        <v>2913.33</v>
      </c>
      <c r="X65" s="182">
        <v>3477.22</v>
      </c>
      <c r="Y65" s="182">
        <v>2993.89</v>
      </c>
      <c r="Z65" s="182">
        <v>3267.78</v>
      </c>
      <c r="AA65" s="182">
        <v>3461.11</v>
      </c>
      <c r="AB65" s="182">
        <v>2993.89</v>
      </c>
      <c r="AC65" s="182">
        <v>3412.78</v>
      </c>
      <c r="AD65" s="182"/>
      <c r="AE65" s="181">
        <v>1813.27777777778</v>
      </c>
      <c r="AF65" s="181">
        <v>1735.19444444444</v>
      </c>
      <c r="AG65" s="181">
        <v>1639.33333333333</v>
      </c>
      <c r="AH65" s="181">
        <v>1810.91666666667</v>
      </c>
      <c r="AI65" s="181">
        <v>1613.52777777778</v>
      </c>
      <c r="AJ65" s="181">
        <v>1395.19444444444</v>
      </c>
      <c r="AK65" s="181">
        <v>1891.25</v>
      </c>
      <c r="AL65" s="181">
        <v>2825.69</v>
      </c>
      <c r="AM65" s="181">
        <v>2680.69</v>
      </c>
    </row>
    <row r="66" s="171" customFormat="1" ht="20" customHeight="1" spans="1:39">
      <c r="A66" s="103">
        <v>29.5</v>
      </c>
      <c r="B66" s="181">
        <v>3438.58333333333</v>
      </c>
      <c r="C66" s="181">
        <v>2856.94444444444</v>
      </c>
      <c r="D66" s="181">
        <v>4570.39</v>
      </c>
      <c r="E66" s="181">
        <v>3948.97222222222</v>
      </c>
      <c r="F66" s="181">
        <v>4045.94</v>
      </c>
      <c r="G66" s="182">
        <v>3321.19</v>
      </c>
      <c r="H66" s="182">
        <v>3321.19</v>
      </c>
      <c r="I66" s="182">
        <v>2895.08</v>
      </c>
      <c r="J66" s="181"/>
      <c r="K66" s="181">
        <v>2582.38888888889</v>
      </c>
      <c r="L66" s="181">
        <v>2580.36111111111</v>
      </c>
      <c r="M66" s="181" t="s">
        <v>2723</v>
      </c>
      <c r="N66" s="181">
        <v>2789.36111111111</v>
      </c>
      <c r="O66" s="182">
        <v>3304.81</v>
      </c>
      <c r="P66" s="182">
        <v>3337.58</v>
      </c>
      <c r="Q66" s="182">
        <v>2960.64</v>
      </c>
      <c r="R66" s="182">
        <v>3501.47</v>
      </c>
      <c r="S66" s="182">
        <v>3173.69</v>
      </c>
      <c r="T66" s="182">
        <v>2927.86</v>
      </c>
      <c r="U66" s="182">
        <v>3829.25</v>
      </c>
      <c r="V66" s="182">
        <v>3370.36</v>
      </c>
      <c r="W66" s="182">
        <v>2960.64</v>
      </c>
      <c r="X66" s="182">
        <v>3534.25</v>
      </c>
      <c r="Y66" s="182">
        <v>3042.58</v>
      </c>
      <c r="Z66" s="182">
        <v>3321.19</v>
      </c>
      <c r="AA66" s="182">
        <v>3517.86</v>
      </c>
      <c r="AB66" s="182">
        <v>3042.58</v>
      </c>
      <c r="AC66" s="182">
        <v>3468.69</v>
      </c>
      <c r="AD66" s="182"/>
      <c r="AE66" s="181">
        <v>1843.13888888889</v>
      </c>
      <c r="AF66" s="181">
        <v>1760.52777777778</v>
      </c>
      <c r="AG66" s="181">
        <v>1664.02777777778</v>
      </c>
      <c r="AH66" s="181">
        <v>1837.55555555556</v>
      </c>
      <c r="AI66" s="181">
        <v>1638.86111111111</v>
      </c>
      <c r="AJ66" s="181">
        <v>1414.80555555556</v>
      </c>
      <c r="AK66" s="181">
        <v>1921.53</v>
      </c>
      <c r="AL66" s="181">
        <v>2872.08</v>
      </c>
      <c r="AM66" s="181">
        <v>2724.58</v>
      </c>
    </row>
    <row r="67" s="171" customFormat="1" ht="20" customHeight="1" spans="1:39">
      <c r="A67" s="103">
        <v>30</v>
      </c>
      <c r="B67" s="181">
        <v>3492.08333333333</v>
      </c>
      <c r="C67" s="181">
        <v>2902.88888888889</v>
      </c>
      <c r="D67" s="181">
        <v>4644.22</v>
      </c>
      <c r="E67" s="181">
        <v>4013.16666666667</v>
      </c>
      <c r="F67" s="181">
        <v>4110.89</v>
      </c>
      <c r="G67" s="182">
        <v>3374.61</v>
      </c>
      <c r="H67" s="182">
        <v>3374.61</v>
      </c>
      <c r="I67" s="182">
        <v>2941.28</v>
      </c>
      <c r="J67" s="181"/>
      <c r="K67" s="181">
        <v>2623.61111111111</v>
      </c>
      <c r="L67" s="181">
        <v>2619.55555555556</v>
      </c>
      <c r="M67" s="181" t="s">
        <v>2723</v>
      </c>
      <c r="N67" s="181">
        <v>2832.16666666667</v>
      </c>
      <c r="O67" s="182">
        <v>3357.94</v>
      </c>
      <c r="P67" s="182">
        <v>3391.28</v>
      </c>
      <c r="Q67" s="182">
        <v>3007.94</v>
      </c>
      <c r="R67" s="182">
        <v>3557.94</v>
      </c>
      <c r="S67" s="182">
        <v>3224.61</v>
      </c>
      <c r="T67" s="182">
        <v>2974.61</v>
      </c>
      <c r="U67" s="182">
        <v>3891.28</v>
      </c>
      <c r="V67" s="182">
        <v>3424.61</v>
      </c>
      <c r="W67" s="182">
        <v>3007.94</v>
      </c>
      <c r="X67" s="182">
        <v>3591.28</v>
      </c>
      <c r="Y67" s="182">
        <v>3091.28</v>
      </c>
      <c r="Z67" s="182">
        <v>3374.61</v>
      </c>
      <c r="AA67" s="182">
        <v>3574.61</v>
      </c>
      <c r="AB67" s="182">
        <v>3091.28</v>
      </c>
      <c r="AC67" s="182">
        <v>3524.61</v>
      </c>
      <c r="AD67" s="182"/>
      <c r="AE67" s="181">
        <v>1870.97222222222</v>
      </c>
      <c r="AF67" s="181">
        <v>1787.88888888889</v>
      </c>
      <c r="AG67" s="181">
        <v>1690.75</v>
      </c>
      <c r="AH67" s="181">
        <v>1866.22222222222</v>
      </c>
      <c r="AI67" s="181">
        <v>1664.19444444444</v>
      </c>
      <c r="AJ67" s="181">
        <v>1434.41666666667</v>
      </c>
      <c r="AK67" s="181">
        <v>1953.83</v>
      </c>
      <c r="AL67" s="181">
        <v>2920.5</v>
      </c>
      <c r="AM67" s="181">
        <v>2770.5</v>
      </c>
    </row>
    <row r="69" s="172" customFormat="1" ht="38.25" spans="1:1">
      <c r="A69" s="172" t="s">
        <v>2724</v>
      </c>
    </row>
    <row r="70" s="172" customFormat="1" ht="38.25" spans="1:1">
      <c r="A70" s="172" t="s">
        <v>2725</v>
      </c>
    </row>
    <row r="71" s="172" customFormat="1" ht="38.25" spans="1:1">
      <c r="A71" s="172" t="s">
        <v>2726</v>
      </c>
    </row>
  </sheetData>
  <mergeCells count="11">
    <mergeCell ref="A1:AM1"/>
    <mergeCell ref="A2:AM2"/>
    <mergeCell ref="A3:AM3"/>
    <mergeCell ref="A4:AM4"/>
    <mergeCell ref="A5:AM5"/>
    <mergeCell ref="B6:D6"/>
    <mergeCell ref="E6:F6"/>
    <mergeCell ref="G6:I6"/>
    <mergeCell ref="J6:AD6"/>
    <mergeCell ref="AE6:AM6"/>
    <mergeCell ref="A6:A7"/>
  </mergeCells>
  <hyperlinks>
    <hyperlink ref="AN1" location="目录!A1" display="目录"/>
  </hyperlink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0"/>
  <sheetViews>
    <sheetView workbookViewId="0">
      <selection activeCell="C1" sqref="C1"/>
    </sheetView>
  </sheetViews>
  <sheetFormatPr defaultColWidth="8.89166666666667" defaultRowHeight="13.5" outlineLevelCol="2"/>
  <cols>
    <col min="1" max="2" width="58.4416666666667" customWidth="1"/>
  </cols>
  <sheetData>
    <row r="1" ht="46.5" spans="1:3">
      <c r="A1" s="158" t="s">
        <v>2727</v>
      </c>
      <c r="B1" s="159"/>
      <c r="C1" s="26" t="s">
        <v>359</v>
      </c>
    </row>
    <row r="2" ht="19" customHeight="1" spans="1:2">
      <c r="A2" s="160" t="s">
        <v>2728</v>
      </c>
      <c r="B2" s="160"/>
    </row>
    <row r="3" ht="19" customHeight="1" spans="1:2">
      <c r="A3" s="161" t="s">
        <v>2729</v>
      </c>
      <c r="B3" s="161"/>
    </row>
    <row r="4" ht="19" customHeight="1" spans="1:2">
      <c r="A4" s="162" t="s">
        <v>2730</v>
      </c>
      <c r="B4" s="163"/>
    </row>
    <row r="5" ht="92" customHeight="1" spans="1:2">
      <c r="A5" s="164" t="s">
        <v>2731</v>
      </c>
      <c r="B5" s="164"/>
    </row>
    <row r="6" ht="14.25" spans="1:2">
      <c r="A6" s="165" t="s">
        <v>2717</v>
      </c>
      <c r="B6" s="166" t="s">
        <v>2732</v>
      </c>
    </row>
    <row r="7" ht="14.25" spans="1:2">
      <c r="A7" s="167" t="s">
        <v>2733</v>
      </c>
      <c r="B7" s="168">
        <v>900</v>
      </c>
    </row>
    <row r="8" ht="14.25" spans="1:2">
      <c r="A8" s="167" t="s">
        <v>2734</v>
      </c>
      <c r="B8" s="168">
        <v>1164</v>
      </c>
    </row>
    <row r="9" ht="14.25" spans="1:2">
      <c r="A9" s="167" t="s">
        <v>2735</v>
      </c>
      <c r="B9" s="168">
        <v>1460</v>
      </c>
    </row>
    <row r="10" ht="14.25" spans="1:2">
      <c r="A10" s="167" t="s">
        <v>2736</v>
      </c>
      <c r="B10" s="168">
        <v>1767</v>
      </c>
    </row>
    <row r="11" ht="14.25" spans="1:2">
      <c r="A11" s="167" t="s">
        <v>2737</v>
      </c>
      <c r="B11" s="168">
        <v>1972</v>
      </c>
    </row>
    <row r="12" ht="14.25" spans="1:2">
      <c r="A12" s="167" t="s">
        <v>2738</v>
      </c>
      <c r="B12" s="168">
        <v>2345</v>
      </c>
    </row>
    <row r="13" ht="14.25" spans="1:2">
      <c r="A13" s="167" t="s">
        <v>2739</v>
      </c>
      <c r="B13" s="168">
        <v>2634</v>
      </c>
    </row>
    <row r="14" ht="14.25" spans="1:2">
      <c r="A14" s="167" t="s">
        <v>2740</v>
      </c>
      <c r="B14" s="168">
        <v>2894</v>
      </c>
    </row>
    <row r="15" ht="14.25" spans="1:2">
      <c r="A15" s="167" t="s">
        <v>2741</v>
      </c>
      <c r="B15" s="168">
        <v>3161</v>
      </c>
    </row>
    <row r="16" ht="14.25" spans="1:2">
      <c r="A16" s="169" t="s">
        <v>2742</v>
      </c>
      <c r="B16" s="168">
        <v>3325</v>
      </c>
    </row>
    <row r="17" ht="14.25" spans="1:2">
      <c r="A17" s="167" t="s">
        <v>2743</v>
      </c>
      <c r="B17" s="168">
        <v>3441</v>
      </c>
    </row>
    <row r="18" ht="14.25" spans="1:2">
      <c r="A18" s="167" t="s">
        <v>2744</v>
      </c>
      <c r="B18" s="168">
        <v>3817</v>
      </c>
    </row>
    <row r="19" ht="14.25" spans="1:2">
      <c r="A19" s="167" t="s">
        <v>2745</v>
      </c>
      <c r="B19" s="168">
        <v>4142</v>
      </c>
    </row>
    <row r="20" ht="14.25" spans="1:2">
      <c r="A20" s="167" t="s">
        <v>2746</v>
      </c>
      <c r="B20" s="168">
        <v>4364</v>
      </c>
    </row>
    <row r="21" ht="14.25" spans="1:2">
      <c r="A21" s="167" t="s">
        <v>2747</v>
      </c>
      <c r="B21" s="168">
        <v>4828</v>
      </c>
    </row>
    <row r="22" ht="14.25" spans="1:2">
      <c r="A22" s="167" t="s">
        <v>2748</v>
      </c>
      <c r="B22" s="168">
        <v>5081</v>
      </c>
    </row>
    <row r="23" ht="14.25" spans="1:2">
      <c r="A23" s="167" t="s">
        <v>2749</v>
      </c>
      <c r="B23" s="168">
        <v>5247</v>
      </c>
    </row>
    <row r="24" ht="14.25" spans="1:2">
      <c r="A24" s="167" t="s">
        <v>2750</v>
      </c>
      <c r="B24" s="168">
        <v>5383</v>
      </c>
    </row>
    <row r="25" ht="14.25" spans="1:2">
      <c r="A25" s="167" t="s">
        <v>2751</v>
      </c>
      <c r="B25" s="168">
        <v>5738</v>
      </c>
    </row>
    <row r="26" ht="14.25" spans="1:2">
      <c r="A26" s="167" t="s">
        <v>2752</v>
      </c>
      <c r="B26" s="168">
        <v>5990</v>
      </c>
    </row>
    <row r="27" ht="14.25" spans="1:2">
      <c r="A27" s="167" t="s">
        <v>2717</v>
      </c>
      <c r="B27" s="170" t="s">
        <v>2753</v>
      </c>
    </row>
    <row r="28" ht="14.25" spans="1:2">
      <c r="A28" s="167" t="s">
        <v>2754</v>
      </c>
      <c r="B28" s="168">
        <v>267</v>
      </c>
    </row>
    <row r="29" ht="14.25" spans="1:2">
      <c r="A29" s="167" t="s">
        <v>2755</v>
      </c>
      <c r="B29" s="168">
        <v>257</v>
      </c>
    </row>
    <row r="30" ht="14.25" spans="1:2">
      <c r="A30" s="167" t="s">
        <v>2756</v>
      </c>
      <c r="B30" s="168">
        <v>237</v>
      </c>
    </row>
  </sheetData>
  <mergeCells count="5">
    <mergeCell ref="A1:B1"/>
    <mergeCell ref="A2:B2"/>
    <mergeCell ref="A3:B3"/>
    <mergeCell ref="A4:B4"/>
    <mergeCell ref="A5:B5"/>
  </mergeCells>
  <hyperlinks>
    <hyperlink ref="C1" location="目录!A1" display="目录!A1"/>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699" t="s">
        <v>155</v>
      </c>
      <c r="B1" s="700"/>
      <c r="C1" s="700"/>
      <c r="D1" s="700"/>
      <c r="E1" s="700"/>
      <c r="F1" s="700"/>
      <c r="G1" s="700"/>
      <c r="H1" s="700"/>
      <c r="I1" s="730"/>
      <c r="J1" s="42" t="s">
        <v>64</v>
      </c>
    </row>
    <row r="2" ht="14.25" spans="1:9">
      <c r="A2" s="701" t="s">
        <v>156</v>
      </c>
      <c r="B2" s="702"/>
      <c r="C2" s="702"/>
      <c r="D2" s="702"/>
      <c r="E2" s="702"/>
      <c r="F2" s="702"/>
      <c r="G2" s="702"/>
      <c r="H2" s="702"/>
      <c r="I2" s="731"/>
    </row>
    <row r="3" ht="14.25" spans="1:9">
      <c r="A3" s="643" t="s">
        <v>157</v>
      </c>
      <c r="B3" s="702"/>
      <c r="C3" s="702"/>
      <c r="D3" s="702"/>
      <c r="E3" s="702"/>
      <c r="F3" s="702"/>
      <c r="G3" s="703" t="s">
        <v>158</v>
      </c>
      <c r="H3" s="704"/>
      <c r="I3" s="731"/>
    </row>
    <row r="4" spans="1:9">
      <c r="A4" s="705" t="s">
        <v>159</v>
      </c>
      <c r="B4" s="706"/>
      <c r="C4" s="706"/>
      <c r="D4" s="706"/>
      <c r="E4" s="706"/>
      <c r="F4" s="706"/>
      <c r="G4" s="706"/>
      <c r="H4" s="706"/>
      <c r="I4" s="732"/>
    </row>
    <row r="5" ht="36" customHeight="1" spans="1:9">
      <c r="A5" s="707" t="s">
        <v>160</v>
      </c>
      <c r="B5" s="708"/>
      <c r="C5" s="708"/>
      <c r="D5" s="708"/>
      <c r="E5" s="708"/>
      <c r="F5" s="708"/>
      <c r="G5" s="708"/>
      <c r="H5" s="708"/>
      <c r="I5" s="733"/>
    </row>
    <row r="6" ht="19" customHeight="1" spans="1:9">
      <c r="A6" s="709" t="s">
        <v>161</v>
      </c>
      <c r="B6" s="710"/>
      <c r="C6" s="710"/>
      <c r="D6" s="710"/>
      <c r="E6" s="710"/>
      <c r="F6" s="710"/>
      <c r="G6" s="710"/>
      <c r="H6" s="710"/>
      <c r="I6" s="734"/>
    </row>
    <row r="7" ht="28" customHeight="1" spans="1:9">
      <c r="A7" s="709" t="s">
        <v>162</v>
      </c>
      <c r="B7" s="711"/>
      <c r="C7" s="711"/>
      <c r="D7" s="711"/>
      <c r="E7" s="711"/>
      <c r="F7" s="711"/>
      <c r="G7" s="711"/>
      <c r="H7" s="711"/>
      <c r="I7" s="734"/>
    </row>
    <row r="8" ht="15" customHeight="1" spans="1:9">
      <c r="A8" s="709" t="s">
        <v>163</v>
      </c>
      <c r="B8" s="710"/>
      <c r="C8" s="710"/>
      <c r="D8" s="710"/>
      <c r="E8" s="710"/>
      <c r="F8" s="710"/>
      <c r="G8" s="710"/>
      <c r="H8" s="710"/>
      <c r="I8" s="734"/>
    </row>
    <row r="9" ht="60" customHeight="1" spans="1:9">
      <c r="A9" s="709" t="s">
        <v>164</v>
      </c>
      <c r="B9" s="710"/>
      <c r="C9" s="710"/>
      <c r="D9" s="710"/>
      <c r="E9" s="710"/>
      <c r="F9" s="710"/>
      <c r="G9" s="710"/>
      <c r="H9" s="710"/>
      <c r="I9" s="734"/>
    </row>
    <row r="10" ht="27" customHeight="1" spans="1:9">
      <c r="A10" s="709" t="s">
        <v>165</v>
      </c>
      <c r="B10" s="711"/>
      <c r="C10" s="711"/>
      <c r="D10" s="711"/>
      <c r="E10" s="711"/>
      <c r="F10" s="711"/>
      <c r="G10" s="711"/>
      <c r="H10" s="711"/>
      <c r="I10" s="734"/>
    </row>
    <row r="11" spans="1:9">
      <c r="A11" s="712" t="s">
        <v>166</v>
      </c>
      <c r="B11" s="710"/>
      <c r="C11" s="710"/>
      <c r="D11" s="710"/>
      <c r="E11" s="710"/>
      <c r="F11" s="710"/>
      <c r="G11" s="710"/>
      <c r="H11" s="710"/>
      <c r="I11" s="734"/>
    </row>
    <row r="12" ht="30" customHeight="1" spans="1:9">
      <c r="A12" s="713" t="s">
        <v>167</v>
      </c>
      <c r="B12" s="714"/>
      <c r="C12" s="714"/>
      <c r="D12" s="714"/>
      <c r="E12" s="714"/>
      <c r="F12" s="714"/>
      <c r="G12" s="714"/>
      <c r="H12" s="714"/>
      <c r="I12" s="735"/>
    </row>
    <row r="13" ht="27" customHeight="1" spans="1:9">
      <c r="A13" s="715" t="s">
        <v>168</v>
      </c>
      <c r="B13" s="714"/>
      <c r="C13" s="714"/>
      <c r="D13" s="714"/>
      <c r="E13" s="714"/>
      <c r="F13" s="714"/>
      <c r="G13" s="714"/>
      <c r="H13" s="714"/>
      <c r="I13" s="735"/>
    </row>
    <row r="14" ht="31" customHeight="1" spans="1:9">
      <c r="A14" s="716" t="s">
        <v>169</v>
      </c>
      <c r="B14" s="717"/>
      <c r="C14" s="717"/>
      <c r="D14" s="717"/>
      <c r="E14" s="717"/>
      <c r="F14" s="717"/>
      <c r="G14" s="717"/>
      <c r="H14" s="717"/>
      <c r="I14" s="736"/>
    </row>
    <row r="15" spans="1:9">
      <c r="A15" s="718" t="s">
        <v>170</v>
      </c>
      <c r="B15" s="719"/>
      <c r="C15" s="719"/>
      <c r="D15" s="719"/>
      <c r="E15" s="719"/>
      <c r="F15" s="719"/>
      <c r="G15" s="719"/>
      <c r="H15" s="719"/>
      <c r="I15" s="737"/>
    </row>
    <row r="16" spans="1:9">
      <c r="A16" s="720" t="s">
        <v>171</v>
      </c>
      <c r="B16" s="721"/>
      <c r="C16" s="721"/>
      <c r="D16" s="721"/>
      <c r="E16" s="721"/>
      <c r="F16" s="721"/>
      <c r="G16" s="721"/>
      <c r="H16" s="721"/>
      <c r="I16" s="738"/>
    </row>
    <row r="17" spans="1:9">
      <c r="A17" s="722" t="s">
        <v>172</v>
      </c>
      <c r="B17" s="721"/>
      <c r="C17" s="721"/>
      <c r="D17" s="721"/>
      <c r="E17" s="721"/>
      <c r="F17" s="721"/>
      <c r="G17" s="721"/>
      <c r="H17" s="721"/>
      <c r="I17" s="738"/>
    </row>
    <row r="18" spans="1:9">
      <c r="A18" s="723" t="s">
        <v>173</v>
      </c>
      <c r="B18" s="721"/>
      <c r="C18" s="721"/>
      <c r="D18" s="721"/>
      <c r="E18" s="721"/>
      <c r="F18" s="721"/>
      <c r="G18" s="721"/>
      <c r="H18" s="721"/>
      <c r="I18" s="738"/>
    </row>
    <row r="19" ht="30" customHeight="1" spans="1:9">
      <c r="A19" s="724" t="s">
        <v>174</v>
      </c>
      <c r="B19" s="725"/>
      <c r="C19" s="725"/>
      <c r="D19" s="725"/>
      <c r="E19" s="725"/>
      <c r="F19" s="725"/>
      <c r="G19" s="725"/>
      <c r="H19" s="725"/>
      <c r="I19" s="739"/>
    </row>
    <row r="20" spans="1:9">
      <c r="A20" s="667" t="s">
        <v>154</v>
      </c>
      <c r="B20" s="726"/>
      <c r="C20" s="726"/>
      <c r="D20" s="726"/>
      <c r="E20" s="726"/>
      <c r="F20" s="726"/>
      <c r="G20" s="726"/>
      <c r="H20" s="726"/>
      <c r="I20" s="740"/>
    </row>
    <row r="21" ht="14.25" spans="1:9">
      <c r="A21" s="727" t="s">
        <v>175</v>
      </c>
      <c r="B21" s="728"/>
      <c r="C21" s="729"/>
      <c r="D21" s="729"/>
      <c r="E21" s="729"/>
      <c r="F21" s="729"/>
      <c r="G21" s="729"/>
      <c r="H21" s="729"/>
      <c r="I21" s="741"/>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75" customWidth="1"/>
    <col min="7" max="7" width="13.5" customWidth="1"/>
    <col min="8" max="8" width="12.5" customWidth="1"/>
    <col min="9" max="10" width="16.225" customWidth="1"/>
  </cols>
  <sheetData>
    <row r="1" ht="46.5" spans="1:11">
      <c r="A1" s="41" t="s">
        <v>2757</v>
      </c>
      <c r="B1" s="41"/>
      <c r="C1" s="41"/>
      <c r="D1" s="41"/>
      <c r="E1" s="41"/>
      <c r="F1" s="41"/>
      <c r="G1" s="41"/>
      <c r="H1" s="41"/>
      <c r="I1" s="41"/>
      <c r="J1" s="41"/>
      <c r="K1" s="157" t="s">
        <v>359</v>
      </c>
    </row>
    <row r="2" ht="39" customHeight="1" spans="1:11">
      <c r="A2" s="150" t="s">
        <v>2758</v>
      </c>
      <c r="B2" s="150"/>
      <c r="C2" s="150"/>
      <c r="D2" s="150"/>
      <c r="E2" s="150"/>
      <c r="F2" s="150"/>
      <c r="G2" s="150"/>
      <c r="H2" s="150"/>
      <c r="I2" s="150"/>
      <c r="J2" s="150"/>
      <c r="K2" s="156"/>
    </row>
    <row r="3" ht="34" customHeight="1" spans="1:11">
      <c r="A3" s="49" t="s">
        <v>2759</v>
      </c>
      <c r="B3" s="49"/>
      <c r="C3" s="49"/>
      <c r="D3" s="49"/>
      <c r="E3" s="49"/>
      <c r="F3" s="49"/>
      <c r="G3" s="49"/>
      <c r="H3" s="49"/>
      <c r="I3" s="49"/>
      <c r="J3" s="49"/>
      <c r="K3" s="156"/>
    </row>
    <row r="4" ht="37" customHeight="1" spans="1:11">
      <c r="A4" s="49" t="s">
        <v>2760</v>
      </c>
      <c r="B4" s="49"/>
      <c r="C4" s="49"/>
      <c r="D4" s="49"/>
      <c r="E4" s="49"/>
      <c r="F4" s="49"/>
      <c r="G4" s="49"/>
      <c r="H4" s="49"/>
      <c r="I4" s="49"/>
      <c r="J4" s="49"/>
      <c r="K4" s="156"/>
    </row>
    <row r="5" ht="25" customHeight="1" spans="1:10">
      <c r="A5" s="50" t="s">
        <v>2230</v>
      </c>
      <c r="B5" s="51" t="s">
        <v>2761</v>
      </c>
      <c r="C5" s="51" t="s">
        <v>2762</v>
      </c>
      <c r="D5" s="51" t="s">
        <v>2763</v>
      </c>
      <c r="E5" s="51" t="s">
        <v>2764</v>
      </c>
      <c r="F5" s="51" t="s">
        <v>2765</v>
      </c>
      <c r="G5" s="51" t="s">
        <v>2766</v>
      </c>
      <c r="H5" s="51" t="s">
        <v>2767</v>
      </c>
      <c r="I5" s="52" t="s">
        <v>2768</v>
      </c>
      <c r="J5" s="52" t="s">
        <v>2769</v>
      </c>
    </row>
    <row r="6" ht="50" customHeight="1" spans="1:10">
      <c r="A6" s="151" t="s">
        <v>363</v>
      </c>
      <c r="B6" s="152">
        <v>318</v>
      </c>
      <c r="C6" s="153">
        <v>52</v>
      </c>
      <c r="D6" s="154">
        <v>94</v>
      </c>
      <c r="E6" s="154">
        <v>93</v>
      </c>
      <c r="F6" s="154">
        <v>89</v>
      </c>
      <c r="G6" s="154">
        <v>84</v>
      </c>
      <c r="H6" s="154">
        <v>84</v>
      </c>
      <c r="I6" s="56" t="s">
        <v>2770</v>
      </c>
      <c r="J6" s="56" t="s">
        <v>2771</v>
      </c>
    </row>
    <row r="7" ht="50" customHeight="1" spans="1:10">
      <c r="A7" s="155" t="s">
        <v>369</v>
      </c>
      <c r="B7" s="152">
        <v>371</v>
      </c>
      <c r="C7" s="153">
        <v>55</v>
      </c>
      <c r="D7" s="154">
        <v>105</v>
      </c>
      <c r="E7" s="154">
        <v>104</v>
      </c>
      <c r="F7" s="154">
        <v>103</v>
      </c>
      <c r="G7" s="154">
        <v>101</v>
      </c>
      <c r="H7" s="154">
        <v>100</v>
      </c>
      <c r="I7" s="56" t="s">
        <v>2772</v>
      </c>
      <c r="J7" s="56" t="s">
        <v>2773</v>
      </c>
    </row>
    <row r="8" ht="14.25" customHeight="1" spans="1:11">
      <c r="A8" s="156"/>
      <c r="B8" s="156"/>
      <c r="C8" s="156"/>
      <c r="D8" s="156"/>
      <c r="E8" s="156"/>
      <c r="F8" s="156"/>
      <c r="G8" s="156"/>
      <c r="H8" s="156"/>
      <c r="I8" s="156"/>
      <c r="J8" s="156"/>
      <c r="K8" s="156"/>
    </row>
    <row r="9" ht="14.25" spans="1:11">
      <c r="A9" s="156"/>
      <c r="B9" s="156"/>
      <c r="C9" s="156"/>
      <c r="D9" s="156"/>
      <c r="E9" s="156"/>
      <c r="F9" s="156"/>
      <c r="G9" s="156"/>
      <c r="H9" s="156"/>
      <c r="I9" s="156"/>
      <c r="J9" s="156"/>
      <c r="K9" s="156"/>
    </row>
  </sheetData>
  <mergeCells count="4">
    <mergeCell ref="A1:J1"/>
    <mergeCell ref="A2:J2"/>
    <mergeCell ref="A3:J3"/>
    <mergeCell ref="A4:J4"/>
  </mergeCells>
  <hyperlinks>
    <hyperlink ref="K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topLeftCell="B1" workbookViewId="0">
      <selection activeCell="J1" sqref="J1"/>
    </sheetView>
  </sheetViews>
  <sheetFormatPr defaultColWidth="8.89166666666667" defaultRowHeight="13.5"/>
  <cols>
    <col min="1" max="1" width="15" customWidth="1"/>
    <col min="2" max="2" width="27.5" customWidth="1"/>
    <col min="3" max="8" width="15.1083333333333" customWidth="1"/>
    <col min="9" max="9" width="18.8916666666667" customWidth="1"/>
  </cols>
  <sheetData>
    <row r="1" ht="48.75" spans="1:10">
      <c r="A1" s="137" t="s">
        <v>49</v>
      </c>
      <c r="B1" s="137"/>
      <c r="C1" s="137"/>
      <c r="D1" s="137"/>
      <c r="E1" s="137"/>
      <c r="F1" s="137"/>
      <c r="G1" s="137"/>
      <c r="H1" s="137"/>
      <c r="I1" s="137"/>
      <c r="J1" s="26" t="s">
        <v>359</v>
      </c>
    </row>
    <row r="2" ht="21" customHeight="1" spans="1:9">
      <c r="A2" s="138" t="s">
        <v>2774</v>
      </c>
      <c r="B2" s="138"/>
      <c r="C2" s="138"/>
      <c r="D2" s="138"/>
      <c r="E2" s="138"/>
      <c r="F2" s="138"/>
      <c r="G2" s="138"/>
      <c r="H2" s="138"/>
      <c r="I2" s="138"/>
    </row>
    <row r="3" ht="21" customHeight="1" spans="1:9">
      <c r="A3" s="139" t="s">
        <v>307</v>
      </c>
      <c r="B3" s="140" t="s">
        <v>2775</v>
      </c>
      <c r="C3" s="141" t="s">
        <v>2761</v>
      </c>
      <c r="D3" s="141" t="s">
        <v>2776</v>
      </c>
      <c r="E3" s="142" t="s">
        <v>2777</v>
      </c>
      <c r="F3" s="142" t="s">
        <v>2778</v>
      </c>
      <c r="G3" s="142" t="s">
        <v>2779</v>
      </c>
      <c r="H3" s="142" t="s">
        <v>2780</v>
      </c>
      <c r="I3" s="147" t="s">
        <v>428</v>
      </c>
    </row>
    <row r="4" ht="53" customHeight="1" spans="1:9">
      <c r="A4" s="143" t="s">
        <v>2781</v>
      </c>
      <c r="B4" s="144" t="s">
        <v>2782</v>
      </c>
      <c r="C4" s="145">
        <v>318</v>
      </c>
      <c r="D4" s="103">
        <v>55</v>
      </c>
      <c r="E4" s="103">
        <v>75</v>
      </c>
      <c r="F4" s="103">
        <v>74</v>
      </c>
      <c r="G4" s="103">
        <v>70</v>
      </c>
      <c r="H4" s="103">
        <v>65</v>
      </c>
      <c r="I4" s="148" t="s">
        <v>2783</v>
      </c>
    </row>
    <row r="5" ht="53" customHeight="1" spans="1:9">
      <c r="A5" s="143"/>
      <c r="B5" s="136" t="s">
        <v>2784</v>
      </c>
      <c r="C5" s="103" t="s">
        <v>13</v>
      </c>
      <c r="D5" s="103" t="s">
        <v>13</v>
      </c>
      <c r="E5" s="103">
        <v>86</v>
      </c>
      <c r="F5" s="103">
        <v>83</v>
      </c>
      <c r="G5" s="103">
        <v>82</v>
      </c>
      <c r="H5" s="103" t="s">
        <v>13</v>
      </c>
      <c r="I5" s="148"/>
    </row>
    <row r="6" ht="53" customHeight="1" spans="1:9">
      <c r="A6" s="143"/>
      <c r="B6" s="136" t="s">
        <v>2785</v>
      </c>
      <c r="C6" s="103" t="s">
        <v>13</v>
      </c>
      <c r="D6" s="103" t="s">
        <v>13</v>
      </c>
      <c r="E6" s="103">
        <v>74</v>
      </c>
      <c r="F6" s="103">
        <v>73</v>
      </c>
      <c r="G6" s="103">
        <v>72</v>
      </c>
      <c r="H6" s="103" t="s">
        <v>13</v>
      </c>
      <c r="I6" s="148"/>
    </row>
    <row r="7" ht="53" customHeight="1" spans="1:9">
      <c r="A7" s="143"/>
      <c r="B7" s="136" t="s">
        <v>2786</v>
      </c>
      <c r="C7" s="103" t="s">
        <v>13</v>
      </c>
      <c r="D7" s="103" t="s">
        <v>13</v>
      </c>
      <c r="E7" s="103">
        <v>81</v>
      </c>
      <c r="F7" s="103">
        <v>78</v>
      </c>
      <c r="G7" s="103">
        <v>77</v>
      </c>
      <c r="H7" s="103" t="s">
        <v>13</v>
      </c>
      <c r="I7" s="148"/>
    </row>
    <row r="8" ht="53" customHeight="1" spans="1:9">
      <c r="A8" s="143"/>
      <c r="B8" s="136" t="s">
        <v>2787</v>
      </c>
      <c r="C8" s="103">
        <v>370</v>
      </c>
      <c r="D8" s="103">
        <v>70</v>
      </c>
      <c r="E8" s="103">
        <v>105</v>
      </c>
      <c r="F8" s="103">
        <v>105</v>
      </c>
      <c r="G8" s="103">
        <v>105</v>
      </c>
      <c r="H8" s="103">
        <v>105</v>
      </c>
      <c r="I8" s="148"/>
    </row>
    <row r="9" ht="53" customHeight="1" spans="1:9">
      <c r="A9" s="146" t="s">
        <v>2788</v>
      </c>
      <c r="B9" s="136" t="s">
        <v>2789</v>
      </c>
      <c r="C9" s="103" t="s">
        <v>13</v>
      </c>
      <c r="D9" s="103" t="s">
        <v>13</v>
      </c>
      <c r="E9" s="146">
        <v>47</v>
      </c>
      <c r="F9" s="146">
        <v>37</v>
      </c>
      <c r="G9" s="146">
        <v>31</v>
      </c>
      <c r="H9" s="103" t="s">
        <v>13</v>
      </c>
      <c r="I9" s="149" t="s">
        <v>2790</v>
      </c>
    </row>
    <row r="10" ht="53" customHeight="1" spans="1:9">
      <c r="A10" s="146"/>
      <c r="B10" s="136" t="s">
        <v>2791</v>
      </c>
      <c r="C10" s="103" t="s">
        <v>13</v>
      </c>
      <c r="D10" s="103" t="s">
        <v>13</v>
      </c>
      <c r="E10" s="103">
        <v>50</v>
      </c>
      <c r="F10" s="103">
        <v>40</v>
      </c>
      <c r="G10" s="103">
        <v>34</v>
      </c>
      <c r="H10" s="103" t="s">
        <v>13</v>
      </c>
      <c r="I10" s="149"/>
    </row>
    <row r="11" ht="53" customHeight="1" spans="1:9">
      <c r="A11" s="146"/>
      <c r="B11" s="136" t="s">
        <v>2792</v>
      </c>
      <c r="C11" s="103" t="s">
        <v>13</v>
      </c>
      <c r="D11" s="103" t="s">
        <v>13</v>
      </c>
      <c r="E11" s="103">
        <v>30</v>
      </c>
      <c r="F11" s="103">
        <v>29</v>
      </c>
      <c r="G11" s="103">
        <v>25</v>
      </c>
      <c r="H11" s="103" t="s">
        <v>13</v>
      </c>
      <c r="I11" s="149"/>
    </row>
  </sheetData>
  <mergeCells count="6">
    <mergeCell ref="A1:I1"/>
    <mergeCell ref="A2:I2"/>
    <mergeCell ref="A4:A8"/>
    <mergeCell ref="A9:A11"/>
    <mergeCell ref="I4:I8"/>
    <mergeCell ref="I9:I11"/>
  </mergeCells>
  <hyperlinks>
    <hyperlink ref="J1" location="目录!A1" display="目录!A1"/>
  </hyperlinks>
  <pageMargins left="0.75" right="0.75" top="1" bottom="1"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1" sqref="H1"/>
    </sheetView>
  </sheetViews>
  <sheetFormatPr defaultColWidth="8.89166666666667" defaultRowHeight="13.5" outlineLevelCol="7"/>
  <cols>
    <col min="1" max="1" width="58.125" customWidth="1"/>
    <col min="2" max="7" width="14.775" customWidth="1"/>
  </cols>
  <sheetData>
    <row r="1" ht="46.5" spans="1:8">
      <c r="A1" s="124" t="s">
        <v>2793</v>
      </c>
      <c r="B1" s="125"/>
      <c r="C1" s="125"/>
      <c r="D1" s="125"/>
      <c r="E1" s="125"/>
      <c r="F1" s="125"/>
      <c r="G1" s="125"/>
      <c r="H1" s="126" t="s">
        <v>359</v>
      </c>
    </row>
    <row r="2" ht="34" customHeight="1" spans="1:8">
      <c r="A2" s="127" t="s">
        <v>2794</v>
      </c>
      <c r="B2" s="127"/>
      <c r="C2" s="127"/>
      <c r="D2" s="127"/>
      <c r="E2" s="127"/>
      <c r="F2" s="127"/>
      <c r="G2" s="127"/>
      <c r="H2" s="128"/>
    </row>
    <row r="3" ht="27" customHeight="1" spans="1:8">
      <c r="A3" s="129" t="s">
        <v>2759</v>
      </c>
      <c r="B3" s="130"/>
      <c r="C3" s="130"/>
      <c r="D3" s="130"/>
      <c r="E3" s="130"/>
      <c r="F3" s="130"/>
      <c r="G3" s="131"/>
      <c r="H3" s="128"/>
    </row>
    <row r="4" ht="27" customHeight="1" spans="1:8">
      <c r="A4" s="132" t="s">
        <v>2795</v>
      </c>
      <c r="B4" s="133"/>
      <c r="C4" s="133"/>
      <c r="D4" s="133"/>
      <c r="E4" s="133"/>
      <c r="F4" s="133"/>
      <c r="G4" s="134"/>
      <c r="H4" s="128"/>
    </row>
    <row r="5" ht="18" customHeight="1" spans="1:7">
      <c r="A5" s="103" t="s">
        <v>2796</v>
      </c>
      <c r="B5" s="55" t="s">
        <v>2797</v>
      </c>
      <c r="C5" s="55" t="s">
        <v>2798</v>
      </c>
      <c r="D5" s="55" t="s">
        <v>2799</v>
      </c>
      <c r="E5" s="55"/>
      <c r="F5" s="55"/>
      <c r="G5" s="55"/>
    </row>
    <row r="6" ht="18" customHeight="1" spans="1:7">
      <c r="A6" s="103"/>
      <c r="B6" s="135" t="s">
        <v>2733</v>
      </c>
      <c r="C6" s="135" t="s">
        <v>2800</v>
      </c>
      <c r="D6" s="135" t="s">
        <v>2763</v>
      </c>
      <c r="E6" s="135" t="s">
        <v>2764</v>
      </c>
      <c r="F6" s="135" t="s">
        <v>2766</v>
      </c>
      <c r="G6" s="135" t="s">
        <v>2801</v>
      </c>
    </row>
    <row r="7" ht="29" customHeight="1" spans="1:7">
      <c r="A7" s="136" t="s">
        <v>2802</v>
      </c>
      <c r="B7" s="103">
        <v>379</v>
      </c>
      <c r="C7" s="103">
        <v>63</v>
      </c>
      <c r="D7" s="103">
        <v>108</v>
      </c>
      <c r="E7" s="103">
        <v>106</v>
      </c>
      <c r="F7" s="103">
        <v>102.5</v>
      </c>
      <c r="G7" s="103">
        <v>101</v>
      </c>
    </row>
    <row r="8" ht="53" customHeight="1" spans="1:7">
      <c r="A8" s="103" t="s">
        <v>2803</v>
      </c>
      <c r="B8" s="103">
        <v>379</v>
      </c>
      <c r="C8" s="103">
        <v>63</v>
      </c>
      <c r="D8" s="103">
        <v>108</v>
      </c>
      <c r="E8" s="103">
        <v>106</v>
      </c>
      <c r="F8" s="103">
        <v>102.5</v>
      </c>
      <c r="G8" s="103">
        <v>101</v>
      </c>
    </row>
    <row r="9" ht="31" customHeight="1" spans="1:7">
      <c r="A9" s="136" t="s">
        <v>2804</v>
      </c>
      <c r="B9" s="103">
        <v>379</v>
      </c>
      <c r="C9" s="103">
        <v>63</v>
      </c>
      <c r="D9" s="103">
        <v>109</v>
      </c>
      <c r="E9" s="103">
        <v>107</v>
      </c>
      <c r="F9" s="103">
        <v>103.5</v>
      </c>
      <c r="G9" s="103">
        <v>102</v>
      </c>
    </row>
    <row r="10" ht="58" customHeight="1" spans="1:7">
      <c r="A10" s="136" t="s">
        <v>2805</v>
      </c>
      <c r="B10" s="103">
        <v>379</v>
      </c>
      <c r="C10" s="103">
        <v>63</v>
      </c>
      <c r="D10" s="103">
        <v>109</v>
      </c>
      <c r="E10" s="103">
        <v>107</v>
      </c>
      <c r="F10" s="103">
        <v>103.5</v>
      </c>
      <c r="G10" s="103">
        <v>102</v>
      </c>
    </row>
    <row r="12" customHeight="1"/>
  </sheetData>
  <mergeCells count="6">
    <mergeCell ref="A1:G1"/>
    <mergeCell ref="A2:G2"/>
    <mergeCell ref="A3:G3"/>
    <mergeCell ref="A4:G4"/>
    <mergeCell ref="D5:G5"/>
    <mergeCell ref="A5:A6"/>
  </mergeCells>
  <hyperlinks>
    <hyperlink ref="H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J1" sqref="J1"/>
    </sheetView>
  </sheetViews>
  <sheetFormatPr defaultColWidth="8.89166666666667" defaultRowHeight="13.5"/>
  <cols>
    <col min="1" max="1" width="14.225" customWidth="1"/>
    <col min="2" max="9" width="16" customWidth="1"/>
  </cols>
  <sheetData>
    <row r="1" ht="46.5" spans="1:10">
      <c r="A1" s="114" t="s">
        <v>2806</v>
      </c>
      <c r="B1" s="114"/>
      <c r="C1" s="114"/>
      <c r="D1" s="114"/>
      <c r="E1" s="114"/>
      <c r="F1" s="114"/>
      <c r="G1" s="114"/>
      <c r="H1" s="114"/>
      <c r="I1" s="114"/>
      <c r="J1" s="26" t="s">
        <v>359</v>
      </c>
    </row>
    <row r="2" ht="22" customHeight="1" spans="1:9">
      <c r="A2" s="115" t="s">
        <v>2807</v>
      </c>
      <c r="B2" s="115"/>
      <c r="C2" s="115"/>
      <c r="D2" s="115"/>
      <c r="E2" s="115"/>
      <c r="F2" s="115"/>
      <c r="G2" s="115"/>
      <c r="H2" s="115"/>
      <c r="I2" s="115"/>
    </row>
    <row r="3" ht="22" customHeight="1" spans="1:9">
      <c r="A3" s="115" t="s">
        <v>2808</v>
      </c>
      <c r="B3" s="115"/>
      <c r="C3" s="115"/>
      <c r="D3" s="115"/>
      <c r="E3" s="115"/>
      <c r="F3" s="115"/>
      <c r="G3" s="115"/>
      <c r="H3" s="115"/>
      <c r="I3" s="115"/>
    </row>
    <row r="4" ht="22" customHeight="1" spans="1:9">
      <c r="A4" s="115" t="s">
        <v>2809</v>
      </c>
      <c r="B4" s="115"/>
      <c r="C4" s="115"/>
      <c r="D4" s="115"/>
      <c r="E4" s="115"/>
      <c r="F4" s="115"/>
      <c r="G4" s="115"/>
      <c r="H4" s="115"/>
      <c r="I4" s="115"/>
    </row>
    <row r="5" ht="22" customHeight="1" spans="1:9">
      <c r="A5" s="116" t="s">
        <v>2810</v>
      </c>
      <c r="B5" s="116"/>
      <c r="C5" s="116"/>
      <c r="D5" s="116"/>
      <c r="E5" s="116"/>
      <c r="F5" s="116"/>
      <c r="G5" s="116"/>
      <c r="H5" s="116"/>
      <c r="I5" s="116"/>
    </row>
    <row r="6" ht="22" customHeight="1" spans="1:9">
      <c r="A6" s="117" t="s">
        <v>2811</v>
      </c>
      <c r="B6" s="117" t="s">
        <v>2812</v>
      </c>
      <c r="C6" s="117"/>
      <c r="D6" s="117" t="s">
        <v>2813</v>
      </c>
      <c r="E6" s="117"/>
      <c r="F6" s="117"/>
      <c r="G6" s="117"/>
      <c r="H6" s="117"/>
      <c r="I6" s="122"/>
    </row>
    <row r="7" ht="22" customHeight="1" spans="1:9">
      <c r="A7" s="118"/>
      <c r="B7" s="118" t="s">
        <v>2761</v>
      </c>
      <c r="C7" s="118" t="s">
        <v>2776</v>
      </c>
      <c r="D7" s="118" t="s">
        <v>2814</v>
      </c>
      <c r="E7" s="118" t="s">
        <v>2764</v>
      </c>
      <c r="F7" s="118" t="s">
        <v>2765</v>
      </c>
      <c r="G7" s="118" t="s">
        <v>2766</v>
      </c>
      <c r="H7" s="118" t="s">
        <v>2767</v>
      </c>
      <c r="I7" s="123" t="s">
        <v>2815</v>
      </c>
    </row>
    <row r="8" spans="1:9">
      <c r="A8" s="119" t="s">
        <v>1224</v>
      </c>
      <c r="B8" s="120">
        <v>246</v>
      </c>
      <c r="C8" s="120">
        <v>41</v>
      </c>
      <c r="D8" s="121">
        <v>71</v>
      </c>
      <c r="E8" s="121">
        <v>71</v>
      </c>
      <c r="F8" s="121">
        <v>70</v>
      </c>
      <c r="G8" s="121">
        <v>70</v>
      </c>
      <c r="H8" s="121">
        <v>69</v>
      </c>
      <c r="I8" s="121">
        <v>69</v>
      </c>
    </row>
    <row r="9" spans="1:9">
      <c r="A9" s="119"/>
      <c r="B9" s="120"/>
      <c r="C9" s="120"/>
      <c r="D9" s="121"/>
      <c r="E9" s="121"/>
      <c r="F9" s="121"/>
      <c r="G9" s="121"/>
      <c r="H9" s="121"/>
      <c r="I9" s="121"/>
    </row>
    <row r="10" spans="1:9">
      <c r="A10" s="119"/>
      <c r="B10" s="120"/>
      <c r="C10" s="120"/>
      <c r="D10" s="121"/>
      <c r="E10" s="121"/>
      <c r="F10" s="121"/>
      <c r="G10" s="121"/>
      <c r="H10" s="121"/>
      <c r="I10" s="121"/>
    </row>
    <row r="11" spans="1:9">
      <c r="A11" s="119"/>
      <c r="B11" s="120"/>
      <c r="C11" s="120"/>
      <c r="D11" s="121"/>
      <c r="E11" s="121"/>
      <c r="F11" s="121"/>
      <c r="G11" s="121"/>
      <c r="H11" s="121"/>
      <c r="I11" s="121"/>
    </row>
    <row r="12" spans="1:9">
      <c r="A12" s="119"/>
      <c r="B12" s="120"/>
      <c r="C12" s="120"/>
      <c r="D12" s="121"/>
      <c r="E12" s="121"/>
      <c r="F12" s="121"/>
      <c r="G12" s="121"/>
      <c r="H12" s="121"/>
      <c r="I12" s="121"/>
    </row>
    <row r="13" ht="18" customHeight="1" spans="1:9">
      <c r="A13" s="116" t="s">
        <v>2816</v>
      </c>
      <c r="B13" s="116"/>
      <c r="C13" s="116"/>
      <c r="D13" s="116"/>
      <c r="E13" s="116"/>
      <c r="F13" s="116"/>
      <c r="G13" s="116"/>
      <c r="H13" s="116"/>
      <c r="I13" s="116"/>
    </row>
  </sheetData>
  <mergeCells count="18">
    <mergeCell ref="A1:I1"/>
    <mergeCell ref="A2:I2"/>
    <mergeCell ref="A3:I3"/>
    <mergeCell ref="A4:I4"/>
    <mergeCell ref="A5:I5"/>
    <mergeCell ref="B6:C6"/>
    <mergeCell ref="D6:I6"/>
    <mergeCell ref="A13:I13"/>
    <mergeCell ref="A6:A7"/>
    <mergeCell ref="A8:A12"/>
    <mergeCell ref="B8:B12"/>
    <mergeCell ref="C8:C12"/>
    <mergeCell ref="D8:D12"/>
    <mergeCell ref="E8:E12"/>
    <mergeCell ref="F8:F12"/>
    <mergeCell ref="G8:G12"/>
    <mergeCell ref="H8:H12"/>
    <mergeCell ref="I8:I12"/>
  </mergeCells>
  <hyperlinks>
    <hyperlink ref="J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zoomScale="115" zoomScaleNormal="115" topLeftCell="B1" workbookViewId="0">
      <selection activeCell="G1" sqref="G1"/>
    </sheetView>
  </sheetViews>
  <sheetFormatPr defaultColWidth="8.89166666666667" defaultRowHeight="13.5" outlineLevelCol="6"/>
  <cols>
    <col min="1" max="1" width="20.625" customWidth="1"/>
    <col min="2" max="2" width="20.65" customWidth="1"/>
    <col min="3" max="3" width="20.8583333333333" customWidth="1"/>
    <col min="4" max="5" width="25.125" customWidth="1"/>
    <col min="6" max="6" width="21.375" customWidth="1"/>
  </cols>
  <sheetData>
    <row r="1" ht="46.5" spans="1:7">
      <c r="A1" s="91" t="s">
        <v>55</v>
      </c>
      <c r="B1" s="91"/>
      <c r="C1" s="91"/>
      <c r="D1" s="91"/>
      <c r="E1" s="91"/>
      <c r="F1" s="91"/>
      <c r="G1" s="26" t="s">
        <v>359</v>
      </c>
    </row>
    <row r="2" ht="22" customHeight="1" spans="1:6">
      <c r="A2" s="108" t="s">
        <v>2817</v>
      </c>
      <c r="B2" s="109"/>
      <c r="C2" s="109"/>
      <c r="D2" s="109"/>
      <c r="E2" s="109"/>
      <c r="F2" s="110"/>
    </row>
    <row r="3" ht="30" customHeight="1" spans="1:6">
      <c r="A3" s="111" t="s">
        <v>2818</v>
      </c>
      <c r="B3" s="112"/>
      <c r="C3" s="112"/>
      <c r="D3" s="112"/>
      <c r="E3" s="112"/>
      <c r="F3" s="113"/>
    </row>
    <row r="4" ht="25" customHeight="1" spans="1:6">
      <c r="A4" s="111" t="s">
        <v>2819</v>
      </c>
      <c r="B4" s="112"/>
      <c r="C4" s="112"/>
      <c r="D4" s="112"/>
      <c r="E4" s="112"/>
      <c r="F4" s="113"/>
    </row>
    <row r="5" ht="18" spans="1:6">
      <c r="A5" s="98" t="s">
        <v>2230</v>
      </c>
      <c r="B5" s="98" t="s">
        <v>2820</v>
      </c>
      <c r="C5" s="98"/>
      <c r="D5" s="97" t="s">
        <v>2821</v>
      </c>
      <c r="E5" s="97"/>
      <c r="F5" s="97"/>
    </row>
    <row r="6" spans="1:6">
      <c r="A6" s="98"/>
      <c r="B6" s="98" t="s">
        <v>2822</v>
      </c>
      <c r="C6" s="98" t="s">
        <v>2823</v>
      </c>
      <c r="D6" s="99" t="s">
        <v>2824</v>
      </c>
      <c r="E6" s="99" t="s">
        <v>2825</v>
      </c>
      <c r="F6" s="99" t="s">
        <v>2826</v>
      </c>
    </row>
    <row r="7" spans="1:6">
      <c r="A7" s="98"/>
      <c r="B7" s="98"/>
      <c r="C7" s="98"/>
      <c r="D7" s="99"/>
      <c r="E7" s="99"/>
      <c r="F7" s="99"/>
    </row>
    <row r="8" ht="38" customHeight="1" spans="1:6">
      <c r="A8" s="101" t="s">
        <v>2047</v>
      </c>
      <c r="B8" s="102">
        <v>165</v>
      </c>
      <c r="C8" s="102">
        <v>25</v>
      </c>
      <c r="D8" s="103">
        <v>39</v>
      </c>
      <c r="E8" s="103">
        <v>37</v>
      </c>
      <c r="F8" s="103">
        <v>36</v>
      </c>
    </row>
    <row r="9" ht="38" customHeight="1" spans="1:6">
      <c r="A9" s="104" t="s">
        <v>1302</v>
      </c>
      <c r="B9" s="105">
        <v>150</v>
      </c>
      <c r="C9" s="105">
        <v>18</v>
      </c>
      <c r="D9" s="106">
        <v>31</v>
      </c>
      <c r="E9" s="106">
        <v>26</v>
      </c>
      <c r="F9" s="106">
        <v>25</v>
      </c>
    </row>
  </sheetData>
  <mergeCells count="12">
    <mergeCell ref="A1:F1"/>
    <mergeCell ref="A2:F2"/>
    <mergeCell ref="A3:F3"/>
    <mergeCell ref="A4:F4"/>
    <mergeCell ref="B5:C5"/>
    <mergeCell ref="D5:F5"/>
    <mergeCell ref="A5:A7"/>
    <mergeCell ref="B6:B7"/>
    <mergeCell ref="C6:C7"/>
    <mergeCell ref="D6:D7"/>
    <mergeCell ref="E6:E7"/>
    <mergeCell ref="F6:F7"/>
  </mergeCells>
  <hyperlinks>
    <hyperlink ref="G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zoomScale="115" zoomScaleNormal="115"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25" customWidth="1"/>
    <col min="7" max="7" width="13.0416666666667" customWidth="1"/>
  </cols>
  <sheetData>
    <row r="1" ht="46.5" spans="1:8">
      <c r="A1" s="91" t="s">
        <v>57</v>
      </c>
      <c r="B1" s="91"/>
      <c r="C1" s="91"/>
      <c r="D1" s="91"/>
      <c r="E1" s="91"/>
      <c r="F1" s="91"/>
      <c r="G1" s="91"/>
      <c r="H1" s="26" t="s">
        <v>359</v>
      </c>
    </row>
    <row r="2" ht="22" customHeight="1" spans="1:7">
      <c r="A2" s="92" t="s">
        <v>2827</v>
      </c>
      <c r="B2" s="92"/>
      <c r="C2" s="92"/>
      <c r="D2" s="92"/>
      <c r="E2" s="92"/>
      <c r="F2" s="92"/>
      <c r="G2" s="92"/>
    </row>
    <row r="3" ht="35" customHeight="1" spans="1:7">
      <c r="A3" s="93" t="s">
        <v>2828</v>
      </c>
      <c r="B3" s="93"/>
      <c r="C3" s="93"/>
      <c r="D3" s="93"/>
      <c r="E3" s="93"/>
      <c r="F3" s="93"/>
      <c r="G3" s="93"/>
    </row>
    <row r="4" ht="25" customHeight="1" spans="1:7">
      <c r="A4" s="93" t="s">
        <v>2829</v>
      </c>
      <c r="B4" s="93"/>
      <c r="C4" s="93"/>
      <c r="D4" s="93"/>
      <c r="E4" s="93"/>
      <c r="F4" s="93"/>
      <c r="G4" s="93"/>
    </row>
    <row r="5" ht="26" customHeight="1" spans="1:7">
      <c r="A5" s="93" t="s">
        <v>2830</v>
      </c>
      <c r="B5" s="93"/>
      <c r="C5" s="93"/>
      <c r="D5" s="93"/>
      <c r="E5" s="93"/>
      <c r="F5" s="93"/>
      <c r="G5" s="93"/>
    </row>
    <row r="6" ht="18" spans="1:7">
      <c r="A6" s="94" t="s">
        <v>2230</v>
      </c>
      <c r="B6" s="94" t="s">
        <v>2820</v>
      </c>
      <c r="C6" s="94"/>
      <c r="D6" s="95" t="s">
        <v>2821</v>
      </c>
      <c r="E6" s="95"/>
      <c r="F6" s="96"/>
      <c r="G6" s="97" t="s">
        <v>2831</v>
      </c>
    </row>
    <row r="7" ht="16" customHeight="1" spans="1:7">
      <c r="A7" s="98"/>
      <c r="B7" s="98" t="s">
        <v>2822</v>
      </c>
      <c r="C7" s="98" t="s">
        <v>2823</v>
      </c>
      <c r="D7" s="99" t="s">
        <v>2832</v>
      </c>
      <c r="E7" s="99" t="s">
        <v>2833</v>
      </c>
      <c r="F7" s="100" t="s">
        <v>2834</v>
      </c>
      <c r="G7" s="97"/>
    </row>
    <row r="8" ht="3" customHeight="1" spans="1:7">
      <c r="A8" s="98"/>
      <c r="B8" s="98"/>
      <c r="C8" s="98"/>
      <c r="D8" s="99"/>
      <c r="E8" s="99"/>
      <c r="F8" s="100"/>
      <c r="G8" s="97"/>
    </row>
    <row r="9" ht="38" customHeight="1" spans="1:7">
      <c r="A9" s="101" t="s">
        <v>2835</v>
      </c>
      <c r="B9" s="102">
        <v>258</v>
      </c>
      <c r="C9" s="102">
        <v>38</v>
      </c>
      <c r="D9" s="103">
        <v>58</v>
      </c>
      <c r="E9" s="103">
        <v>57</v>
      </c>
      <c r="F9" s="103">
        <v>55</v>
      </c>
      <c r="G9" s="103" t="s">
        <v>2836</v>
      </c>
    </row>
    <row r="10" ht="38" customHeight="1" spans="1:7">
      <c r="A10" s="104" t="s">
        <v>452</v>
      </c>
      <c r="B10" s="105">
        <v>179</v>
      </c>
      <c r="C10" s="105">
        <v>25</v>
      </c>
      <c r="D10" s="106">
        <v>39</v>
      </c>
      <c r="E10" s="106">
        <v>38</v>
      </c>
      <c r="F10" s="106">
        <v>37</v>
      </c>
      <c r="G10" s="106" t="s">
        <v>2837</v>
      </c>
    </row>
    <row r="11" ht="38" customHeight="1" spans="1:7">
      <c r="A11" s="103" t="s">
        <v>442</v>
      </c>
      <c r="B11" s="107">
        <v>170</v>
      </c>
      <c r="C11" s="107">
        <v>16</v>
      </c>
      <c r="D11" s="107">
        <v>30</v>
      </c>
      <c r="E11" s="107">
        <v>28</v>
      </c>
      <c r="F11" s="107">
        <v>26</v>
      </c>
      <c r="G11" s="107" t="s">
        <v>2838</v>
      </c>
    </row>
  </sheetData>
  <mergeCells count="14">
    <mergeCell ref="A1:G1"/>
    <mergeCell ref="A2:G2"/>
    <mergeCell ref="A3:G3"/>
    <mergeCell ref="A4:G4"/>
    <mergeCell ref="A5:G5"/>
    <mergeCell ref="B6:C6"/>
    <mergeCell ref="D6:F6"/>
    <mergeCell ref="A6:A8"/>
    <mergeCell ref="B7:B8"/>
    <mergeCell ref="C7:C8"/>
    <mergeCell ref="D7:D8"/>
    <mergeCell ref="E7:E8"/>
    <mergeCell ref="F7:F8"/>
    <mergeCell ref="G6:G8"/>
  </mergeCells>
  <hyperlinks>
    <hyperlink ref="H1" location="目录!A1" display="目录!A1"/>
  </hyperlink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workbookViewId="0">
      <selection activeCell="J1" sqref="J1"/>
    </sheetView>
  </sheetViews>
  <sheetFormatPr defaultColWidth="9" defaultRowHeight="13.5"/>
  <cols>
    <col min="1" max="8" width="15.625" customWidth="1"/>
    <col min="9" max="9" width="14.25" customWidth="1"/>
    <col min="10" max="10" width="10" customWidth="1"/>
  </cols>
  <sheetData>
    <row r="1" ht="36.75" spans="1:10">
      <c r="A1" s="57" t="s">
        <v>2839</v>
      </c>
      <c r="B1" s="58"/>
      <c r="C1" s="58"/>
      <c r="D1" s="58"/>
      <c r="E1" s="58"/>
      <c r="F1" s="58"/>
      <c r="G1" s="58"/>
      <c r="H1" s="58"/>
      <c r="I1" s="58"/>
      <c r="J1" s="26" t="s">
        <v>64</v>
      </c>
    </row>
    <row r="2" ht="29" customHeight="1" spans="1:9">
      <c r="A2" s="59" t="s">
        <v>2840</v>
      </c>
      <c r="B2" s="59"/>
      <c r="C2" s="59"/>
      <c r="D2" s="59"/>
      <c r="E2" s="59"/>
      <c r="F2" s="59"/>
      <c r="G2" s="59"/>
      <c r="H2" s="59"/>
      <c r="I2" s="59"/>
    </row>
    <row r="3" ht="21" spans="1:9">
      <c r="A3" s="60" t="s">
        <v>2841</v>
      </c>
      <c r="B3" s="60" t="s">
        <v>2842</v>
      </c>
      <c r="C3" s="60" t="s">
        <v>2776</v>
      </c>
      <c r="D3" s="60" t="s">
        <v>2754</v>
      </c>
      <c r="E3" s="60" t="s">
        <v>2764</v>
      </c>
      <c r="F3" s="60" t="s">
        <v>2765</v>
      </c>
      <c r="G3" s="60" t="s">
        <v>2766</v>
      </c>
      <c r="H3" s="60" t="s">
        <v>2843</v>
      </c>
      <c r="I3" s="80" t="s">
        <v>2844</v>
      </c>
    </row>
    <row r="4" ht="25" customHeight="1" spans="1:9">
      <c r="A4" s="61" t="s">
        <v>2845</v>
      </c>
      <c r="B4" s="62">
        <v>135</v>
      </c>
      <c r="C4" s="62">
        <v>33</v>
      </c>
      <c r="D4" s="62">
        <v>64</v>
      </c>
      <c r="E4" s="62">
        <v>64</v>
      </c>
      <c r="F4" s="62">
        <v>63</v>
      </c>
      <c r="G4" s="62">
        <v>63</v>
      </c>
      <c r="H4" s="62">
        <v>63</v>
      </c>
      <c r="I4" s="81" t="s">
        <v>2846</v>
      </c>
    </row>
    <row r="5" ht="25" customHeight="1" spans="1:9">
      <c r="A5" s="61" t="s">
        <v>2847</v>
      </c>
      <c r="B5" s="62">
        <v>135</v>
      </c>
      <c r="C5" s="62">
        <v>33</v>
      </c>
      <c r="D5" s="62">
        <v>67</v>
      </c>
      <c r="E5" s="62">
        <v>67</v>
      </c>
      <c r="F5" s="62">
        <v>65.5</v>
      </c>
      <c r="G5" s="62">
        <v>65</v>
      </c>
      <c r="H5" s="62">
        <v>64</v>
      </c>
      <c r="I5" s="81" t="s">
        <v>2846</v>
      </c>
    </row>
    <row r="7" ht="34" customHeight="1" spans="1:9">
      <c r="A7" s="63" t="s">
        <v>2848</v>
      </c>
      <c r="B7" s="64"/>
      <c r="C7" s="64"/>
      <c r="D7" s="64"/>
      <c r="E7" s="64"/>
      <c r="F7" s="64"/>
      <c r="G7" s="64"/>
      <c r="H7" s="64"/>
      <c r="I7" s="64"/>
    </row>
    <row r="8" ht="29" customHeight="1" spans="1:9">
      <c r="A8" s="59" t="s">
        <v>2840</v>
      </c>
      <c r="B8" s="59"/>
      <c r="C8" s="59"/>
      <c r="D8" s="59"/>
      <c r="E8" s="59"/>
      <c r="F8" s="59"/>
      <c r="G8" s="59"/>
      <c r="H8" s="59"/>
      <c r="I8" s="59"/>
    </row>
    <row r="9" ht="17.25" spans="1:9">
      <c r="A9" s="53" t="s">
        <v>2841</v>
      </c>
      <c r="B9" s="53" t="s">
        <v>2761</v>
      </c>
      <c r="C9" s="53" t="s">
        <v>2849</v>
      </c>
      <c r="D9" s="65" t="s">
        <v>2850</v>
      </c>
      <c r="E9" s="65" t="s">
        <v>2851</v>
      </c>
      <c r="F9" s="65" t="s">
        <v>2852</v>
      </c>
      <c r="G9" s="65" t="s">
        <v>2853</v>
      </c>
      <c r="H9" s="65" t="s">
        <v>2854</v>
      </c>
      <c r="I9" s="82" t="s">
        <v>2844</v>
      </c>
    </row>
    <row r="10" ht="25" customHeight="1" spans="1:9">
      <c r="A10" s="53" t="s">
        <v>2845</v>
      </c>
      <c r="B10" s="66">
        <v>89</v>
      </c>
      <c r="C10" s="66">
        <v>15.5</v>
      </c>
      <c r="D10" s="66">
        <v>16</v>
      </c>
      <c r="E10" s="66">
        <v>15</v>
      </c>
      <c r="F10" s="66">
        <v>13.5</v>
      </c>
      <c r="G10" s="66">
        <v>13</v>
      </c>
      <c r="H10" s="66">
        <v>13</v>
      </c>
      <c r="I10" s="83" t="s">
        <v>2855</v>
      </c>
    </row>
    <row r="11" ht="25" customHeight="1" spans="1:9">
      <c r="A11" s="53" t="s">
        <v>2856</v>
      </c>
      <c r="B11" s="66">
        <v>91</v>
      </c>
      <c r="C11" s="66">
        <v>17</v>
      </c>
      <c r="D11" s="66">
        <v>17.5</v>
      </c>
      <c r="E11" s="66">
        <v>17</v>
      </c>
      <c r="F11" s="66">
        <v>16</v>
      </c>
      <c r="G11" s="66">
        <v>15</v>
      </c>
      <c r="H11" s="66">
        <v>14.5</v>
      </c>
      <c r="I11" s="83" t="s">
        <v>2855</v>
      </c>
    </row>
    <row r="12" ht="25" customHeight="1" spans="1:9">
      <c r="A12" s="53" t="s">
        <v>2857</v>
      </c>
      <c r="B12" s="66">
        <v>92</v>
      </c>
      <c r="C12" s="66">
        <v>18</v>
      </c>
      <c r="D12" s="66">
        <v>19.5</v>
      </c>
      <c r="E12" s="66">
        <v>19</v>
      </c>
      <c r="F12" s="66">
        <v>18</v>
      </c>
      <c r="G12" s="66">
        <v>17</v>
      </c>
      <c r="H12" s="66">
        <v>17</v>
      </c>
      <c r="I12" s="83" t="s">
        <v>2855</v>
      </c>
    </row>
    <row r="13" ht="25" customHeight="1" spans="1:9">
      <c r="A13" s="53" t="s">
        <v>2858</v>
      </c>
      <c r="B13" s="66">
        <v>93</v>
      </c>
      <c r="C13" s="66">
        <v>19</v>
      </c>
      <c r="D13" s="66">
        <v>23.5</v>
      </c>
      <c r="E13" s="66">
        <v>23</v>
      </c>
      <c r="F13" s="66">
        <v>22</v>
      </c>
      <c r="G13" s="66">
        <v>21</v>
      </c>
      <c r="H13" s="66">
        <v>21</v>
      </c>
      <c r="I13" s="83" t="s">
        <v>2855</v>
      </c>
    </row>
    <row r="15" ht="22.5" spans="1:9">
      <c r="A15" s="67" t="s">
        <v>2859</v>
      </c>
      <c r="B15" s="67"/>
      <c r="C15" s="67"/>
      <c r="D15" s="67"/>
      <c r="E15" s="67"/>
      <c r="F15" s="67"/>
      <c r="G15" s="67"/>
      <c r="H15" s="67"/>
      <c r="I15" s="67"/>
    </row>
    <row r="16" ht="17.25" spans="1:11">
      <c r="A16" s="68" t="s">
        <v>2860</v>
      </c>
      <c r="B16" s="69" t="s">
        <v>2861</v>
      </c>
      <c r="C16" s="70"/>
      <c r="D16" s="70"/>
      <c r="E16" s="70"/>
      <c r="F16" s="70"/>
      <c r="G16" s="70"/>
      <c r="H16" s="70"/>
      <c r="I16" s="70"/>
      <c r="J16" s="84"/>
      <c r="K16" s="85"/>
    </row>
    <row r="17" ht="17.25" spans="1:11">
      <c r="A17" s="71">
        <v>1</v>
      </c>
      <c r="B17" s="72" t="s">
        <v>2862</v>
      </c>
      <c r="C17" s="72"/>
      <c r="D17" s="72"/>
      <c r="E17" s="72"/>
      <c r="F17" s="72"/>
      <c r="G17" s="72"/>
      <c r="H17" s="72"/>
      <c r="I17" s="72"/>
      <c r="J17" s="70"/>
      <c r="K17" s="86"/>
    </row>
    <row r="18" ht="17.25" spans="1:11">
      <c r="A18" s="71">
        <v>2</v>
      </c>
      <c r="B18" s="72" t="s">
        <v>2863</v>
      </c>
      <c r="C18" s="72"/>
      <c r="D18" s="72"/>
      <c r="E18" s="72"/>
      <c r="F18" s="72"/>
      <c r="G18" s="72"/>
      <c r="H18" s="72"/>
      <c r="I18" s="72"/>
      <c r="J18" s="70"/>
      <c r="K18" s="86"/>
    </row>
    <row r="19" ht="17.25" spans="1:11">
      <c r="A19" s="71">
        <v>3</v>
      </c>
      <c r="B19" s="72" t="s">
        <v>2864</v>
      </c>
      <c r="C19" s="72"/>
      <c r="D19" s="72"/>
      <c r="E19" s="72"/>
      <c r="F19" s="72"/>
      <c r="G19" s="72"/>
      <c r="H19" s="72"/>
      <c r="I19" s="72"/>
      <c r="J19" s="70"/>
      <c r="K19" s="86"/>
    </row>
    <row r="20" ht="17.25" spans="1:11">
      <c r="A20" s="71">
        <v>4</v>
      </c>
      <c r="B20" s="72" t="s">
        <v>2865</v>
      </c>
      <c r="C20" s="72"/>
      <c r="D20" s="72"/>
      <c r="E20" s="72"/>
      <c r="F20" s="72"/>
      <c r="G20" s="72"/>
      <c r="H20" s="72"/>
      <c r="I20" s="72"/>
      <c r="J20" s="70"/>
      <c r="K20" s="86"/>
    </row>
    <row r="21" ht="17.25" spans="1:11">
      <c r="A21" s="71">
        <v>5</v>
      </c>
      <c r="B21" s="72" t="s">
        <v>2866</v>
      </c>
      <c r="C21" s="72"/>
      <c r="D21" s="72"/>
      <c r="E21" s="72"/>
      <c r="F21" s="72"/>
      <c r="G21" s="72"/>
      <c r="H21" s="72"/>
      <c r="I21" s="72"/>
      <c r="J21" s="70"/>
      <c r="K21" s="87"/>
    </row>
    <row r="22" ht="18" spans="1:11">
      <c r="A22" s="71">
        <v>6</v>
      </c>
      <c r="B22" s="72" t="s">
        <v>2867</v>
      </c>
      <c r="C22" s="72"/>
      <c r="D22" s="72"/>
      <c r="E22" s="72"/>
      <c r="F22" s="72"/>
      <c r="G22" s="72"/>
      <c r="H22" s="73"/>
      <c r="I22" s="73"/>
      <c r="J22" s="88"/>
      <c r="K22" s="89"/>
    </row>
    <row r="23" ht="17.25" spans="1:11">
      <c r="A23" s="71">
        <v>7</v>
      </c>
      <c r="B23" s="74" t="s">
        <v>2868</v>
      </c>
      <c r="C23" s="74"/>
      <c r="D23" s="74"/>
      <c r="E23" s="74"/>
      <c r="F23" s="74"/>
      <c r="G23" s="74"/>
      <c r="H23" s="72"/>
      <c r="I23" s="72"/>
      <c r="J23" s="70"/>
      <c r="K23" s="87"/>
    </row>
    <row r="24" ht="18" spans="1:11">
      <c r="A24" s="71">
        <v>8</v>
      </c>
      <c r="B24" s="74" t="s">
        <v>2869</v>
      </c>
      <c r="C24" s="74"/>
      <c r="D24" s="74"/>
      <c r="E24" s="74"/>
      <c r="F24" s="74"/>
      <c r="G24" s="73"/>
      <c r="H24" s="72"/>
      <c r="I24" s="72"/>
      <c r="J24" s="70"/>
      <c r="K24" s="87"/>
    </row>
    <row r="25" ht="17.25" spans="1:11">
      <c r="A25" s="71">
        <v>9</v>
      </c>
      <c r="B25" s="72" t="s">
        <v>2870</v>
      </c>
      <c r="C25" s="72"/>
      <c r="D25" s="72"/>
      <c r="E25" s="72"/>
      <c r="F25" s="72"/>
      <c r="G25" s="72"/>
      <c r="H25" s="72"/>
      <c r="I25" s="72"/>
      <c r="J25" s="70"/>
      <c r="K25" s="87"/>
    </row>
    <row r="26" ht="17.25" spans="1:11">
      <c r="A26" s="68" t="s">
        <v>2871</v>
      </c>
      <c r="B26" s="75" t="s">
        <v>2872</v>
      </c>
      <c r="C26" s="72"/>
      <c r="D26" s="72"/>
      <c r="E26" s="72"/>
      <c r="F26" s="72"/>
      <c r="G26" s="72"/>
      <c r="H26" s="72"/>
      <c r="I26" s="72"/>
      <c r="J26" s="70"/>
      <c r="K26" s="87"/>
    </row>
    <row r="27" ht="17.25" spans="1:11">
      <c r="A27" s="76" t="s">
        <v>2873</v>
      </c>
      <c r="B27" s="75" t="s">
        <v>2874</v>
      </c>
      <c r="C27" s="72"/>
      <c r="D27" s="72"/>
      <c r="E27" s="72"/>
      <c r="F27" s="72"/>
      <c r="G27" s="72"/>
      <c r="H27" s="72"/>
      <c r="I27" s="72"/>
      <c r="J27" s="70"/>
      <c r="K27" s="87"/>
    </row>
    <row r="28" ht="17.25" spans="1:11">
      <c r="A28" s="76" t="s">
        <v>2875</v>
      </c>
      <c r="B28" s="72" t="s">
        <v>2876</v>
      </c>
      <c r="C28" s="72"/>
      <c r="D28" s="72"/>
      <c r="E28" s="72"/>
      <c r="F28" s="72"/>
      <c r="G28" s="72"/>
      <c r="H28" s="72"/>
      <c r="I28" s="72"/>
      <c r="J28" s="70"/>
      <c r="K28" s="87"/>
    </row>
    <row r="29" ht="17.25" spans="1:11">
      <c r="A29" s="76" t="s">
        <v>2877</v>
      </c>
      <c r="B29" s="72" t="s">
        <v>2878</v>
      </c>
      <c r="C29" s="72"/>
      <c r="D29" s="72"/>
      <c r="E29" s="72"/>
      <c r="F29" s="72"/>
      <c r="G29" s="72"/>
      <c r="H29" s="72"/>
      <c r="I29" s="72"/>
      <c r="J29" s="70"/>
      <c r="K29" s="87"/>
    </row>
    <row r="30" ht="17.25" spans="1:11">
      <c r="A30" s="76" t="s">
        <v>2879</v>
      </c>
      <c r="B30" s="72" t="s">
        <v>2880</v>
      </c>
      <c r="C30" s="72"/>
      <c r="D30" s="72"/>
      <c r="E30" s="72"/>
      <c r="F30" s="72"/>
      <c r="G30" s="72"/>
      <c r="H30" s="72"/>
      <c r="I30" s="72"/>
      <c r="J30" s="70"/>
      <c r="K30" s="87"/>
    </row>
    <row r="31" ht="24.75" spans="1:11">
      <c r="A31" s="77"/>
      <c r="B31" s="78" t="s">
        <v>2881</v>
      </c>
      <c r="C31" s="78"/>
      <c r="D31" s="78"/>
      <c r="E31" s="78"/>
      <c r="F31" s="78"/>
      <c r="G31" s="78"/>
      <c r="H31" s="79"/>
      <c r="I31" s="79"/>
      <c r="J31" s="79"/>
      <c r="K31" s="90"/>
    </row>
  </sheetData>
  <mergeCells count="6">
    <mergeCell ref="A1:I1"/>
    <mergeCell ref="A2:I2"/>
    <mergeCell ref="A7:I7"/>
    <mergeCell ref="A8:I8"/>
    <mergeCell ref="A15:I15"/>
    <mergeCell ref="B31:G31"/>
  </mergeCells>
  <hyperlinks>
    <hyperlink ref="J1" location="目录!A1" display="目录"/>
  </hyperlinks>
  <pageMargins left="0.75" right="0.75" top="1" bottom="1" header="0.5" footer="0.5"/>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F1" sqref="F1"/>
    </sheetView>
  </sheetViews>
  <sheetFormatPr defaultColWidth="9" defaultRowHeight="13.5" outlineLevelRow="6" outlineLevelCol="5"/>
  <cols>
    <col min="1" max="5" width="25.625" customWidth="1"/>
  </cols>
  <sheetData>
    <row r="1" ht="46.5" spans="1:6">
      <c r="A1" s="41" t="s">
        <v>2882</v>
      </c>
      <c r="B1" s="41"/>
      <c r="C1" s="41"/>
      <c r="D1" s="41"/>
      <c r="E1" s="41"/>
      <c r="F1" s="42" t="s">
        <v>64</v>
      </c>
    </row>
    <row r="2" ht="30" customHeight="1" spans="1:5">
      <c r="A2" s="43" t="s">
        <v>2883</v>
      </c>
      <c r="B2" s="44"/>
      <c r="C2" s="44"/>
      <c r="D2" s="44"/>
      <c r="E2" s="44"/>
    </row>
    <row r="3" ht="30" customHeight="1" spans="1:5">
      <c r="A3" s="45" t="s">
        <v>2884</v>
      </c>
      <c r="B3" s="45"/>
      <c r="C3" s="45"/>
      <c r="D3" s="45"/>
      <c r="E3" s="45"/>
    </row>
    <row r="4" ht="30" customHeight="1" spans="1:5">
      <c r="A4" s="46" t="s">
        <v>2885</v>
      </c>
      <c r="B4" s="47"/>
      <c r="C4" s="47"/>
      <c r="D4" s="47"/>
      <c r="E4" s="48"/>
    </row>
    <row r="5" ht="30" customHeight="1" spans="1:5">
      <c r="A5" s="49" t="s">
        <v>2886</v>
      </c>
      <c r="B5" s="49"/>
      <c r="C5" s="49"/>
      <c r="D5" s="49"/>
      <c r="E5" s="49"/>
    </row>
    <row r="6" ht="30" customHeight="1" spans="1:5">
      <c r="A6" s="50" t="s">
        <v>2887</v>
      </c>
      <c r="B6" s="51" t="s">
        <v>2842</v>
      </c>
      <c r="C6" s="51" t="s">
        <v>2762</v>
      </c>
      <c r="D6" s="52" t="s">
        <v>2768</v>
      </c>
      <c r="E6" s="52" t="s">
        <v>2769</v>
      </c>
    </row>
    <row r="7" ht="72" customHeight="1" spans="1:5">
      <c r="A7" s="53" t="s">
        <v>2888</v>
      </c>
      <c r="B7" s="54">
        <v>160</v>
      </c>
      <c r="C7" s="55">
        <v>20</v>
      </c>
      <c r="D7" s="56" t="s">
        <v>2889</v>
      </c>
      <c r="E7" s="56" t="s">
        <v>2890</v>
      </c>
    </row>
  </sheetData>
  <mergeCells count="5">
    <mergeCell ref="A1:E1"/>
    <mergeCell ref="A2:E2"/>
    <mergeCell ref="A3:E3"/>
    <mergeCell ref="A4:E4"/>
    <mergeCell ref="A5:E5"/>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3" max="13" width="13.5" customWidth="1"/>
    <col min="14" max="14" width="10.75" customWidth="1"/>
  </cols>
  <sheetData>
    <row r="1" ht="18.75" spans="1:13">
      <c r="A1" s="1" t="s">
        <v>2891</v>
      </c>
      <c r="B1" s="2"/>
      <c r="C1" s="3"/>
      <c r="D1" s="4" t="s">
        <v>2892</v>
      </c>
      <c r="E1" s="5"/>
      <c r="F1" s="6"/>
      <c r="G1" s="7" t="s">
        <v>2893</v>
      </c>
      <c r="H1" s="8"/>
      <c r="I1" s="22"/>
      <c r="J1" s="23" t="s">
        <v>2894</v>
      </c>
      <c r="K1" s="24"/>
      <c r="L1" s="25"/>
      <c r="M1" s="26" t="s">
        <v>64</v>
      </c>
    </row>
    <row r="2" spans="1:12">
      <c r="A2" s="9">
        <v>1</v>
      </c>
      <c r="B2" s="10" t="s">
        <v>1797</v>
      </c>
      <c r="C2" s="11" t="s">
        <v>2237</v>
      </c>
      <c r="D2" s="12">
        <v>1</v>
      </c>
      <c r="E2" s="13" t="s">
        <v>2895</v>
      </c>
      <c r="F2" s="13" t="s">
        <v>716</v>
      </c>
      <c r="G2" s="14">
        <v>1</v>
      </c>
      <c r="H2" s="15" t="s">
        <v>1253</v>
      </c>
      <c r="I2" s="15" t="s">
        <v>687</v>
      </c>
      <c r="J2" s="27">
        <v>1</v>
      </c>
      <c r="K2" s="28" t="s">
        <v>2269</v>
      </c>
      <c r="L2" s="29" t="s">
        <v>1882</v>
      </c>
    </row>
    <row r="3" ht="14.25" spans="1:14">
      <c r="A3" s="9">
        <v>2</v>
      </c>
      <c r="B3" s="10" t="s">
        <v>1800</v>
      </c>
      <c r="C3" s="11" t="s">
        <v>690</v>
      </c>
      <c r="D3" s="12">
        <v>2</v>
      </c>
      <c r="E3" s="16" t="s">
        <v>748</v>
      </c>
      <c r="F3" s="16" t="s">
        <v>1596</v>
      </c>
      <c r="G3" s="14">
        <v>2</v>
      </c>
      <c r="H3" s="15" t="s">
        <v>1274</v>
      </c>
      <c r="I3" s="15" t="s">
        <v>1275</v>
      </c>
      <c r="J3" s="27">
        <v>2</v>
      </c>
      <c r="K3" s="28" t="s">
        <v>1533</v>
      </c>
      <c r="L3" s="29" t="s">
        <v>472</v>
      </c>
      <c r="M3" s="30" t="s">
        <v>2896</v>
      </c>
      <c r="N3" s="31">
        <v>44431</v>
      </c>
    </row>
    <row r="4" spans="1:12">
      <c r="A4" s="9">
        <v>3</v>
      </c>
      <c r="B4" s="10" t="s">
        <v>1791</v>
      </c>
      <c r="C4" s="11" t="s">
        <v>448</v>
      </c>
      <c r="D4" s="12">
        <v>3</v>
      </c>
      <c r="E4" s="16" t="s">
        <v>822</v>
      </c>
      <c r="F4" s="16" t="s">
        <v>1423</v>
      </c>
      <c r="G4" s="14">
        <v>3</v>
      </c>
      <c r="H4" s="15" t="s">
        <v>996</v>
      </c>
      <c r="I4" s="15" t="s">
        <v>995</v>
      </c>
      <c r="J4" s="27">
        <v>3</v>
      </c>
      <c r="K4" s="28" t="s">
        <v>2287</v>
      </c>
      <c r="L4" s="29" t="s">
        <v>1540</v>
      </c>
    </row>
    <row r="5" ht="22.5" spans="1:12">
      <c r="A5" s="9">
        <v>4</v>
      </c>
      <c r="B5" s="10" t="s">
        <v>1795</v>
      </c>
      <c r="C5" s="11" t="s">
        <v>469</v>
      </c>
      <c r="D5" s="12">
        <v>4</v>
      </c>
      <c r="E5" s="16" t="s">
        <v>2253</v>
      </c>
      <c r="F5" s="16" t="s">
        <v>1968</v>
      </c>
      <c r="G5" s="14">
        <v>4</v>
      </c>
      <c r="H5" s="15" t="s">
        <v>2236</v>
      </c>
      <c r="I5" s="15" t="s">
        <v>2897</v>
      </c>
      <c r="J5" s="27">
        <v>4</v>
      </c>
      <c r="K5" s="28" t="s">
        <v>1498</v>
      </c>
      <c r="L5" s="29" t="s">
        <v>1499</v>
      </c>
    </row>
    <row r="6" spans="1:12">
      <c r="A6" s="9">
        <v>5</v>
      </c>
      <c r="B6" s="10" t="s">
        <v>1814</v>
      </c>
      <c r="C6" s="11" t="s">
        <v>1667</v>
      </c>
      <c r="D6" s="12">
        <v>5</v>
      </c>
      <c r="E6" s="16" t="s">
        <v>2898</v>
      </c>
      <c r="F6" s="16" t="s">
        <v>1841</v>
      </c>
      <c r="G6" s="14">
        <v>5</v>
      </c>
      <c r="H6" s="15"/>
      <c r="I6" s="15"/>
      <c r="J6" s="27">
        <v>5</v>
      </c>
      <c r="K6" s="28" t="s">
        <v>1682</v>
      </c>
      <c r="L6" s="29" t="s">
        <v>516</v>
      </c>
    </row>
    <row r="7" ht="22.5" spans="1:12">
      <c r="A7" s="9">
        <v>6</v>
      </c>
      <c r="B7" s="10" t="s">
        <v>1990</v>
      </c>
      <c r="C7" s="11" t="s">
        <v>1505</v>
      </c>
      <c r="D7" s="12">
        <v>6</v>
      </c>
      <c r="E7" s="16" t="s">
        <v>2428</v>
      </c>
      <c r="F7" s="16" t="s">
        <v>1353</v>
      </c>
      <c r="G7" s="14">
        <v>6</v>
      </c>
      <c r="H7" s="15" t="s">
        <v>691</v>
      </c>
      <c r="I7" s="15" t="s">
        <v>2899</v>
      </c>
      <c r="J7" s="27">
        <v>6</v>
      </c>
      <c r="K7" s="28" t="s">
        <v>2261</v>
      </c>
      <c r="L7" s="32" t="s">
        <v>488</v>
      </c>
    </row>
    <row r="8" ht="146.25" spans="1:12">
      <c r="A8" s="9">
        <v>7</v>
      </c>
      <c r="B8" s="10" t="s">
        <v>1872</v>
      </c>
      <c r="C8" s="11" t="s">
        <v>783</v>
      </c>
      <c r="D8" s="12">
        <v>7</v>
      </c>
      <c r="E8" s="16" t="s">
        <v>1263</v>
      </c>
      <c r="F8" s="16" t="s">
        <v>395</v>
      </c>
      <c r="G8" s="14">
        <v>7</v>
      </c>
      <c r="H8" s="17" t="s">
        <v>2900</v>
      </c>
      <c r="I8" s="15" t="s">
        <v>2901</v>
      </c>
      <c r="J8" s="27">
        <v>7</v>
      </c>
      <c r="K8" s="28" t="s">
        <v>681</v>
      </c>
      <c r="L8" s="32" t="s">
        <v>680</v>
      </c>
    </row>
    <row r="9" spans="1:12">
      <c r="A9" s="9">
        <v>8</v>
      </c>
      <c r="B9" s="10" t="s">
        <v>1881</v>
      </c>
      <c r="C9" s="11" t="s">
        <v>1882</v>
      </c>
      <c r="D9" s="12">
        <v>8</v>
      </c>
      <c r="E9" s="16" t="s">
        <v>1600</v>
      </c>
      <c r="F9" s="16" t="s">
        <v>1601</v>
      </c>
      <c r="G9" s="14">
        <v>8</v>
      </c>
      <c r="H9" s="18" t="s">
        <v>2242</v>
      </c>
      <c r="I9" s="15" t="s">
        <v>693</v>
      </c>
      <c r="J9" s="27">
        <v>8</v>
      </c>
      <c r="K9" s="28" t="s">
        <v>2236</v>
      </c>
      <c r="L9" s="32" t="s">
        <v>2237</v>
      </c>
    </row>
    <row r="10" ht="157.5" spans="1:12">
      <c r="A10" s="9">
        <v>9</v>
      </c>
      <c r="B10" s="10" t="s">
        <v>1884</v>
      </c>
      <c r="C10" s="11" t="s">
        <v>1292</v>
      </c>
      <c r="D10" s="12">
        <v>9</v>
      </c>
      <c r="E10" s="16" t="s">
        <v>1424</v>
      </c>
      <c r="F10" s="16" t="s">
        <v>1425</v>
      </c>
      <c r="G10" s="14">
        <v>9</v>
      </c>
      <c r="H10" s="18" t="s">
        <v>2902</v>
      </c>
      <c r="I10" s="15" t="s">
        <v>2903</v>
      </c>
      <c r="J10" s="27">
        <v>9</v>
      </c>
      <c r="K10" s="28" t="s">
        <v>691</v>
      </c>
      <c r="L10" s="32" t="s">
        <v>690</v>
      </c>
    </row>
    <row r="11" ht="22.5" spans="1:12">
      <c r="A11" s="9">
        <v>10</v>
      </c>
      <c r="B11" s="10" t="s">
        <v>1886</v>
      </c>
      <c r="C11" s="11" t="s">
        <v>680</v>
      </c>
      <c r="D11" s="12">
        <v>10</v>
      </c>
      <c r="E11" s="19" t="s">
        <v>2904</v>
      </c>
      <c r="F11" s="16" t="s">
        <v>2905</v>
      </c>
      <c r="G11" s="14">
        <v>10</v>
      </c>
      <c r="H11" s="15" t="s">
        <v>2243</v>
      </c>
      <c r="I11" s="15" t="s">
        <v>1927</v>
      </c>
      <c r="J11" s="27">
        <v>10</v>
      </c>
      <c r="K11" s="28" t="s">
        <v>449</v>
      </c>
      <c r="L11" s="32" t="s">
        <v>448</v>
      </c>
    </row>
    <row r="12" spans="1:12">
      <c r="A12" s="9">
        <v>11</v>
      </c>
      <c r="B12" s="10" t="s">
        <v>2052</v>
      </c>
      <c r="C12" s="11" t="s">
        <v>1282</v>
      </c>
      <c r="D12" s="12">
        <v>11</v>
      </c>
      <c r="E12" s="19" t="s">
        <v>1896</v>
      </c>
      <c r="F12" s="16" t="s">
        <v>2906</v>
      </c>
      <c r="G12" s="14">
        <v>11</v>
      </c>
      <c r="H12" s="15" t="s">
        <v>1407</v>
      </c>
      <c r="I12" s="18" t="s">
        <v>1408</v>
      </c>
      <c r="J12" s="27">
        <v>11</v>
      </c>
      <c r="K12" s="28" t="s">
        <v>470</v>
      </c>
      <c r="L12" s="32" t="s">
        <v>469</v>
      </c>
    </row>
    <row r="13" ht="33.75" spans="1:12">
      <c r="A13" s="9">
        <v>12</v>
      </c>
      <c r="B13" s="10" t="s">
        <v>2426</v>
      </c>
      <c r="C13" s="11" t="s">
        <v>482</v>
      </c>
      <c r="D13" s="12">
        <v>12</v>
      </c>
      <c r="E13" s="19" t="s">
        <v>1911</v>
      </c>
      <c r="F13" s="16" t="s">
        <v>1001</v>
      </c>
      <c r="G13" s="14">
        <v>12</v>
      </c>
      <c r="H13" s="15" t="s">
        <v>1422</v>
      </c>
      <c r="I13" s="15" t="s">
        <v>1423</v>
      </c>
      <c r="J13" s="27">
        <v>12</v>
      </c>
      <c r="K13" s="28" t="s">
        <v>2250</v>
      </c>
      <c r="L13" s="32" t="s">
        <v>1423</v>
      </c>
    </row>
    <row r="14" ht="33.75" spans="1:12">
      <c r="A14" s="9">
        <v>13</v>
      </c>
      <c r="B14" s="10" t="s">
        <v>2907</v>
      </c>
      <c r="C14" s="11" t="s">
        <v>599</v>
      </c>
      <c r="D14" s="12">
        <v>13</v>
      </c>
      <c r="E14" s="19" t="s">
        <v>1818</v>
      </c>
      <c r="F14" s="16" t="s">
        <v>1408</v>
      </c>
      <c r="G14" s="14">
        <v>13</v>
      </c>
      <c r="H14" s="15" t="s">
        <v>1641</v>
      </c>
      <c r="I14" s="15" t="s">
        <v>2908</v>
      </c>
      <c r="J14" s="27">
        <v>13</v>
      </c>
      <c r="K14" s="28" t="s">
        <v>1666</v>
      </c>
      <c r="L14" s="32" t="s">
        <v>1667</v>
      </c>
    </row>
    <row r="15" spans="1:12">
      <c r="A15" s="9">
        <v>14</v>
      </c>
      <c r="B15" s="10" t="s">
        <v>624</v>
      </c>
      <c r="C15" s="11" t="s">
        <v>623</v>
      </c>
      <c r="D15" s="12">
        <v>14</v>
      </c>
      <c r="E15" s="19" t="s">
        <v>964</v>
      </c>
      <c r="F15" s="16" t="s">
        <v>1489</v>
      </c>
      <c r="G15" s="14">
        <v>14</v>
      </c>
      <c r="H15" s="15" t="s">
        <v>1430</v>
      </c>
      <c r="I15" s="15" t="s">
        <v>1431</v>
      </c>
      <c r="J15" s="27">
        <v>14</v>
      </c>
      <c r="K15" s="28" t="s">
        <v>784</v>
      </c>
      <c r="L15" s="32" t="s">
        <v>783</v>
      </c>
    </row>
    <row r="16" ht="24" spans="1:12">
      <c r="A16" s="9">
        <v>15</v>
      </c>
      <c r="B16" s="10" t="s">
        <v>1910</v>
      </c>
      <c r="C16" s="11" t="s">
        <v>714</v>
      </c>
      <c r="D16" s="12">
        <v>15</v>
      </c>
      <c r="E16" s="19" t="s">
        <v>2048</v>
      </c>
      <c r="F16" s="16" t="s">
        <v>1314</v>
      </c>
      <c r="G16" s="14">
        <v>15</v>
      </c>
      <c r="H16" s="15" t="s">
        <v>849</v>
      </c>
      <c r="I16" s="15" t="s">
        <v>1649</v>
      </c>
      <c r="J16" s="27">
        <v>15</v>
      </c>
      <c r="K16" s="28" t="s">
        <v>1281</v>
      </c>
      <c r="L16" s="32" t="s">
        <v>1282</v>
      </c>
    </row>
    <row r="17" ht="135" spans="1:12">
      <c r="A17" s="9">
        <v>16</v>
      </c>
      <c r="B17" s="10" t="s">
        <v>2909</v>
      </c>
      <c r="C17" s="11" t="s">
        <v>2289</v>
      </c>
      <c r="D17" s="12">
        <v>16</v>
      </c>
      <c r="E17" s="19" t="s">
        <v>2910</v>
      </c>
      <c r="F17" s="16" t="s">
        <v>2035</v>
      </c>
      <c r="G17" s="14">
        <v>16</v>
      </c>
      <c r="H17" s="15" t="s">
        <v>2911</v>
      </c>
      <c r="I17" s="15" t="s">
        <v>2912</v>
      </c>
      <c r="J17" s="27">
        <v>16</v>
      </c>
      <c r="K17" s="28" t="s">
        <v>600</v>
      </c>
      <c r="L17" s="32" t="s">
        <v>2913</v>
      </c>
    </row>
    <row r="18" spans="1:12">
      <c r="A18" s="9">
        <v>17</v>
      </c>
      <c r="B18" s="10" t="s">
        <v>1840</v>
      </c>
      <c r="C18" s="11" t="s">
        <v>711</v>
      </c>
      <c r="D18" s="12">
        <v>17</v>
      </c>
      <c r="E18" s="19" t="s">
        <v>2914</v>
      </c>
      <c r="F18" s="16" t="s">
        <v>1620</v>
      </c>
      <c r="G18" s="14">
        <v>17</v>
      </c>
      <c r="H18" s="15" t="s">
        <v>2915</v>
      </c>
      <c r="I18" s="15" t="s">
        <v>2916</v>
      </c>
      <c r="J18" s="27">
        <v>17</v>
      </c>
      <c r="K18" s="28" t="s">
        <v>2917</v>
      </c>
      <c r="L18" s="32" t="s">
        <v>623</v>
      </c>
    </row>
    <row r="19" ht="24" spans="1:12">
      <c r="A19" s="9">
        <v>18</v>
      </c>
      <c r="B19" s="10" t="s">
        <v>1852</v>
      </c>
      <c r="C19" s="11" t="s">
        <v>1557</v>
      </c>
      <c r="D19" s="12">
        <v>18</v>
      </c>
      <c r="E19" s="19" t="s">
        <v>1944</v>
      </c>
      <c r="F19" s="16" t="s">
        <v>2292</v>
      </c>
      <c r="G19" s="14">
        <v>18</v>
      </c>
      <c r="H19" s="15" t="s">
        <v>1676</v>
      </c>
      <c r="I19" s="15" t="s">
        <v>830</v>
      </c>
      <c r="J19" s="33">
        <v>18</v>
      </c>
      <c r="K19" s="28" t="s">
        <v>2288</v>
      </c>
      <c r="L19" s="32" t="s">
        <v>2289</v>
      </c>
    </row>
    <row r="20" spans="1:12">
      <c r="A20" s="9">
        <v>19</v>
      </c>
      <c r="B20" s="10" t="s">
        <v>1959</v>
      </c>
      <c r="C20" s="11" t="s">
        <v>2918</v>
      </c>
      <c r="D20" s="12">
        <v>19</v>
      </c>
      <c r="E20" s="19" t="s">
        <v>1932</v>
      </c>
      <c r="F20" s="16" t="s">
        <v>1359</v>
      </c>
      <c r="G20" s="14">
        <v>19</v>
      </c>
      <c r="H20" s="15"/>
      <c r="I20" s="15"/>
      <c r="J20" s="34">
        <v>19</v>
      </c>
      <c r="K20" s="28" t="s">
        <v>1525</v>
      </c>
      <c r="L20" s="32" t="s">
        <v>1841</v>
      </c>
    </row>
    <row r="21" ht="22.5" spans="1:12">
      <c r="A21" s="9">
        <v>20</v>
      </c>
      <c r="B21" s="10" t="s">
        <v>1878</v>
      </c>
      <c r="C21" s="11" t="s">
        <v>1330</v>
      </c>
      <c r="D21" s="12">
        <v>20</v>
      </c>
      <c r="E21" s="19" t="s">
        <v>1940</v>
      </c>
      <c r="F21" s="16" t="s">
        <v>1394</v>
      </c>
      <c r="G21" s="14">
        <v>20</v>
      </c>
      <c r="H21" s="15" t="s">
        <v>1524</v>
      </c>
      <c r="I21" s="15" t="s">
        <v>790</v>
      </c>
      <c r="J21" s="34">
        <v>20</v>
      </c>
      <c r="K21" s="28" t="s">
        <v>1352</v>
      </c>
      <c r="L21" s="32" t="s">
        <v>1353</v>
      </c>
    </row>
    <row r="22" ht="33.75" spans="1:12">
      <c r="A22" s="9">
        <v>21</v>
      </c>
      <c r="B22" s="10" t="s">
        <v>2919</v>
      </c>
      <c r="C22" s="11" t="s">
        <v>2920</v>
      </c>
      <c r="D22" s="12">
        <v>21</v>
      </c>
      <c r="E22" s="19" t="s">
        <v>2921</v>
      </c>
      <c r="F22" s="16" t="s">
        <v>1100</v>
      </c>
      <c r="G22" s="14">
        <v>21</v>
      </c>
      <c r="H22" s="15" t="s">
        <v>1534</v>
      </c>
      <c r="I22" s="15" t="s">
        <v>1535</v>
      </c>
      <c r="J22" s="34">
        <v>21</v>
      </c>
      <c r="K22" s="28" t="s">
        <v>2318</v>
      </c>
      <c r="L22" s="32" t="s">
        <v>1330</v>
      </c>
    </row>
    <row r="23" ht="24" spans="1:12">
      <c r="A23" s="9">
        <v>22</v>
      </c>
      <c r="B23" s="10" t="s">
        <v>2001</v>
      </c>
      <c r="C23" s="11" t="s">
        <v>1273</v>
      </c>
      <c r="D23" s="12">
        <v>22</v>
      </c>
      <c r="E23" s="19" t="s">
        <v>2038</v>
      </c>
      <c r="F23" s="16" t="s">
        <v>1082</v>
      </c>
      <c r="G23" s="14">
        <v>22</v>
      </c>
      <c r="H23" s="15" t="s">
        <v>703</v>
      </c>
      <c r="I23" s="15" t="s">
        <v>702</v>
      </c>
      <c r="J23" s="34">
        <v>22</v>
      </c>
      <c r="K23" s="28" t="s">
        <v>1595</v>
      </c>
      <c r="L23" s="32" t="s">
        <v>1596</v>
      </c>
    </row>
    <row r="24" ht="22.5" spans="1:12">
      <c r="A24" s="9">
        <v>23</v>
      </c>
      <c r="B24" s="10" t="s">
        <v>822</v>
      </c>
      <c r="C24" s="11" t="s">
        <v>1423</v>
      </c>
      <c r="D24" s="12">
        <v>23</v>
      </c>
      <c r="E24" s="19" t="s">
        <v>2922</v>
      </c>
      <c r="F24" s="16" t="s">
        <v>827</v>
      </c>
      <c r="G24" s="14">
        <v>23</v>
      </c>
      <c r="H24" s="15" t="s">
        <v>2923</v>
      </c>
      <c r="I24" s="15" t="s">
        <v>671</v>
      </c>
      <c r="J24" s="34">
        <v>23</v>
      </c>
      <c r="K24" s="28" t="s">
        <v>2313</v>
      </c>
      <c r="L24" s="32" t="s">
        <v>2722</v>
      </c>
    </row>
    <row r="25" ht="33.75" spans="1:12">
      <c r="A25" s="9">
        <v>24</v>
      </c>
      <c r="B25" s="10" t="s">
        <v>2287</v>
      </c>
      <c r="C25" s="11" t="s">
        <v>1540</v>
      </c>
      <c r="D25" s="12">
        <v>24</v>
      </c>
      <c r="E25" s="19" t="s">
        <v>2924</v>
      </c>
      <c r="F25" s="16" t="s">
        <v>1656</v>
      </c>
      <c r="G25" s="14">
        <v>24</v>
      </c>
      <c r="H25" s="15" t="s">
        <v>2925</v>
      </c>
      <c r="I25" s="15" t="s">
        <v>2926</v>
      </c>
      <c r="J25" s="34">
        <v>24</v>
      </c>
      <c r="K25" s="35" t="s">
        <v>2927</v>
      </c>
      <c r="L25" s="36" t="s">
        <v>367</v>
      </c>
    </row>
    <row r="26" spans="1:12">
      <c r="A26" s="9">
        <v>25</v>
      </c>
      <c r="B26" s="10" t="s">
        <v>1263</v>
      </c>
      <c r="C26" s="11" t="s">
        <v>395</v>
      </c>
      <c r="D26" s="12">
        <v>25</v>
      </c>
      <c r="E26" s="19" t="s">
        <v>2284</v>
      </c>
      <c r="F26" s="16" t="s">
        <v>1648</v>
      </c>
      <c r="G26" s="14">
        <v>25</v>
      </c>
      <c r="H26" s="15" t="s">
        <v>1276</v>
      </c>
      <c r="I26" s="15" t="s">
        <v>824</v>
      </c>
      <c r="J26" s="34">
        <v>25</v>
      </c>
      <c r="K26" s="37" t="s">
        <v>1556</v>
      </c>
      <c r="L26" s="37" t="s">
        <v>1557</v>
      </c>
    </row>
    <row r="27" ht="45" spans="1:12">
      <c r="A27" s="9">
        <v>26</v>
      </c>
      <c r="B27" s="10" t="s">
        <v>1371</v>
      </c>
      <c r="C27" s="11" t="s">
        <v>1013</v>
      </c>
      <c r="D27" s="12">
        <v>26</v>
      </c>
      <c r="E27" s="19" t="s">
        <v>2928</v>
      </c>
      <c r="F27" s="16" t="s">
        <v>1854</v>
      </c>
      <c r="G27" s="14">
        <v>26</v>
      </c>
      <c r="H27" s="15" t="s">
        <v>2269</v>
      </c>
      <c r="I27" s="15" t="s">
        <v>1882</v>
      </c>
      <c r="J27" s="34">
        <v>26</v>
      </c>
      <c r="K27" s="37" t="s">
        <v>1600</v>
      </c>
      <c r="L27" s="37" t="s">
        <v>1601</v>
      </c>
    </row>
    <row r="28" ht="14.25" spans="1:12">
      <c r="A28" s="9">
        <v>27</v>
      </c>
      <c r="B28" s="10" t="s">
        <v>745</v>
      </c>
      <c r="C28" s="11" t="s">
        <v>744</v>
      </c>
      <c r="D28" s="20"/>
      <c r="E28" s="20"/>
      <c r="F28" s="20"/>
      <c r="G28" s="14">
        <v>27</v>
      </c>
      <c r="H28" s="15" t="s">
        <v>1291</v>
      </c>
      <c r="I28" s="15" t="s">
        <v>1292</v>
      </c>
      <c r="J28" s="34">
        <v>27</v>
      </c>
      <c r="K28" s="37" t="s">
        <v>659</v>
      </c>
      <c r="L28" s="37" t="s">
        <v>1828</v>
      </c>
    </row>
    <row r="29" ht="22.5" spans="1:12">
      <c r="A29" s="9">
        <v>28</v>
      </c>
      <c r="B29" s="10" t="s">
        <v>2929</v>
      </c>
      <c r="C29" s="11" t="s">
        <v>1523</v>
      </c>
      <c r="D29" s="20"/>
      <c r="E29" s="20"/>
      <c r="F29" s="20"/>
      <c r="G29" s="14">
        <v>28</v>
      </c>
      <c r="H29" s="15" t="s">
        <v>1307</v>
      </c>
      <c r="I29" s="15" t="s">
        <v>2930</v>
      </c>
      <c r="J29" s="34">
        <v>28</v>
      </c>
      <c r="K29" s="37" t="s">
        <v>2315</v>
      </c>
      <c r="L29" s="37" t="s">
        <v>728</v>
      </c>
    </row>
    <row r="30" ht="22.5" spans="1:12">
      <c r="A30" s="9">
        <v>29</v>
      </c>
      <c r="B30" s="10" t="s">
        <v>1534</v>
      </c>
      <c r="C30" s="11" t="s">
        <v>1535</v>
      </c>
      <c r="D30" s="20"/>
      <c r="E30" s="20"/>
      <c r="F30" s="20"/>
      <c r="G30" s="14">
        <v>29</v>
      </c>
      <c r="H30" s="15" t="s">
        <v>1604</v>
      </c>
      <c r="I30" s="15" t="s">
        <v>833</v>
      </c>
      <c r="J30" s="34">
        <v>29</v>
      </c>
      <c r="K30" s="37" t="s">
        <v>2328</v>
      </c>
      <c r="L30" s="37" t="s">
        <v>1857</v>
      </c>
    </row>
    <row r="31" ht="33.75" spans="1:12">
      <c r="A31" s="9">
        <v>30</v>
      </c>
      <c r="B31" s="10" t="s">
        <v>1259</v>
      </c>
      <c r="C31" s="11" t="s">
        <v>1709</v>
      </c>
      <c r="D31" s="20"/>
      <c r="E31" s="21"/>
      <c r="F31" s="20"/>
      <c r="G31" s="14">
        <v>30</v>
      </c>
      <c r="H31" s="15" t="s">
        <v>2931</v>
      </c>
      <c r="I31" s="15" t="s">
        <v>2932</v>
      </c>
      <c r="J31" s="34">
        <v>30</v>
      </c>
      <c r="K31" s="37" t="s">
        <v>980</v>
      </c>
      <c r="L31" s="37" t="s">
        <v>979</v>
      </c>
    </row>
    <row r="32" ht="24" spans="1:12">
      <c r="A32" s="9">
        <v>31</v>
      </c>
      <c r="B32" s="10" t="s">
        <v>1272</v>
      </c>
      <c r="C32" s="11" t="s">
        <v>1273</v>
      </c>
      <c r="D32" s="20"/>
      <c r="E32" s="21"/>
      <c r="F32" s="20"/>
      <c r="G32" s="14">
        <v>31</v>
      </c>
      <c r="H32" s="15" t="s">
        <v>2281</v>
      </c>
      <c r="I32" s="15" t="s">
        <v>708</v>
      </c>
      <c r="J32" s="34">
        <v>31</v>
      </c>
      <c r="K32" s="37" t="s">
        <v>2933</v>
      </c>
      <c r="L32" s="37" t="s">
        <v>1968</v>
      </c>
    </row>
    <row r="33" ht="33.75" spans="1:12">
      <c r="A33" s="9">
        <v>32</v>
      </c>
      <c r="B33" s="10" t="s">
        <v>1400</v>
      </c>
      <c r="C33" s="11" t="s">
        <v>1401</v>
      </c>
      <c r="D33" s="20"/>
      <c r="E33" s="21"/>
      <c r="F33" s="20"/>
      <c r="G33" s="14">
        <v>32</v>
      </c>
      <c r="H33" s="15" t="s">
        <v>2934</v>
      </c>
      <c r="I33" s="15" t="s">
        <v>2935</v>
      </c>
      <c r="J33" s="34">
        <v>32</v>
      </c>
      <c r="K33" s="37" t="s">
        <v>2936</v>
      </c>
      <c r="L33" s="37" t="s">
        <v>1425</v>
      </c>
    </row>
    <row r="34" ht="14.25" spans="1:12">
      <c r="A34" s="9">
        <v>33</v>
      </c>
      <c r="B34" s="10" t="s">
        <v>1417</v>
      </c>
      <c r="C34" s="11" t="s">
        <v>1418</v>
      </c>
      <c r="D34" s="20"/>
      <c r="E34" s="21"/>
      <c r="F34" s="20"/>
      <c r="G34" s="14">
        <v>33</v>
      </c>
      <c r="H34" s="15" t="s">
        <v>717</v>
      </c>
      <c r="I34" s="15" t="s">
        <v>716</v>
      </c>
      <c r="J34" s="34">
        <v>33</v>
      </c>
      <c r="K34" s="37" t="s">
        <v>1263</v>
      </c>
      <c r="L34" s="37" t="s">
        <v>395</v>
      </c>
    </row>
    <row r="35" ht="22.5" spans="1:12">
      <c r="A35" s="9">
        <v>34</v>
      </c>
      <c r="B35" s="10" t="s">
        <v>1533</v>
      </c>
      <c r="C35" s="11" t="s">
        <v>472</v>
      </c>
      <c r="D35" s="20"/>
      <c r="E35" s="21"/>
      <c r="F35" s="20"/>
      <c r="G35" s="14">
        <v>34</v>
      </c>
      <c r="H35" s="15" t="s">
        <v>2283</v>
      </c>
      <c r="I35" s="15" t="s">
        <v>714</v>
      </c>
      <c r="J35" s="34">
        <v>34</v>
      </c>
      <c r="K35" s="38" t="s">
        <v>1293</v>
      </c>
      <c r="L35" s="38" t="s">
        <v>1294</v>
      </c>
    </row>
    <row r="36" ht="157.5" spans="1:12">
      <c r="A36" s="9">
        <v>35</v>
      </c>
      <c r="B36" s="10" t="s">
        <v>1475</v>
      </c>
      <c r="C36" s="11" t="s">
        <v>2937</v>
      </c>
      <c r="D36" s="20"/>
      <c r="E36" s="21"/>
      <c r="F36" s="20"/>
      <c r="G36" s="14">
        <v>35</v>
      </c>
      <c r="H36" s="15" t="s">
        <v>2938</v>
      </c>
      <c r="I36" s="15" t="s">
        <v>2939</v>
      </c>
      <c r="J36" s="34">
        <v>35</v>
      </c>
      <c r="K36" s="38" t="s">
        <v>1307</v>
      </c>
      <c r="L36" s="38" t="s">
        <v>674</v>
      </c>
    </row>
    <row r="37" ht="14.25" spans="1:12">
      <c r="A37" s="9">
        <v>36</v>
      </c>
      <c r="B37" s="10" t="s">
        <v>1668</v>
      </c>
      <c r="C37" s="11" t="s">
        <v>1669</v>
      </c>
      <c r="D37" s="20"/>
      <c r="E37" s="21"/>
      <c r="F37" s="20"/>
      <c r="G37" s="14">
        <v>36</v>
      </c>
      <c r="H37" s="15" t="s">
        <v>1459</v>
      </c>
      <c r="I37" s="15" t="s">
        <v>1460</v>
      </c>
      <c r="J37" s="34">
        <v>36</v>
      </c>
      <c r="K37" s="38" t="s">
        <v>2940</v>
      </c>
      <c r="L37" s="38" t="s">
        <v>677</v>
      </c>
    </row>
    <row r="38" ht="24" spans="1:12">
      <c r="A38" s="9">
        <v>37</v>
      </c>
      <c r="B38" s="10" t="s">
        <v>1714</v>
      </c>
      <c r="C38" s="11" t="s">
        <v>1324</v>
      </c>
      <c r="D38" s="20"/>
      <c r="E38" s="21"/>
      <c r="F38" s="20"/>
      <c r="G38" s="14">
        <v>37</v>
      </c>
      <c r="H38" s="15"/>
      <c r="I38" s="15"/>
      <c r="J38" s="34">
        <v>37</v>
      </c>
      <c r="K38" s="39" t="s">
        <v>2242</v>
      </c>
      <c r="L38" s="39" t="s">
        <v>693</v>
      </c>
    </row>
    <row r="39" ht="22.5" spans="1:12">
      <c r="A39" s="9">
        <v>38</v>
      </c>
      <c r="B39" s="10" t="s">
        <v>2941</v>
      </c>
      <c r="C39" s="11" t="s">
        <v>1717</v>
      </c>
      <c r="D39" s="20"/>
      <c r="E39" s="21"/>
      <c r="F39" s="20"/>
      <c r="G39" s="14">
        <v>38</v>
      </c>
      <c r="H39" s="15" t="s">
        <v>2284</v>
      </c>
      <c r="I39" s="15" t="s">
        <v>1648</v>
      </c>
      <c r="J39" s="34">
        <v>38</v>
      </c>
      <c r="K39" s="39" t="s">
        <v>2942</v>
      </c>
      <c r="L39" s="39" t="s">
        <v>2943</v>
      </c>
    </row>
    <row r="40" ht="24" spans="1:12">
      <c r="A40" s="9">
        <v>39</v>
      </c>
      <c r="B40" s="10" t="s">
        <v>538</v>
      </c>
      <c r="C40" s="11" t="s">
        <v>537</v>
      </c>
      <c r="D40" s="20"/>
      <c r="E40" s="21"/>
      <c r="F40" s="20"/>
      <c r="G40" s="14">
        <v>39</v>
      </c>
      <c r="H40" s="15" t="s">
        <v>1475</v>
      </c>
      <c r="I40" s="15" t="s">
        <v>1476</v>
      </c>
      <c r="J40" s="40"/>
      <c r="K40" s="40"/>
      <c r="L40" s="40"/>
    </row>
    <row r="41" ht="14.25" spans="1:12">
      <c r="A41" s="9">
        <v>40</v>
      </c>
      <c r="B41" s="10" t="s">
        <v>463</v>
      </c>
      <c r="C41" s="11" t="s">
        <v>1229</v>
      </c>
      <c r="D41" s="20"/>
      <c r="E41" s="21"/>
      <c r="F41" s="20"/>
      <c r="G41" s="14">
        <v>40</v>
      </c>
      <c r="H41" s="15" t="s">
        <v>2287</v>
      </c>
      <c r="I41" s="15" t="s">
        <v>1540</v>
      </c>
      <c r="J41" s="40"/>
      <c r="K41" s="40"/>
      <c r="L41" s="40"/>
    </row>
    <row r="42" ht="14.25" spans="1:12">
      <c r="A42" s="9">
        <v>41</v>
      </c>
      <c r="B42" s="10" t="s">
        <v>547</v>
      </c>
      <c r="C42" s="11" t="s">
        <v>368</v>
      </c>
      <c r="D42" s="20"/>
      <c r="E42" s="21"/>
      <c r="F42" s="20"/>
      <c r="G42" s="14">
        <v>41</v>
      </c>
      <c r="H42" s="15"/>
      <c r="I42" s="15"/>
      <c r="J42" s="40"/>
      <c r="K42" s="40"/>
      <c r="L42" s="40"/>
    </row>
    <row r="43" ht="24" spans="1:12">
      <c r="A43" s="9">
        <v>42</v>
      </c>
      <c r="B43" s="10" t="s">
        <v>1362</v>
      </c>
      <c r="C43" s="11" t="s">
        <v>479</v>
      </c>
      <c r="D43" s="20"/>
      <c r="E43" s="21"/>
      <c r="F43" s="20"/>
      <c r="G43" s="14">
        <v>42</v>
      </c>
      <c r="H43" s="15" t="s">
        <v>1510</v>
      </c>
      <c r="I43" s="15" t="s">
        <v>2290</v>
      </c>
      <c r="J43" s="40"/>
      <c r="K43" s="40"/>
      <c r="L43" s="40"/>
    </row>
    <row r="44" ht="14.25" spans="1:12">
      <c r="A44" s="9">
        <v>43</v>
      </c>
      <c r="B44" s="10" t="s">
        <v>1595</v>
      </c>
      <c r="C44" s="11" t="s">
        <v>1596</v>
      </c>
      <c r="D44" s="20"/>
      <c r="E44" s="21"/>
      <c r="F44" s="20"/>
      <c r="G44" s="14">
        <v>43</v>
      </c>
      <c r="H44" s="15" t="s">
        <v>867</v>
      </c>
      <c r="I44" s="15" t="s">
        <v>2944</v>
      </c>
      <c r="J44" s="40"/>
      <c r="K44" s="40"/>
      <c r="L44" s="40"/>
    </row>
    <row r="45" ht="33.75" spans="1:12">
      <c r="A45" s="9">
        <v>44</v>
      </c>
      <c r="B45" s="10" t="s">
        <v>1308</v>
      </c>
      <c r="C45" s="11" t="s">
        <v>1309</v>
      </c>
      <c r="D45" s="20"/>
      <c r="E45" s="21"/>
      <c r="F45" s="20"/>
      <c r="G45" s="14">
        <v>44</v>
      </c>
      <c r="H45" s="15" t="s">
        <v>2945</v>
      </c>
      <c r="I45" s="15" t="s">
        <v>2946</v>
      </c>
      <c r="J45" s="40"/>
      <c r="K45" s="40"/>
      <c r="L45" s="40"/>
    </row>
    <row r="46" ht="14.25" spans="1:12">
      <c r="A46" s="9">
        <v>45</v>
      </c>
      <c r="B46" s="10" t="s">
        <v>2947</v>
      </c>
      <c r="C46" s="11" t="s">
        <v>367</v>
      </c>
      <c r="D46" s="20"/>
      <c r="E46" s="21"/>
      <c r="F46" s="20"/>
      <c r="G46" s="14">
        <v>45</v>
      </c>
      <c r="H46" s="15"/>
      <c r="I46" s="15"/>
      <c r="J46" s="40"/>
      <c r="K46" s="40"/>
      <c r="L46" s="40"/>
    </row>
    <row r="47" ht="14.25" spans="1:12">
      <c r="A47" s="9">
        <v>46</v>
      </c>
      <c r="B47" s="10" t="s">
        <v>1463</v>
      </c>
      <c r="C47" s="11" t="s">
        <v>1464</v>
      </c>
      <c r="D47" s="20"/>
      <c r="E47" s="21"/>
      <c r="F47" s="20"/>
      <c r="G47" s="14">
        <v>46</v>
      </c>
      <c r="H47" s="15" t="s">
        <v>1059</v>
      </c>
      <c r="I47" s="15" t="s">
        <v>2948</v>
      </c>
      <c r="J47" s="40"/>
      <c r="K47" s="40"/>
      <c r="L47" s="40"/>
    </row>
    <row r="48" ht="45" spans="1:12">
      <c r="A48" s="9">
        <v>47</v>
      </c>
      <c r="B48" s="10" t="s">
        <v>2949</v>
      </c>
      <c r="C48" s="11" t="s">
        <v>2950</v>
      </c>
      <c r="D48" s="20"/>
      <c r="E48" s="21"/>
      <c r="F48" s="20"/>
      <c r="G48" s="14">
        <v>47</v>
      </c>
      <c r="H48" s="15"/>
      <c r="I48" s="15"/>
      <c r="J48" s="40"/>
      <c r="K48" s="40"/>
      <c r="L48" s="40"/>
    </row>
    <row r="49" ht="22.5" spans="1:12">
      <c r="A49" s="9">
        <v>48</v>
      </c>
      <c r="B49" s="10" t="s">
        <v>1419</v>
      </c>
      <c r="C49" s="11" t="s">
        <v>741</v>
      </c>
      <c r="D49" s="20"/>
      <c r="E49" s="21"/>
      <c r="F49" s="20"/>
      <c r="G49" s="14">
        <v>48</v>
      </c>
      <c r="H49" s="18" t="s">
        <v>1547</v>
      </c>
      <c r="I49" s="15" t="s">
        <v>1548</v>
      </c>
      <c r="J49" s="40"/>
      <c r="K49" s="40"/>
      <c r="L49" s="40"/>
    </row>
    <row r="50" ht="123.75" spans="1:12">
      <c r="A50" s="9">
        <v>49</v>
      </c>
      <c r="B50" s="10" t="s">
        <v>903</v>
      </c>
      <c r="C50" s="11" t="s">
        <v>1359</v>
      </c>
      <c r="D50" s="20"/>
      <c r="E50" s="21"/>
      <c r="F50" s="20"/>
      <c r="G50" s="14">
        <v>49</v>
      </c>
      <c r="H50" s="15" t="s">
        <v>2951</v>
      </c>
      <c r="I50" s="15" t="s">
        <v>2952</v>
      </c>
      <c r="J50" s="40"/>
      <c r="K50" s="40"/>
      <c r="L50" s="40"/>
    </row>
    <row r="51" ht="157.5" spans="1:12">
      <c r="A51" s="9">
        <v>50</v>
      </c>
      <c r="B51" s="10" t="s">
        <v>2922</v>
      </c>
      <c r="C51" s="11" t="s">
        <v>827</v>
      </c>
      <c r="D51" s="20"/>
      <c r="E51" s="21"/>
      <c r="F51" s="20"/>
      <c r="G51" s="14">
        <v>50</v>
      </c>
      <c r="H51" s="15" t="s">
        <v>2953</v>
      </c>
      <c r="I51" s="15" t="s">
        <v>2954</v>
      </c>
      <c r="J51" s="40"/>
      <c r="K51" s="40"/>
      <c r="L51" s="40"/>
    </row>
    <row r="52" ht="33.75" spans="1:12">
      <c r="A52" s="9">
        <v>51</v>
      </c>
      <c r="B52" s="10" t="s">
        <v>2924</v>
      </c>
      <c r="C52" s="11" t="s">
        <v>1656</v>
      </c>
      <c r="D52" s="21"/>
      <c r="E52" s="21"/>
      <c r="F52" s="20"/>
      <c r="G52" s="14">
        <v>51</v>
      </c>
      <c r="H52" s="15" t="s">
        <v>2955</v>
      </c>
      <c r="I52" s="15" t="s">
        <v>2956</v>
      </c>
      <c r="J52" s="40"/>
      <c r="K52" s="40"/>
      <c r="L52" s="40"/>
    </row>
    <row r="53" ht="14.25" spans="1:12">
      <c r="A53" s="20"/>
      <c r="B53" s="20"/>
      <c r="C53" s="20"/>
      <c r="D53" s="21"/>
      <c r="E53" s="21"/>
      <c r="F53" s="20"/>
      <c r="G53" s="14">
        <v>52</v>
      </c>
      <c r="H53" s="15" t="s">
        <v>1065</v>
      </c>
      <c r="I53" s="15" t="s">
        <v>1064</v>
      </c>
      <c r="J53" s="40"/>
      <c r="K53" s="40"/>
      <c r="L53" s="40"/>
    </row>
    <row r="54" ht="123.75" spans="1:12">
      <c r="A54" s="20"/>
      <c r="B54" s="20"/>
      <c r="C54" s="20"/>
      <c r="D54" s="21"/>
      <c r="E54" s="21"/>
      <c r="F54" s="20"/>
      <c r="G54" s="14">
        <v>53</v>
      </c>
      <c r="H54" s="15" t="s">
        <v>2957</v>
      </c>
      <c r="I54" s="15" t="s">
        <v>2958</v>
      </c>
      <c r="J54" s="40"/>
      <c r="K54" s="40"/>
      <c r="L54" s="40"/>
    </row>
    <row r="55" ht="14.25" spans="1:12">
      <c r="A55" s="20"/>
      <c r="B55" s="20"/>
      <c r="C55" s="20"/>
      <c r="D55" s="21"/>
      <c r="E55" s="21"/>
      <c r="F55" s="20"/>
      <c r="G55" s="14">
        <v>54</v>
      </c>
      <c r="H55" s="15" t="s">
        <v>1263</v>
      </c>
      <c r="I55" s="15" t="s">
        <v>395</v>
      </c>
      <c r="J55" s="40"/>
      <c r="K55" s="40"/>
      <c r="L55" s="40"/>
    </row>
    <row r="56" ht="67.5" spans="1:12">
      <c r="A56" s="20"/>
      <c r="B56" s="20"/>
      <c r="C56" s="20"/>
      <c r="D56" s="21"/>
      <c r="E56" s="21"/>
      <c r="F56" s="20"/>
      <c r="G56" s="14">
        <v>55</v>
      </c>
      <c r="H56" s="15" t="s">
        <v>2959</v>
      </c>
      <c r="I56" s="15" t="s">
        <v>2960</v>
      </c>
      <c r="J56" s="40"/>
      <c r="K56" s="40"/>
      <c r="L56" s="40"/>
    </row>
    <row r="57" ht="14.25" spans="1:12">
      <c r="A57" s="20"/>
      <c r="B57" s="20"/>
      <c r="C57" s="20"/>
      <c r="D57" s="21"/>
      <c r="E57" s="21"/>
      <c r="F57" s="20"/>
      <c r="G57" s="14">
        <v>56</v>
      </c>
      <c r="H57" s="15" t="s">
        <v>1595</v>
      </c>
      <c r="I57" s="15" t="s">
        <v>1596</v>
      </c>
      <c r="J57" s="40"/>
      <c r="K57" s="40"/>
      <c r="L57" s="40"/>
    </row>
    <row r="58" ht="22.5" spans="1:12">
      <c r="A58" s="20"/>
      <c r="B58" s="20"/>
      <c r="C58" s="20"/>
      <c r="D58" s="21"/>
      <c r="E58" s="21"/>
      <c r="F58" s="20"/>
      <c r="G58" s="14">
        <v>57</v>
      </c>
      <c r="H58" s="15" t="s">
        <v>2961</v>
      </c>
      <c r="I58" s="15" t="s">
        <v>2962</v>
      </c>
      <c r="J58" s="40"/>
      <c r="K58" s="40"/>
      <c r="L58" s="40"/>
    </row>
    <row r="59" ht="33.75" spans="1:12">
      <c r="A59" s="20"/>
      <c r="B59" s="20"/>
      <c r="C59" s="20"/>
      <c r="D59" s="21"/>
      <c r="E59" s="21"/>
      <c r="F59" s="20"/>
      <c r="G59" s="14">
        <v>58</v>
      </c>
      <c r="H59" s="15" t="s">
        <v>2963</v>
      </c>
      <c r="I59" s="15" t="s">
        <v>2964</v>
      </c>
      <c r="J59" s="40"/>
      <c r="K59" s="40"/>
      <c r="L59" s="40"/>
    </row>
    <row r="60" ht="14.25" spans="1:12">
      <c r="A60" s="20"/>
      <c r="B60" s="20"/>
      <c r="C60" s="20"/>
      <c r="D60" s="21"/>
      <c r="E60" s="21"/>
      <c r="F60" s="20"/>
      <c r="G60" s="14">
        <v>59</v>
      </c>
      <c r="H60" s="15" t="s">
        <v>1293</v>
      </c>
      <c r="I60" s="15" t="s">
        <v>1294</v>
      </c>
      <c r="J60" s="40"/>
      <c r="K60" s="40"/>
      <c r="L60" s="40"/>
    </row>
    <row r="61" ht="14.25" spans="1:12">
      <c r="A61" s="20"/>
      <c r="B61" s="20"/>
      <c r="C61" s="20"/>
      <c r="D61" s="21"/>
      <c r="E61" s="21"/>
      <c r="F61" s="20"/>
      <c r="G61" s="14">
        <v>60</v>
      </c>
      <c r="H61" s="15"/>
      <c r="I61" s="15"/>
      <c r="J61" s="40"/>
      <c r="K61" s="40"/>
      <c r="L61" s="40"/>
    </row>
    <row r="62" ht="14.25" spans="1:12">
      <c r="A62" s="20"/>
      <c r="B62" s="20"/>
      <c r="C62" s="20"/>
      <c r="D62" s="21"/>
      <c r="E62" s="21"/>
      <c r="F62" s="20"/>
      <c r="G62" s="14">
        <v>61</v>
      </c>
      <c r="H62" s="15"/>
      <c r="I62" s="15"/>
      <c r="J62" s="40"/>
      <c r="K62" s="40"/>
      <c r="L62" s="40"/>
    </row>
    <row r="63" ht="14.25" spans="1:12">
      <c r="A63" s="20"/>
      <c r="B63" s="20"/>
      <c r="C63" s="20"/>
      <c r="D63" s="21"/>
      <c r="E63" s="21"/>
      <c r="F63" s="21"/>
      <c r="G63" s="14">
        <v>62</v>
      </c>
      <c r="H63" s="15" t="s">
        <v>2965</v>
      </c>
      <c r="I63" s="15" t="s">
        <v>896</v>
      </c>
      <c r="J63" s="40"/>
      <c r="K63" s="40"/>
      <c r="L63" s="40"/>
    </row>
    <row r="64" ht="45" spans="1:12">
      <c r="A64" s="20"/>
      <c r="B64" s="20"/>
      <c r="C64" s="20"/>
      <c r="D64" s="21"/>
      <c r="E64" s="21"/>
      <c r="F64" s="21"/>
      <c r="G64" s="14">
        <v>63</v>
      </c>
      <c r="H64" s="15" t="s">
        <v>2966</v>
      </c>
      <c r="I64" s="15" t="s">
        <v>2967</v>
      </c>
      <c r="J64" s="40"/>
      <c r="K64" s="40"/>
      <c r="L64" s="40"/>
    </row>
    <row r="65" ht="14.25" spans="1:12">
      <c r="A65" s="20"/>
      <c r="B65" s="20"/>
      <c r="C65" s="20"/>
      <c r="D65" s="21"/>
      <c r="E65" s="21"/>
      <c r="F65" s="21"/>
      <c r="G65" s="14">
        <v>64</v>
      </c>
      <c r="H65" s="15" t="s">
        <v>2968</v>
      </c>
      <c r="I65" s="15" t="s">
        <v>767</v>
      </c>
      <c r="J65" s="40"/>
      <c r="K65" s="40"/>
      <c r="L65" s="40"/>
    </row>
    <row r="66" ht="22.5" spans="1:12">
      <c r="A66" s="20"/>
      <c r="B66" s="20"/>
      <c r="C66" s="20"/>
      <c r="D66" s="21"/>
      <c r="E66" s="21"/>
      <c r="F66" s="21"/>
      <c r="G66" s="14">
        <v>65</v>
      </c>
      <c r="H66" s="15" t="s">
        <v>2969</v>
      </c>
      <c r="I66" s="15" t="s">
        <v>2970</v>
      </c>
      <c r="J66" s="40"/>
      <c r="K66" s="40"/>
      <c r="L66" s="40"/>
    </row>
    <row r="67" ht="22.5" spans="1:12">
      <c r="A67" s="20"/>
      <c r="B67" s="20"/>
      <c r="C67" s="20"/>
      <c r="D67" s="21"/>
      <c r="E67" s="21"/>
      <c r="F67" s="21"/>
      <c r="G67" s="14">
        <v>66</v>
      </c>
      <c r="H67" s="15" t="s">
        <v>2971</v>
      </c>
      <c r="I67" s="15" t="s">
        <v>2972</v>
      </c>
      <c r="J67" s="40"/>
      <c r="K67" s="40"/>
      <c r="L67" s="40"/>
    </row>
    <row r="68" ht="14.25" spans="1:12">
      <c r="A68" s="20"/>
      <c r="B68" s="20"/>
      <c r="C68" s="20"/>
      <c r="D68" s="21"/>
      <c r="E68" s="21"/>
      <c r="F68" s="21"/>
      <c r="G68" s="14">
        <v>67</v>
      </c>
      <c r="H68" s="15" t="s">
        <v>2973</v>
      </c>
      <c r="I68" s="15" t="s">
        <v>2974</v>
      </c>
      <c r="J68" s="40"/>
      <c r="K68" s="40"/>
      <c r="L68" s="40"/>
    </row>
    <row r="69" ht="14.25" spans="1:12">
      <c r="A69" s="20"/>
      <c r="B69" s="20"/>
      <c r="C69" s="20"/>
      <c r="D69" s="21"/>
      <c r="E69" s="21"/>
      <c r="F69" s="21"/>
      <c r="G69" s="14">
        <v>68</v>
      </c>
      <c r="H69" s="15" t="s">
        <v>1636</v>
      </c>
      <c r="I69" s="15" t="s">
        <v>1637</v>
      </c>
      <c r="J69" s="40"/>
      <c r="K69" s="40"/>
      <c r="L69" s="40"/>
    </row>
    <row r="70" ht="14.25" spans="1:12">
      <c r="A70" s="20"/>
      <c r="B70" s="20"/>
      <c r="C70" s="20"/>
      <c r="D70" s="21"/>
      <c r="E70" s="21"/>
      <c r="F70" s="21"/>
      <c r="G70" s="14">
        <v>69</v>
      </c>
      <c r="H70" s="15" t="s">
        <v>1350</v>
      </c>
      <c r="I70" s="15" t="s">
        <v>893</v>
      </c>
      <c r="J70" s="40"/>
      <c r="K70" s="40"/>
      <c r="L70" s="40"/>
    </row>
    <row r="71" ht="14.25" spans="1:12">
      <c r="A71" s="20"/>
      <c r="B71" s="20"/>
      <c r="C71" s="20"/>
      <c r="D71" s="21"/>
      <c r="E71" s="21"/>
      <c r="F71" s="21"/>
      <c r="G71" s="14">
        <v>70</v>
      </c>
      <c r="H71" s="15" t="s">
        <v>2975</v>
      </c>
      <c r="I71" s="15" t="s">
        <v>2976</v>
      </c>
      <c r="J71" s="40"/>
      <c r="K71" s="40"/>
      <c r="L71" s="40"/>
    </row>
    <row r="72" ht="14.25" spans="1:12">
      <c r="A72" s="20"/>
      <c r="B72" s="20"/>
      <c r="C72" s="20"/>
      <c r="D72" s="21"/>
      <c r="E72" s="21"/>
      <c r="F72" s="21"/>
      <c r="G72" s="14">
        <v>71</v>
      </c>
      <c r="H72" s="15" t="s">
        <v>1358</v>
      </c>
      <c r="I72" s="15" t="s">
        <v>1359</v>
      </c>
      <c r="J72" s="40"/>
      <c r="K72" s="40"/>
      <c r="L72" s="40"/>
    </row>
    <row r="73" ht="14.25" spans="1:12">
      <c r="A73" s="20"/>
      <c r="B73" s="20"/>
      <c r="C73" s="20"/>
      <c r="D73" s="21"/>
      <c r="E73" s="21"/>
      <c r="F73" s="21"/>
      <c r="G73" s="14">
        <v>72</v>
      </c>
      <c r="H73" s="15" t="s">
        <v>2977</v>
      </c>
      <c r="I73" s="15" t="s">
        <v>2920</v>
      </c>
      <c r="J73" s="40"/>
      <c r="K73" s="40"/>
      <c r="L73" s="40"/>
    </row>
    <row r="74" ht="14.25" spans="1:12">
      <c r="A74" s="20"/>
      <c r="B74" s="20"/>
      <c r="C74" s="20"/>
      <c r="D74" s="21"/>
      <c r="E74" s="21"/>
      <c r="F74" s="21"/>
      <c r="G74" s="14">
        <v>73</v>
      </c>
      <c r="H74" s="15"/>
      <c r="I74" s="15"/>
      <c r="J74" s="40"/>
      <c r="K74" s="40"/>
      <c r="L74" s="40"/>
    </row>
    <row r="75" ht="14.25" spans="1:12">
      <c r="A75" s="20"/>
      <c r="B75" s="20"/>
      <c r="C75" s="20"/>
      <c r="D75" s="21"/>
      <c r="E75" s="21"/>
      <c r="F75" s="21"/>
      <c r="G75" s="14">
        <v>74</v>
      </c>
      <c r="H75" s="15" t="s">
        <v>1375</v>
      </c>
      <c r="I75" s="15" t="s">
        <v>1376</v>
      </c>
      <c r="J75" s="40"/>
      <c r="K75" s="40"/>
      <c r="L75" s="40"/>
    </row>
    <row r="76" ht="146.25" spans="1:12">
      <c r="A76" s="20"/>
      <c r="B76" s="20"/>
      <c r="C76" s="20"/>
      <c r="D76" s="21"/>
      <c r="E76" s="21"/>
      <c r="F76" s="21"/>
      <c r="G76" s="14">
        <v>75</v>
      </c>
      <c r="H76" s="15" t="s">
        <v>2978</v>
      </c>
      <c r="I76" s="15" t="s">
        <v>2979</v>
      </c>
      <c r="J76" s="40"/>
      <c r="K76" s="40"/>
      <c r="L76" s="40"/>
    </row>
    <row r="77" ht="22.5" spans="1:12">
      <c r="A77" s="20"/>
      <c r="B77" s="20"/>
      <c r="C77" s="20"/>
      <c r="D77" s="21"/>
      <c r="E77" s="21"/>
      <c r="F77" s="21"/>
      <c r="G77" s="14">
        <v>76</v>
      </c>
      <c r="H77" s="15" t="s">
        <v>2980</v>
      </c>
      <c r="I77" s="15" t="s">
        <v>2981</v>
      </c>
      <c r="J77" s="40"/>
      <c r="K77" s="40"/>
      <c r="L77" s="40"/>
    </row>
    <row r="78" ht="33.75" spans="1:12">
      <c r="A78" s="20"/>
      <c r="B78" s="20"/>
      <c r="C78" s="20"/>
      <c r="D78" s="21"/>
      <c r="E78" s="21"/>
      <c r="F78" s="21"/>
      <c r="G78" s="14">
        <v>77</v>
      </c>
      <c r="H78" s="15" t="s">
        <v>2982</v>
      </c>
      <c r="I78" s="15" t="s">
        <v>1094</v>
      </c>
      <c r="J78" s="40"/>
      <c r="K78" s="40"/>
      <c r="L78" s="40"/>
    </row>
    <row r="79" ht="14.25" spans="1:12">
      <c r="A79" s="20"/>
      <c r="B79" s="20"/>
      <c r="C79" s="20"/>
      <c r="D79" s="21"/>
      <c r="E79" s="21"/>
      <c r="F79" s="21"/>
      <c r="G79" s="14">
        <v>78</v>
      </c>
      <c r="H79" s="15" t="s">
        <v>800</v>
      </c>
      <c r="I79" s="15" t="s">
        <v>1394</v>
      </c>
      <c r="J79" s="40"/>
      <c r="K79" s="40"/>
      <c r="L79" s="40"/>
    </row>
    <row r="80" ht="90" spans="1:12">
      <c r="A80" s="20"/>
      <c r="B80" s="20"/>
      <c r="C80" s="20"/>
      <c r="D80" s="21"/>
      <c r="E80" s="21"/>
      <c r="F80" s="21"/>
      <c r="G80" s="14">
        <v>79</v>
      </c>
      <c r="H80" s="15" t="s">
        <v>2983</v>
      </c>
      <c r="I80" s="15" t="s">
        <v>2984</v>
      </c>
      <c r="J80" s="40"/>
      <c r="K80" s="40"/>
      <c r="L80" s="40"/>
    </row>
    <row r="81" ht="14.25" spans="1:12">
      <c r="A81" s="20"/>
      <c r="B81" s="20"/>
      <c r="C81" s="20"/>
      <c r="D81" s="21"/>
      <c r="E81" s="21"/>
      <c r="F81" s="21"/>
      <c r="G81" s="14">
        <v>80</v>
      </c>
      <c r="H81" s="15"/>
      <c r="I81" s="15"/>
      <c r="J81" s="40"/>
      <c r="K81" s="40"/>
      <c r="L81" s="40"/>
    </row>
    <row r="82" ht="22.5" spans="1:12">
      <c r="A82" s="20"/>
      <c r="B82" s="20"/>
      <c r="C82" s="20"/>
      <c r="D82" s="21"/>
      <c r="E82" s="21"/>
      <c r="F82" s="21"/>
      <c r="G82" s="14">
        <v>81</v>
      </c>
      <c r="H82" s="15" t="s">
        <v>1670</v>
      </c>
      <c r="I82" s="15" t="s">
        <v>734</v>
      </c>
      <c r="J82" s="40"/>
      <c r="K82" s="40"/>
      <c r="L82" s="40"/>
    </row>
    <row r="83" ht="33.75" spans="1:12">
      <c r="A83" s="20"/>
      <c r="B83" s="20"/>
      <c r="C83" s="20"/>
      <c r="D83" s="21"/>
      <c r="E83" s="21"/>
      <c r="F83" s="21"/>
      <c r="G83" s="14">
        <v>82</v>
      </c>
      <c r="H83" s="15" t="s">
        <v>2985</v>
      </c>
      <c r="I83" s="15" t="s">
        <v>2986</v>
      </c>
      <c r="J83" s="40"/>
      <c r="K83" s="40"/>
      <c r="L83" s="40"/>
    </row>
    <row r="84" ht="22.5" spans="1:12">
      <c r="A84" s="20"/>
      <c r="B84" s="20"/>
      <c r="C84" s="20"/>
      <c r="D84" s="21"/>
      <c r="E84" s="21"/>
      <c r="F84" s="21"/>
      <c r="G84" s="14">
        <v>83</v>
      </c>
      <c r="H84" s="15" t="s">
        <v>2987</v>
      </c>
      <c r="I84" s="15" t="s">
        <v>2988</v>
      </c>
      <c r="J84" s="40"/>
      <c r="K84" s="40"/>
      <c r="L84" s="40"/>
    </row>
  </sheetData>
  <mergeCells count="4">
    <mergeCell ref="A1:C1"/>
    <mergeCell ref="D1:F1"/>
    <mergeCell ref="G1:I1"/>
    <mergeCell ref="J1:L1"/>
  </mergeCells>
  <conditionalFormatting sqref="H2:I2">
    <cfRule type="duplicateValues" dxfId="2" priority="2"/>
  </conditionalFormatting>
  <conditionalFormatting sqref="I2">
    <cfRule type="duplicateValues" dxfId="2" priority="1"/>
  </conditionalFormatting>
  <conditionalFormatting sqref="H10:I10">
    <cfRule type="duplicateValues" dxfId="2" priority="6"/>
  </conditionalFormatting>
  <conditionalFormatting sqref="I10">
    <cfRule type="duplicateValues" dxfId="2" priority="5"/>
  </conditionalFormatting>
  <conditionalFormatting sqref="I12">
    <cfRule type="duplicateValues" dxfId="2" priority="24"/>
  </conditionalFormatting>
  <conditionalFormatting sqref="I28">
    <cfRule type="duplicateValues" dxfId="2" priority="4"/>
    <cfRule type="duplicateValues" dxfId="2" priority="3"/>
  </conditionalFormatting>
  <conditionalFormatting sqref="H74:I74">
    <cfRule type="duplicateValues" dxfId="2" priority="22"/>
  </conditionalFormatting>
  <conditionalFormatting sqref="I74">
    <cfRule type="duplicateValues" dxfId="2" priority="20"/>
  </conditionalFormatting>
  <conditionalFormatting sqref="H75:I75">
    <cfRule type="duplicateValues" dxfId="2" priority="21"/>
  </conditionalFormatting>
  <conditionalFormatting sqref="I75">
    <cfRule type="duplicateValues" dxfId="2" priority="19"/>
  </conditionalFormatting>
  <conditionalFormatting sqref="H81">
    <cfRule type="duplicateValues" dxfId="2" priority="10"/>
  </conditionalFormatting>
  <conditionalFormatting sqref="I81">
    <cfRule type="duplicateValues" dxfId="2" priority="12"/>
    <cfRule type="duplicateValues" dxfId="2" priority="11"/>
  </conditionalFormatting>
  <conditionalFormatting sqref="H76:H77">
    <cfRule type="duplicateValues" dxfId="2" priority="16"/>
  </conditionalFormatting>
  <conditionalFormatting sqref="H78:H80">
    <cfRule type="duplicateValues" dxfId="2" priority="13"/>
  </conditionalFormatting>
  <conditionalFormatting sqref="H82:H84">
    <cfRule type="duplicateValues" dxfId="2" priority="7"/>
  </conditionalFormatting>
  <conditionalFormatting sqref="I76:I77">
    <cfRule type="duplicateValues" dxfId="2" priority="18"/>
    <cfRule type="duplicateValues" dxfId="2" priority="17"/>
  </conditionalFormatting>
  <conditionalFormatting sqref="I78:I80">
    <cfRule type="duplicateValues" dxfId="2" priority="15"/>
    <cfRule type="duplicateValues" dxfId="2" priority="14"/>
  </conditionalFormatting>
  <conditionalFormatting sqref="I82:I84">
    <cfRule type="duplicateValues" dxfId="2" priority="9"/>
    <cfRule type="duplicateValues" dxfId="2" priority="8"/>
  </conditionalFormatting>
  <conditionalFormatting sqref="L2:L37">
    <cfRule type="duplicateValues" dxfId="2" priority="26"/>
  </conditionalFormatting>
  <conditionalFormatting sqref="L28:L30">
    <cfRule type="duplicateValues" dxfId="2" priority="30"/>
  </conditionalFormatting>
  <conditionalFormatting sqref="K2:L37">
    <cfRule type="duplicateValues" dxfId="2" priority="28"/>
    <cfRule type="duplicateValues" dxfId="2" priority="27"/>
  </conditionalFormatting>
  <conditionalFormatting sqref="H11:I11 H13:I27 H12 H3:I9 H28 H29:I73">
    <cfRule type="duplicateValues" dxfId="2" priority="25"/>
  </conditionalFormatting>
  <conditionalFormatting sqref="I29:I73 I11:I27 I3:I9">
    <cfRule type="duplicateValues" dxfId="2" priority="23"/>
  </conditionalFormatting>
  <conditionalFormatting sqref="K31:L34">
    <cfRule type="duplicateValues" dxfId="2" priority="29"/>
  </conditionalFormatting>
  <hyperlinks>
    <hyperlink ref="M1" location="目录!A1" display="目录"/>
  </hyperlink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81" customFormat="1" ht="27" spans="2:12">
      <c r="B1" s="682" t="s">
        <v>176</v>
      </c>
      <c r="C1" s="682"/>
      <c r="D1" s="682"/>
      <c r="E1" s="682"/>
      <c r="F1" s="682"/>
      <c r="G1" s="682"/>
      <c r="H1" s="682"/>
      <c r="I1" s="682"/>
      <c r="J1" s="682"/>
      <c r="K1" s="682"/>
      <c r="L1" s="693" t="s">
        <v>177</v>
      </c>
    </row>
    <row r="2" s="681" customFormat="1" ht="20.25" spans="2:2">
      <c r="B2" s="683" t="s">
        <v>178</v>
      </c>
    </row>
    <row r="3" s="681" customFormat="1" ht="14.25" spans="2:2">
      <c r="B3" s="684" t="s">
        <v>179</v>
      </c>
    </row>
    <row r="4" s="681" customFormat="1" ht="14.25" spans="2:2">
      <c r="B4" s="684" t="s">
        <v>180</v>
      </c>
    </row>
    <row r="5" s="681" customFormat="1" ht="14.25" spans="2:6">
      <c r="B5" s="684" t="s">
        <v>181</v>
      </c>
      <c r="C5" s="684"/>
      <c r="D5" s="684"/>
      <c r="E5" s="684"/>
      <c r="F5" s="684"/>
    </row>
    <row r="6" s="681" customFormat="1" ht="14.25" spans="2:6">
      <c r="B6" s="684" t="s">
        <v>182</v>
      </c>
      <c r="C6" s="684"/>
      <c r="D6" s="684"/>
      <c r="E6" s="684"/>
      <c r="F6" s="684"/>
    </row>
    <row r="7" s="681" customFormat="1" ht="14.25" spans="2:2">
      <c r="B7" s="685" t="s">
        <v>183</v>
      </c>
    </row>
    <row r="8" s="681" customFormat="1" ht="14.25" spans="2:2">
      <c r="B8" s="684" t="s">
        <v>184</v>
      </c>
    </row>
    <row r="9" s="681" customFormat="1" ht="14.25" spans="2:2">
      <c r="B9" s="684" t="s">
        <v>185</v>
      </c>
    </row>
    <row r="10" s="681" customFormat="1" ht="14.25" spans="2:2">
      <c r="B10" s="684" t="s">
        <v>186</v>
      </c>
    </row>
    <row r="11" s="681" customFormat="1" ht="14.25" spans="2:2">
      <c r="B11" s="684" t="s">
        <v>187</v>
      </c>
    </row>
    <row r="12" s="681" customFormat="1" ht="14.25" spans="2:2">
      <c r="B12" s="686" t="s">
        <v>188</v>
      </c>
    </row>
    <row r="13" s="681" customFormat="1" ht="14.25" spans="2:2">
      <c r="B13" s="684" t="s">
        <v>189</v>
      </c>
    </row>
    <row r="14" s="681" customFormat="1" ht="14.25" spans="2:2">
      <c r="B14" s="687" t="s">
        <v>190</v>
      </c>
    </row>
    <row r="15" s="681" customFormat="1" ht="14.25" spans="2:2">
      <c r="B15" s="687" t="s">
        <v>191</v>
      </c>
    </row>
    <row r="16" s="681" customFormat="1" ht="14.25" spans="2:2">
      <c r="B16" s="687" t="s">
        <v>192</v>
      </c>
    </row>
    <row r="17" s="681" customFormat="1" ht="14.25" spans="2:2">
      <c r="B17" s="687" t="s">
        <v>193</v>
      </c>
    </row>
    <row r="18" s="681" customFormat="1" ht="14.25" spans="2:2">
      <c r="B18" s="684" t="s">
        <v>194</v>
      </c>
    </row>
    <row r="19" s="681" customFormat="1" ht="14.25" spans="2:11">
      <c r="B19" s="684" t="s">
        <v>195</v>
      </c>
      <c r="C19" s="688"/>
      <c r="D19" s="688"/>
      <c r="E19" s="688"/>
      <c r="F19" s="688"/>
      <c r="G19" s="688"/>
      <c r="H19" s="688"/>
      <c r="I19" s="688"/>
      <c r="J19" s="688"/>
      <c r="K19" s="688"/>
    </row>
    <row r="20" s="681" customFormat="1" ht="14.25" spans="2:11">
      <c r="B20" s="684" t="s">
        <v>196</v>
      </c>
      <c r="C20" s="688"/>
      <c r="D20" s="688"/>
      <c r="E20" s="688"/>
      <c r="F20" s="688"/>
      <c r="G20" s="688"/>
      <c r="H20" s="688"/>
      <c r="I20" s="688"/>
      <c r="J20" s="688"/>
      <c r="K20" s="688"/>
    </row>
    <row r="21" s="681" customFormat="1" ht="14.25" spans="2:11">
      <c r="B21" s="684" t="s">
        <v>197</v>
      </c>
      <c r="C21" s="688"/>
      <c r="D21" s="688"/>
      <c r="E21" s="688"/>
      <c r="F21" s="688"/>
      <c r="G21" s="688"/>
      <c r="H21" s="688"/>
      <c r="I21" s="688"/>
      <c r="J21" s="688"/>
      <c r="K21" s="688"/>
    </row>
    <row r="22" s="681" customFormat="1" ht="14.25" spans="3:11">
      <c r="C22" s="688"/>
      <c r="D22" s="688"/>
      <c r="E22" s="688"/>
      <c r="F22" s="688"/>
      <c r="G22" s="688"/>
      <c r="H22" s="688"/>
      <c r="I22" s="688"/>
      <c r="J22" s="688"/>
      <c r="K22" s="688"/>
    </row>
    <row r="23" s="681" customFormat="1" ht="20.25" spans="2:2">
      <c r="B23" s="683" t="s">
        <v>198</v>
      </c>
    </row>
    <row r="24" s="681" customFormat="1" ht="14.25" spans="2:2">
      <c r="B24" s="684" t="s">
        <v>199</v>
      </c>
    </row>
    <row r="25" s="681" customFormat="1" ht="14.25" spans="2:2">
      <c r="B25" s="684" t="s">
        <v>200</v>
      </c>
    </row>
    <row r="26" s="681" customFormat="1" ht="14.25" spans="2:10">
      <c r="B26" s="684" t="s">
        <v>201</v>
      </c>
      <c r="C26" s="689"/>
      <c r="D26" s="689"/>
      <c r="E26" s="689"/>
      <c r="F26" s="689"/>
      <c r="G26" s="689"/>
      <c r="H26" s="689"/>
      <c r="I26" s="689"/>
      <c r="J26" s="689"/>
    </row>
    <row r="27" s="681" customFormat="1" ht="14.25" spans="2:10">
      <c r="B27" s="684" t="s">
        <v>202</v>
      </c>
      <c r="C27" s="689"/>
      <c r="D27" s="689"/>
      <c r="E27" s="689"/>
      <c r="F27" s="689"/>
      <c r="G27" s="689"/>
      <c r="H27" s="689"/>
      <c r="I27" s="689"/>
      <c r="J27" s="689"/>
    </row>
    <row r="28" s="681" customFormat="1" ht="14.25" spans="2:10">
      <c r="B28" s="689"/>
      <c r="C28" s="689"/>
      <c r="D28" s="689"/>
      <c r="E28" s="689"/>
      <c r="F28" s="689"/>
      <c r="G28" s="689"/>
      <c r="H28" s="689"/>
      <c r="I28" s="689"/>
      <c r="J28" s="689"/>
    </row>
    <row r="29" s="681" customFormat="1" ht="14.25" spans="2:2">
      <c r="B29" s="684" t="s">
        <v>203</v>
      </c>
    </row>
    <row r="30" s="681" customFormat="1" ht="14.25" spans="2:2">
      <c r="B30" s="684" t="s">
        <v>204</v>
      </c>
    </row>
    <row r="31" s="681" customFormat="1" ht="14.25" spans="2:2">
      <c r="B31" s="684" t="s">
        <v>205</v>
      </c>
    </row>
    <row r="32" s="681" customFormat="1" ht="14.25" spans="2:2">
      <c r="B32" s="684" t="s">
        <v>206</v>
      </c>
    </row>
    <row r="33" s="681" customFormat="1" ht="14.25" spans="2:2">
      <c r="B33" s="684" t="s">
        <v>207</v>
      </c>
    </row>
    <row r="34" s="681" customFormat="1" ht="14.25" spans="2:2">
      <c r="B34" s="684" t="s">
        <v>208</v>
      </c>
    </row>
    <row r="35" s="681" customFormat="1" ht="14.25"/>
    <row r="36" s="681" customFormat="1" ht="20.25" spans="2:2">
      <c r="B36" s="683" t="s">
        <v>209</v>
      </c>
    </row>
    <row r="37" s="681" customFormat="1" ht="14.25" spans="2:2">
      <c r="B37" s="684" t="s">
        <v>210</v>
      </c>
    </row>
    <row r="38" s="681" customFormat="1" ht="14.25" spans="2:2">
      <c r="B38" s="684" t="s">
        <v>211</v>
      </c>
    </row>
    <row r="39" s="681" customFormat="1" ht="14.25" spans="2:2">
      <c r="B39" s="684" t="s">
        <v>212</v>
      </c>
    </row>
    <row r="40" s="681" customFormat="1" ht="14.25" spans="2:2">
      <c r="B40" s="684" t="s">
        <v>213</v>
      </c>
    </row>
    <row r="41" s="681" customFormat="1" ht="14.25" spans="2:2">
      <c r="B41" s="684" t="s">
        <v>214</v>
      </c>
    </row>
    <row r="42" s="681" customFormat="1" ht="14.25" spans="2:2">
      <c r="B42" s="684" t="s">
        <v>215</v>
      </c>
    </row>
    <row r="43" s="681" customFormat="1" ht="14.25" spans="2:2">
      <c r="B43" s="684" t="s">
        <v>216</v>
      </c>
    </row>
    <row r="44" s="681" customFormat="1" ht="14.25" spans="2:2">
      <c r="B44" s="684" t="s">
        <v>217</v>
      </c>
    </row>
    <row r="45" s="681" customFormat="1" ht="14.25" spans="2:2">
      <c r="B45" s="684" t="s">
        <v>218</v>
      </c>
    </row>
    <row r="46" s="681" customFormat="1" ht="14.25" spans="2:2">
      <c r="B46" s="684" t="s">
        <v>219</v>
      </c>
    </row>
    <row r="47" s="681" customFormat="1" ht="14.25" spans="2:2">
      <c r="B47" s="684" t="s">
        <v>220</v>
      </c>
    </row>
    <row r="48" s="681" customFormat="1" ht="14.25"/>
    <row r="49" s="681" customFormat="1" ht="14.25" spans="2:2">
      <c r="B49" s="684" t="s">
        <v>221</v>
      </c>
    </row>
    <row r="50" s="681" customFormat="1" ht="14.25" spans="2:2">
      <c r="B50" s="684" t="s">
        <v>222</v>
      </c>
    </row>
    <row r="51" s="681" customFormat="1" ht="14.25" spans="2:2">
      <c r="B51" s="684" t="s">
        <v>223</v>
      </c>
    </row>
    <row r="52" s="681" customFormat="1" ht="14.25" spans="2:2">
      <c r="B52" s="684" t="s">
        <v>224</v>
      </c>
    </row>
    <row r="53" s="681" customFormat="1" ht="14.25" spans="2:2">
      <c r="B53" s="684" t="s">
        <v>225</v>
      </c>
    </row>
    <row r="54" s="681" customFormat="1" ht="14.25" spans="2:2">
      <c r="B54" s="684" t="s">
        <v>226</v>
      </c>
    </row>
    <row r="55" s="681" customFormat="1" ht="14.25" spans="2:2">
      <c r="B55" s="684" t="s">
        <v>227</v>
      </c>
    </row>
    <row r="56" s="681" customFormat="1" ht="14.25" spans="2:2">
      <c r="B56" s="684" t="s">
        <v>228</v>
      </c>
    </row>
    <row r="57" s="681" customFormat="1" ht="14.25" spans="2:2">
      <c r="B57" s="684" t="s">
        <v>229</v>
      </c>
    </row>
    <row r="58" s="681" customFormat="1" ht="14.25" spans="2:2">
      <c r="B58" s="684" t="s">
        <v>230</v>
      </c>
    </row>
    <row r="59" s="681" customFormat="1" ht="14.25" spans="2:2">
      <c r="B59" s="684" t="s">
        <v>231</v>
      </c>
    </row>
    <row r="60" s="681" customFormat="1" ht="12.75" customHeight="1" spans="2:18">
      <c r="B60" s="690" t="s">
        <v>232</v>
      </c>
      <c r="C60" s="687"/>
      <c r="D60" s="687"/>
      <c r="E60" s="687"/>
      <c r="F60" s="687"/>
      <c r="G60" s="687"/>
      <c r="H60" s="687"/>
      <c r="I60" s="687"/>
      <c r="J60" s="687"/>
      <c r="K60" s="694"/>
      <c r="L60" s="694"/>
      <c r="M60" s="694"/>
      <c r="N60" s="694"/>
      <c r="O60" s="694"/>
      <c r="P60" s="695"/>
      <c r="Q60" s="695"/>
      <c r="R60" s="695"/>
    </row>
    <row r="61" s="681" customFormat="1" ht="12.75" customHeight="1" spans="2:18">
      <c r="B61" s="690" t="s">
        <v>233</v>
      </c>
      <c r="C61" s="687"/>
      <c r="D61" s="687"/>
      <c r="E61" s="687"/>
      <c r="F61" s="687"/>
      <c r="G61" s="687"/>
      <c r="H61" s="687"/>
      <c r="I61" s="687"/>
      <c r="J61" s="687"/>
      <c r="K61" s="694"/>
      <c r="L61" s="694"/>
      <c r="M61" s="694"/>
      <c r="N61" s="694"/>
      <c r="O61" s="694"/>
      <c r="P61" s="695"/>
      <c r="Q61" s="695"/>
      <c r="R61" s="695"/>
    </row>
    <row r="62" s="681" customFormat="1" ht="12.75" customHeight="1" spans="2:18">
      <c r="B62" s="690" t="s">
        <v>234</v>
      </c>
      <c r="C62" s="687"/>
      <c r="D62" s="687"/>
      <c r="E62" s="687"/>
      <c r="F62" s="687"/>
      <c r="G62" s="687"/>
      <c r="H62" s="687"/>
      <c r="I62" s="687"/>
      <c r="J62" s="687"/>
      <c r="K62" s="694"/>
      <c r="L62" s="694"/>
      <c r="M62" s="694"/>
      <c r="N62" s="694"/>
      <c r="O62" s="694"/>
      <c r="P62" s="695"/>
      <c r="Q62" s="695"/>
      <c r="R62" s="695"/>
    </row>
    <row r="63" s="681" customFormat="1" ht="12.75" customHeight="1" spans="2:19">
      <c r="B63" s="691" t="s">
        <v>235</v>
      </c>
      <c r="C63" s="692"/>
      <c r="D63" s="692"/>
      <c r="E63" s="692"/>
      <c r="F63" s="692"/>
      <c r="G63" s="692"/>
      <c r="H63" s="692"/>
      <c r="I63" s="692"/>
      <c r="J63" s="692"/>
      <c r="K63" s="692"/>
      <c r="L63" s="692"/>
      <c r="M63" s="692"/>
      <c r="N63" s="692"/>
      <c r="O63" s="692"/>
      <c r="P63" s="692"/>
      <c r="Q63" s="692"/>
      <c r="R63" s="692"/>
      <c r="S63" s="692"/>
    </row>
    <row r="64" s="681" customFormat="1" ht="12.75" customHeight="1" spans="2:19">
      <c r="B64" s="691" t="s">
        <v>236</v>
      </c>
      <c r="C64" s="692"/>
      <c r="D64" s="692"/>
      <c r="E64" s="692"/>
      <c r="F64" s="692"/>
      <c r="G64" s="692"/>
      <c r="H64" s="692"/>
      <c r="I64" s="692"/>
      <c r="J64" s="692"/>
      <c r="K64" s="692"/>
      <c r="L64" s="692"/>
      <c r="M64" s="692"/>
      <c r="N64" s="692"/>
      <c r="O64" s="692"/>
      <c r="P64" s="692"/>
      <c r="Q64" s="692"/>
      <c r="R64" s="692"/>
      <c r="S64" s="692"/>
    </row>
    <row r="65" s="681" customFormat="1" ht="12.75" customHeight="1" spans="2:3">
      <c r="B65" s="691" t="s">
        <v>237</v>
      </c>
      <c r="C65" s="696"/>
    </row>
    <row r="66" s="681" customFormat="1" ht="12.75" customHeight="1" spans="2:3">
      <c r="B66" s="691" t="s">
        <v>238</v>
      </c>
      <c r="C66" s="696"/>
    </row>
    <row r="67" s="681" customFormat="1" ht="12.75" customHeight="1" spans="2:3">
      <c r="B67" s="691" t="s">
        <v>239</v>
      </c>
      <c r="C67" s="696"/>
    </row>
    <row r="68" s="681" customFormat="1" ht="12.75" customHeight="1" spans="2:3">
      <c r="B68" s="691" t="s">
        <v>240</v>
      </c>
      <c r="C68" s="696"/>
    </row>
    <row r="69" s="681" customFormat="1" ht="12.75" customHeight="1" spans="2:3">
      <c r="B69" s="691" t="s">
        <v>241</v>
      </c>
      <c r="C69" s="696"/>
    </row>
    <row r="70" s="681" customFormat="1" ht="12.75" customHeight="1" spans="2:3">
      <c r="B70" s="691" t="s">
        <v>242</v>
      </c>
      <c r="C70" s="696"/>
    </row>
    <row r="71" s="681" customFormat="1" ht="12.75" customHeight="1" spans="2:3">
      <c r="B71" s="691" t="s">
        <v>243</v>
      </c>
      <c r="C71" s="696"/>
    </row>
    <row r="72" s="681" customFormat="1" ht="12.75" customHeight="1" spans="2:3">
      <c r="B72" s="691" t="s">
        <v>244</v>
      </c>
      <c r="C72" s="696"/>
    </row>
    <row r="73" s="681" customFormat="1" ht="12.75" customHeight="1" spans="2:3">
      <c r="B73" s="691" t="s">
        <v>245</v>
      </c>
      <c r="C73" s="696"/>
    </row>
    <row r="74" s="681" customFormat="1" ht="12.75" customHeight="1" spans="2:3">
      <c r="B74" s="691" t="s">
        <v>246</v>
      </c>
      <c r="C74" s="696"/>
    </row>
    <row r="75" s="681" customFormat="1" ht="12" customHeight="1" spans="2:18">
      <c r="B75" s="697" t="s">
        <v>247</v>
      </c>
      <c r="C75" s="698"/>
      <c r="D75" s="698"/>
      <c r="E75" s="698"/>
      <c r="F75" s="698"/>
      <c r="G75" s="698"/>
      <c r="H75" s="698"/>
      <c r="I75" s="698"/>
      <c r="J75" s="698"/>
      <c r="K75" s="694"/>
      <c r="L75" s="694"/>
      <c r="M75" s="694"/>
      <c r="N75" s="694"/>
      <c r="O75" s="694"/>
      <c r="P75" s="695"/>
      <c r="Q75" s="695"/>
      <c r="R75" s="695"/>
    </row>
    <row r="76" s="681" customFormat="1" ht="12" customHeight="1" spans="2:18">
      <c r="B76" s="697"/>
      <c r="C76" s="698"/>
      <c r="D76" s="698"/>
      <c r="E76" s="698"/>
      <c r="F76" s="698"/>
      <c r="G76" s="698"/>
      <c r="H76" s="698"/>
      <c r="I76" s="698"/>
      <c r="J76" s="698"/>
      <c r="K76" s="694"/>
      <c r="L76" s="694"/>
      <c r="M76" s="694"/>
      <c r="N76" s="694"/>
      <c r="O76" s="694"/>
      <c r="P76" s="695"/>
      <c r="Q76" s="695"/>
      <c r="R76" s="695"/>
    </row>
    <row r="77" s="681" customFormat="1" ht="12.75" customHeight="1" spans="1:2">
      <c r="A77" s="687"/>
      <c r="B77" s="684" t="s">
        <v>248</v>
      </c>
    </row>
    <row r="78" s="681" customFormat="1" ht="12.75" customHeight="1" spans="1:2">
      <c r="A78" s="687"/>
      <c r="B78" s="684" t="s">
        <v>249</v>
      </c>
    </row>
    <row r="79" s="681" customFormat="1" ht="14.25" spans="2:2">
      <c r="B79" s="684" t="s">
        <v>250</v>
      </c>
    </row>
    <row r="80" s="681" customFormat="1" ht="14.25" spans="2:2">
      <c r="B80" s="684" t="s">
        <v>251</v>
      </c>
    </row>
    <row r="81" s="681" customFormat="1" ht="14.25"/>
    <row r="82" s="681" customFormat="1" ht="20.25" spans="2:2">
      <c r="B82" s="683" t="s">
        <v>252</v>
      </c>
    </row>
    <row r="83" s="681" customFormat="1" ht="14.25" spans="2:2">
      <c r="B83" s="684" t="s">
        <v>253</v>
      </c>
    </row>
    <row r="84" s="681" customFormat="1" ht="14.25" spans="2:2">
      <c r="B84" s="684" t="s">
        <v>254</v>
      </c>
    </row>
    <row r="85" s="681" customFormat="1" ht="14.25" spans="2:2">
      <c r="B85" s="684" t="s">
        <v>255</v>
      </c>
    </row>
    <row r="86" s="681" customFormat="1" ht="14.25" spans="2:2">
      <c r="B86" s="684" t="s">
        <v>256</v>
      </c>
    </row>
    <row r="87" s="681" customFormat="1" ht="14.25" spans="2:2">
      <c r="B87" s="684" t="s">
        <v>257</v>
      </c>
    </row>
    <row r="88" s="681" customFormat="1" ht="14.25" spans="2:2">
      <c r="B88" s="684" t="s">
        <v>258</v>
      </c>
    </row>
    <row r="89" s="681" customFormat="1" ht="14.25" spans="2:2">
      <c r="B89" s="684" t="s">
        <v>259</v>
      </c>
    </row>
    <row r="90" s="681" customFormat="1" ht="14.25" spans="2:2">
      <c r="B90" s="684" t="s">
        <v>260</v>
      </c>
    </row>
    <row r="91" s="681" customFormat="1" ht="14.25" spans="2:2">
      <c r="B91" s="684" t="s">
        <v>261</v>
      </c>
    </row>
    <row r="92" s="681" customFormat="1" ht="14.25" spans="2:2">
      <c r="B92" s="684" t="s">
        <v>262</v>
      </c>
    </row>
    <row r="93" s="681" customFormat="1" ht="14.25" spans="2:2">
      <c r="B93" s="686" t="s">
        <v>263</v>
      </c>
    </row>
    <row r="94" s="681" customFormat="1" ht="14.25" spans="2:2">
      <c r="B94" s="686" t="s">
        <v>264</v>
      </c>
    </row>
    <row r="95" s="681" customFormat="1" ht="14.25" spans="2:2">
      <c r="B95" s="686" t="s">
        <v>265</v>
      </c>
    </row>
    <row r="96" s="681" customFormat="1" ht="14.25" spans="2:2">
      <c r="B96" s="686" t="s">
        <v>266</v>
      </c>
    </row>
    <row r="97" s="681" customFormat="1" ht="14.25" spans="2:2">
      <c r="B97" s="686" t="s">
        <v>267</v>
      </c>
    </row>
    <row r="98" s="681" customFormat="1" ht="14.25" spans="2:2">
      <c r="B98" s="686" t="s">
        <v>268</v>
      </c>
    </row>
    <row r="99" s="681" customFormat="1" ht="14.25" spans="2:2">
      <c r="B99" s="686" t="s">
        <v>269</v>
      </c>
    </row>
    <row r="100" s="681" customFormat="1" ht="14.25"/>
    <row r="101" s="681" customFormat="1" ht="20.25" spans="2:2">
      <c r="B101" s="683" t="s">
        <v>270</v>
      </c>
    </row>
    <row r="102" s="681" customFormat="1" ht="14.25" spans="2:2">
      <c r="B102" s="684" t="s">
        <v>271</v>
      </c>
    </row>
    <row r="103" s="681" customFormat="1" ht="14.25" spans="2:2">
      <c r="B103" s="684" t="s">
        <v>272</v>
      </c>
    </row>
    <row r="104" s="681" customFormat="1" ht="14.25" spans="2:2">
      <c r="B104" s="684" t="s">
        <v>273</v>
      </c>
    </row>
    <row r="105" s="681" customFormat="1" ht="14.25" spans="2:2">
      <c r="B105" s="684" t="s">
        <v>274</v>
      </c>
    </row>
    <row r="106" s="681" customFormat="1" ht="14.25" spans="2:2">
      <c r="B106" s="684" t="s">
        <v>275</v>
      </c>
    </row>
    <row r="107" s="681" customFormat="1" ht="14.25" spans="2:2">
      <c r="B107" s="684" t="s">
        <v>276</v>
      </c>
    </row>
    <row r="108" s="681" customFormat="1" ht="14.25" spans="2:2">
      <c r="B108" s="684" t="s">
        <v>277</v>
      </c>
    </row>
    <row r="109" s="681" customFormat="1" ht="14.25" spans="2:2">
      <c r="B109" s="684" t="s">
        <v>278</v>
      </c>
    </row>
    <row r="110" s="681" customFormat="1" ht="14.25" spans="2:2">
      <c r="B110" s="684" t="s">
        <v>279</v>
      </c>
    </row>
    <row r="111" s="681" customFormat="1" ht="14.25" spans="2:2">
      <c r="B111" s="684" t="s">
        <v>280</v>
      </c>
    </row>
    <row r="112" s="681" customFormat="1" ht="14.25"/>
    <row r="113" s="681" customFormat="1" ht="14.25"/>
    <row r="114" s="681" customFormat="1" ht="14.25"/>
    <row r="115" s="681" customFormat="1" ht="14.25"/>
    <row r="116" s="681" customFormat="1" ht="14.25"/>
    <row r="117" s="681" customFormat="1" ht="14.25"/>
    <row r="118" s="681" customFormat="1" ht="14.25"/>
    <row r="119" s="681" customFormat="1" ht="14.25"/>
    <row r="120" s="681" customFormat="1" ht="14.25"/>
    <row r="121" s="681" customFormat="1" ht="14.25"/>
    <row r="122" s="681" customFormat="1" ht="14.25"/>
    <row r="123" s="681" customFormat="1" ht="14.25"/>
    <row r="124" s="681"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A1" sqref="A1:I1"/>
    </sheetView>
  </sheetViews>
  <sheetFormatPr defaultColWidth="9" defaultRowHeight="13.5"/>
  <cols>
    <col min="1" max="9" width="15.625" customWidth="1"/>
  </cols>
  <sheetData>
    <row r="1" ht="26.25" spans="1:10">
      <c r="A1" s="639" t="s">
        <v>281</v>
      </c>
      <c r="B1" s="640"/>
      <c r="C1" s="640"/>
      <c r="D1" s="640"/>
      <c r="E1" s="640"/>
      <c r="F1" s="640"/>
      <c r="G1" s="640"/>
      <c r="H1" s="640"/>
      <c r="I1" s="669"/>
      <c r="J1" s="42" t="s">
        <v>64</v>
      </c>
    </row>
    <row r="2" ht="14.25" spans="1:9">
      <c r="A2" s="641" t="s">
        <v>282</v>
      </c>
      <c r="B2" s="642"/>
      <c r="C2" s="642"/>
      <c r="D2" s="642"/>
      <c r="E2" s="642"/>
      <c r="F2" s="642"/>
      <c r="G2" s="642"/>
      <c r="H2" s="642"/>
      <c r="I2" s="670"/>
    </row>
    <row r="3" spans="1:9">
      <c r="A3" s="643" t="s">
        <v>157</v>
      </c>
      <c r="B3" s="644"/>
      <c r="C3" s="644"/>
      <c r="D3" s="644"/>
      <c r="E3" s="644"/>
      <c r="F3" s="644"/>
      <c r="G3" s="645" t="s">
        <v>283</v>
      </c>
      <c r="H3" s="645"/>
      <c r="I3" s="671"/>
    </row>
    <row r="4" spans="1:9">
      <c r="A4" s="646" t="s">
        <v>284</v>
      </c>
      <c r="B4" s="647"/>
      <c r="C4" s="647"/>
      <c r="D4" s="647"/>
      <c r="E4" s="647"/>
      <c r="F4" s="647"/>
      <c r="G4" s="647"/>
      <c r="H4" s="647"/>
      <c r="I4" s="671"/>
    </row>
    <row r="5" spans="1:9">
      <c r="A5" s="648" t="s">
        <v>285</v>
      </c>
      <c r="B5" s="649"/>
      <c r="C5" s="649"/>
      <c r="D5" s="649"/>
      <c r="E5" s="649"/>
      <c r="F5" s="649"/>
      <c r="G5" s="649"/>
      <c r="H5" s="649"/>
      <c r="I5" s="672"/>
    </row>
    <row r="6" ht="17" customHeight="1" spans="1:9">
      <c r="A6" s="650" t="s">
        <v>286</v>
      </c>
      <c r="B6" s="651"/>
      <c r="C6" s="651"/>
      <c r="D6" s="651"/>
      <c r="E6" s="651"/>
      <c r="F6" s="651"/>
      <c r="G6" s="651"/>
      <c r="H6" s="651"/>
      <c r="I6" s="673"/>
    </row>
    <row r="7" spans="1:9">
      <c r="A7" s="652" t="s">
        <v>287</v>
      </c>
      <c r="B7" s="653"/>
      <c r="C7" s="653"/>
      <c r="D7" s="653"/>
      <c r="E7" s="653"/>
      <c r="F7" s="653"/>
      <c r="G7" s="653"/>
      <c r="H7" s="653"/>
      <c r="I7" s="674"/>
    </row>
    <row r="8" spans="1:9">
      <c r="A8" s="654" t="s">
        <v>288</v>
      </c>
      <c r="B8" s="655"/>
      <c r="C8" s="655"/>
      <c r="D8" s="655"/>
      <c r="E8" s="655"/>
      <c r="F8" s="655"/>
      <c r="G8" s="655"/>
      <c r="H8" s="655"/>
      <c r="I8" s="675"/>
    </row>
    <row r="9" spans="1:9">
      <c r="A9" s="650" t="s">
        <v>289</v>
      </c>
      <c r="B9" s="651"/>
      <c r="C9" s="651"/>
      <c r="D9" s="651"/>
      <c r="E9" s="651"/>
      <c r="F9" s="651"/>
      <c r="G9" s="651"/>
      <c r="H9" s="651"/>
      <c r="I9" s="673"/>
    </row>
    <row r="10" ht="21" customHeight="1" spans="1:9">
      <c r="A10" s="650" t="s">
        <v>290</v>
      </c>
      <c r="B10" s="651"/>
      <c r="C10" s="651"/>
      <c r="D10" s="651"/>
      <c r="E10" s="651"/>
      <c r="F10" s="651"/>
      <c r="G10" s="651"/>
      <c r="H10" s="651"/>
      <c r="I10" s="673"/>
    </row>
    <row r="11" ht="21" customHeight="1" spans="1:9">
      <c r="A11" s="650" t="s">
        <v>291</v>
      </c>
      <c r="B11" s="651"/>
      <c r="C11" s="651"/>
      <c r="D11" s="651"/>
      <c r="E11" s="651"/>
      <c r="F11" s="651"/>
      <c r="G11" s="651"/>
      <c r="H11" s="651"/>
      <c r="I11" s="673"/>
    </row>
    <row r="12" ht="17" customHeight="1" spans="1:9">
      <c r="A12" s="650" t="s">
        <v>292</v>
      </c>
      <c r="B12" s="651"/>
      <c r="C12" s="651"/>
      <c r="D12" s="651"/>
      <c r="E12" s="651"/>
      <c r="F12" s="651"/>
      <c r="G12" s="651"/>
      <c r="H12" s="651"/>
      <c r="I12" s="673"/>
    </row>
    <row r="13" ht="19" customHeight="1" spans="1:9">
      <c r="A13" s="650" t="s">
        <v>293</v>
      </c>
      <c r="B13" s="651"/>
      <c r="C13" s="651"/>
      <c r="D13" s="651"/>
      <c r="E13" s="651"/>
      <c r="F13" s="651"/>
      <c r="G13" s="651"/>
      <c r="H13" s="651"/>
      <c r="I13" s="673"/>
    </row>
    <row r="14" ht="19.5" spans="1:9">
      <c r="A14" s="656" t="s">
        <v>294</v>
      </c>
      <c r="B14" s="657"/>
      <c r="C14" s="657"/>
      <c r="D14" s="657"/>
      <c r="E14" s="657"/>
      <c r="F14" s="657"/>
      <c r="G14" s="657"/>
      <c r="H14" s="657"/>
      <c r="I14" s="676"/>
    </row>
    <row r="15" spans="1:9">
      <c r="A15" s="654" t="s">
        <v>295</v>
      </c>
      <c r="B15" s="655"/>
      <c r="C15" s="655"/>
      <c r="D15" s="655"/>
      <c r="E15" s="655"/>
      <c r="F15" s="655"/>
      <c r="G15" s="655"/>
      <c r="H15" s="655"/>
      <c r="I15" s="675"/>
    </row>
    <row r="16" ht="21" customHeight="1" spans="1:9">
      <c r="A16" s="650" t="s">
        <v>296</v>
      </c>
      <c r="B16" s="651"/>
      <c r="C16" s="651"/>
      <c r="D16" s="651"/>
      <c r="E16" s="651"/>
      <c r="F16" s="651"/>
      <c r="G16" s="651"/>
      <c r="H16" s="651"/>
      <c r="I16" s="673"/>
    </row>
    <row r="17" spans="1:9">
      <c r="A17" s="654" t="s">
        <v>297</v>
      </c>
      <c r="B17" s="655"/>
      <c r="C17" s="655"/>
      <c r="D17" s="655"/>
      <c r="E17" s="655"/>
      <c r="F17" s="655"/>
      <c r="G17" s="655"/>
      <c r="H17" s="655"/>
      <c r="I17" s="675"/>
    </row>
    <row r="18" ht="40" customHeight="1" spans="1:9">
      <c r="A18" s="658" t="s">
        <v>298</v>
      </c>
      <c r="B18" s="659"/>
      <c r="C18" s="659"/>
      <c r="D18" s="659"/>
      <c r="E18" s="659"/>
      <c r="F18" s="659"/>
      <c r="G18" s="659"/>
      <c r="H18" s="659"/>
      <c r="I18" s="677"/>
    </row>
    <row r="19" spans="1:9">
      <c r="A19" s="660" t="s">
        <v>299</v>
      </c>
      <c r="B19" s="661"/>
      <c r="C19" s="661"/>
      <c r="D19" s="661"/>
      <c r="E19" s="661"/>
      <c r="F19" s="661"/>
      <c r="G19" s="661"/>
      <c r="H19" s="661"/>
      <c r="I19" s="678"/>
    </row>
    <row r="20" spans="1:9">
      <c r="A20" s="646" t="s">
        <v>300</v>
      </c>
      <c r="B20" s="647"/>
      <c r="C20" s="647"/>
      <c r="D20" s="647"/>
      <c r="E20" s="647"/>
      <c r="F20" s="647"/>
      <c r="G20" s="647"/>
      <c r="H20" s="647"/>
      <c r="I20" s="671"/>
    </row>
    <row r="21" spans="1:9">
      <c r="A21" s="646" t="s">
        <v>301</v>
      </c>
      <c r="B21" s="647"/>
      <c r="C21" s="647"/>
      <c r="D21" s="647"/>
      <c r="E21" s="647"/>
      <c r="F21" s="647"/>
      <c r="G21" s="647"/>
      <c r="H21" s="647"/>
      <c r="I21" s="671"/>
    </row>
    <row r="22" ht="29" customHeight="1" spans="1:9">
      <c r="A22" s="662" t="s">
        <v>302</v>
      </c>
      <c r="B22" s="663"/>
      <c r="C22" s="663"/>
      <c r="D22" s="663"/>
      <c r="E22" s="663"/>
      <c r="F22" s="663"/>
      <c r="G22" s="663"/>
      <c r="H22" s="663"/>
      <c r="I22" s="679"/>
    </row>
    <row r="23" spans="1:9">
      <c r="A23" s="650" t="s">
        <v>303</v>
      </c>
      <c r="B23" s="664"/>
      <c r="C23" s="664"/>
      <c r="D23" s="664"/>
      <c r="E23" s="664"/>
      <c r="F23" s="664"/>
      <c r="G23" s="664"/>
      <c r="H23" s="664"/>
      <c r="I23" s="673"/>
    </row>
    <row r="24" ht="14.25" spans="1:9">
      <c r="A24" s="665" t="s">
        <v>304</v>
      </c>
      <c r="B24" s="666"/>
      <c r="C24" s="666"/>
      <c r="D24" s="666"/>
      <c r="E24" s="666"/>
      <c r="F24" s="666"/>
      <c r="G24" s="666"/>
      <c r="H24" s="666"/>
      <c r="I24" s="680"/>
    </row>
    <row r="25" spans="1:9">
      <c r="A25" s="667" t="s">
        <v>154</v>
      </c>
      <c r="B25" s="668"/>
      <c r="C25" s="668"/>
      <c r="D25" s="668"/>
      <c r="E25" s="668"/>
      <c r="F25" s="668"/>
      <c r="G25" s="668"/>
      <c r="H25" s="668"/>
      <c r="I25" s="668"/>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8"/>
  <sheetViews>
    <sheetView workbookViewId="0">
      <selection activeCell="K2" sqref="K2"/>
    </sheetView>
  </sheetViews>
  <sheetFormatPr defaultColWidth="10" defaultRowHeight="14.25"/>
  <cols>
    <col min="1" max="1" width="15.275" style="618" customWidth="1"/>
    <col min="2" max="9" width="13.3333333333333" style="618" customWidth="1"/>
    <col min="10" max="10" width="15.3666666666667" style="618" customWidth="1"/>
    <col min="11" max="236" width="10" style="618"/>
    <col min="237" max="238" width="10" style="21"/>
    <col min="239" max="16374" width="10" style="620"/>
  </cols>
  <sheetData>
    <row r="1" s="618" customFormat="1" ht="42" customHeight="1" spans="1:11">
      <c r="A1" s="535" t="s">
        <v>305</v>
      </c>
      <c r="B1" s="621"/>
      <c r="C1" s="621"/>
      <c r="D1" s="621"/>
      <c r="E1" s="621"/>
      <c r="F1" s="621"/>
      <c r="G1" s="621"/>
      <c r="H1" s="621"/>
      <c r="I1" s="621"/>
      <c r="J1" s="621"/>
      <c r="K1" s="634" t="s">
        <v>64</v>
      </c>
    </row>
    <row r="2" s="618" customFormat="1" ht="22" customHeight="1" spans="1:11">
      <c r="A2" s="622" t="s">
        <v>306</v>
      </c>
      <c r="B2" s="622"/>
      <c r="C2" s="622"/>
      <c r="D2" s="622"/>
      <c r="E2" s="622"/>
      <c r="F2" s="622"/>
      <c r="G2" s="622"/>
      <c r="H2" s="622"/>
      <c r="I2" s="622"/>
      <c r="J2" s="622"/>
      <c r="K2" s="634" t="s">
        <v>307</v>
      </c>
    </row>
    <row r="3" s="618" customFormat="1" ht="16" customHeight="1" spans="1:10">
      <c r="A3" s="623" t="s">
        <v>308</v>
      </c>
      <c r="B3" s="624">
        <v>1</v>
      </c>
      <c r="C3" s="624">
        <v>2</v>
      </c>
      <c r="D3" s="624">
        <v>3</v>
      </c>
      <c r="E3" s="624">
        <v>4</v>
      </c>
      <c r="F3" s="624">
        <v>5</v>
      </c>
      <c r="G3" s="624">
        <v>7</v>
      </c>
      <c r="H3" s="624">
        <v>8</v>
      </c>
      <c r="I3" s="635">
        <v>9</v>
      </c>
      <c r="J3" s="636">
        <v>10</v>
      </c>
    </row>
    <row r="4" s="619" customFormat="1" ht="39" customHeight="1" spans="1:10">
      <c r="A4" s="625" t="s">
        <v>309</v>
      </c>
      <c r="B4" s="626" t="s">
        <v>310</v>
      </c>
      <c r="C4" s="626" t="s">
        <v>311</v>
      </c>
      <c r="D4" s="626" t="s">
        <v>312</v>
      </c>
      <c r="E4" s="626" t="s">
        <v>313</v>
      </c>
      <c r="F4" s="626" t="s">
        <v>314</v>
      </c>
      <c r="G4" s="626" t="s">
        <v>315</v>
      </c>
      <c r="H4" s="626" t="s">
        <v>316</v>
      </c>
      <c r="I4" s="637" t="s">
        <v>317</v>
      </c>
      <c r="J4" s="638" t="s">
        <v>318</v>
      </c>
    </row>
    <row r="5" s="618" customFormat="1" ht="20" customHeight="1" spans="1:10">
      <c r="A5" s="627">
        <v>3</v>
      </c>
      <c r="B5" s="628">
        <v>1252.6942125</v>
      </c>
      <c r="C5" s="628">
        <v>918.96655</v>
      </c>
      <c r="D5" s="628">
        <v>918.96655</v>
      </c>
      <c r="E5" s="628">
        <v>964</v>
      </c>
      <c r="F5" s="628">
        <v>1235.5</v>
      </c>
      <c r="G5" s="628">
        <v>1084</v>
      </c>
      <c r="H5" s="628">
        <v>1045</v>
      </c>
      <c r="I5" s="628">
        <v>1286</v>
      </c>
      <c r="J5" s="628">
        <v>1684.2</v>
      </c>
    </row>
    <row r="6" s="618" customFormat="1" ht="20" customHeight="1" spans="1:10">
      <c r="A6" s="627">
        <v>3.5</v>
      </c>
      <c r="B6" s="628">
        <v>1279.50090125</v>
      </c>
      <c r="C6" s="628">
        <v>936.87595</v>
      </c>
      <c r="D6" s="628">
        <v>936.87595</v>
      </c>
      <c r="E6" s="628">
        <v>987</v>
      </c>
      <c r="F6" s="628">
        <v>1253.8</v>
      </c>
      <c r="G6" s="628">
        <v>1100.5</v>
      </c>
      <c r="H6" s="628">
        <v>1098</v>
      </c>
      <c r="I6" s="628">
        <v>1312.9</v>
      </c>
      <c r="J6" s="628">
        <v>1721.6</v>
      </c>
    </row>
    <row r="7" s="618" customFormat="1" ht="20" customHeight="1" spans="1:10">
      <c r="A7" s="627">
        <v>4</v>
      </c>
      <c r="B7" s="628">
        <v>1306.30759</v>
      </c>
      <c r="C7" s="628">
        <v>954.78535</v>
      </c>
      <c r="D7" s="628">
        <v>954.78535</v>
      </c>
      <c r="E7" s="628">
        <v>1005</v>
      </c>
      <c r="F7" s="628">
        <v>1272.1</v>
      </c>
      <c r="G7" s="628">
        <v>1137</v>
      </c>
      <c r="H7" s="628">
        <v>1114</v>
      </c>
      <c r="I7" s="628">
        <v>1339.8</v>
      </c>
      <c r="J7" s="628">
        <v>1759</v>
      </c>
    </row>
    <row r="8" s="618" customFormat="1" ht="20" customHeight="1" spans="1:10">
      <c r="A8" s="627">
        <v>4.5</v>
      </c>
      <c r="B8" s="628">
        <v>1333.11427875</v>
      </c>
      <c r="C8" s="628">
        <v>972.3888</v>
      </c>
      <c r="D8" s="628">
        <v>972.3888</v>
      </c>
      <c r="E8" s="628">
        <v>1010</v>
      </c>
      <c r="F8" s="628">
        <v>1290.4</v>
      </c>
      <c r="G8" s="628">
        <v>1172.5</v>
      </c>
      <c r="H8" s="628">
        <v>1126</v>
      </c>
      <c r="I8" s="628">
        <v>1366.7</v>
      </c>
      <c r="J8" s="628">
        <v>1796.4</v>
      </c>
    </row>
    <row r="9" s="618" customFormat="1" ht="20" customHeight="1" spans="1:10">
      <c r="A9" s="627">
        <v>5</v>
      </c>
      <c r="B9" s="628">
        <v>1359.9209675</v>
      </c>
      <c r="C9" s="628">
        <v>989.99225</v>
      </c>
      <c r="D9" s="628">
        <v>989.99225</v>
      </c>
      <c r="E9" s="628">
        <v>1020</v>
      </c>
      <c r="F9" s="628">
        <v>1308.7</v>
      </c>
      <c r="G9" s="628">
        <v>1187</v>
      </c>
      <c r="H9" s="628">
        <v>1142</v>
      </c>
      <c r="I9" s="628">
        <v>1393.6</v>
      </c>
      <c r="J9" s="628">
        <v>1833.8</v>
      </c>
    </row>
    <row r="10" s="618" customFormat="1" ht="20" customHeight="1" spans="1:10">
      <c r="A10" s="627">
        <v>5.5</v>
      </c>
      <c r="B10" s="628">
        <v>1385.45474125</v>
      </c>
      <c r="C10" s="628">
        <v>1000.55885</v>
      </c>
      <c r="D10" s="628">
        <v>1000.55885</v>
      </c>
      <c r="E10" s="628">
        <v>1092.23905</v>
      </c>
      <c r="F10" s="628">
        <v>1328.1</v>
      </c>
      <c r="G10" s="628">
        <v>1256.15015</v>
      </c>
      <c r="H10" s="628">
        <v>1211.3131</v>
      </c>
      <c r="I10" s="628">
        <v>1420.5</v>
      </c>
      <c r="J10" s="628">
        <v>1871.2</v>
      </c>
    </row>
    <row r="11" s="618" customFormat="1" ht="20" customHeight="1" spans="1:10">
      <c r="A11" s="627">
        <v>6</v>
      </c>
      <c r="B11" s="628">
        <v>1410.988515</v>
      </c>
      <c r="C11" s="628">
        <v>1010.51355</v>
      </c>
      <c r="D11" s="628">
        <v>1010.51355</v>
      </c>
      <c r="E11" s="628">
        <v>1116.5734</v>
      </c>
      <c r="F11" s="628">
        <v>1337.5</v>
      </c>
      <c r="G11" s="628">
        <v>1286.90235</v>
      </c>
      <c r="H11" s="628">
        <v>1235.81175</v>
      </c>
      <c r="I11" s="628">
        <v>1447.4</v>
      </c>
      <c r="J11" s="628">
        <v>1908.6</v>
      </c>
    </row>
    <row r="12" s="618" customFormat="1" ht="20" customHeight="1" spans="1:10">
      <c r="A12" s="627">
        <v>6.5</v>
      </c>
      <c r="B12" s="628">
        <v>1436.52228875</v>
      </c>
      <c r="C12" s="628">
        <v>1020.7742</v>
      </c>
      <c r="D12" s="628">
        <v>1020.7742</v>
      </c>
      <c r="E12" s="628">
        <v>1140.90775</v>
      </c>
      <c r="F12" s="628">
        <v>1356.9</v>
      </c>
      <c r="G12" s="628">
        <v>1317.3486</v>
      </c>
      <c r="H12" s="628">
        <v>1260.3104</v>
      </c>
      <c r="I12" s="628">
        <v>1474.3</v>
      </c>
      <c r="J12" s="628">
        <v>1946</v>
      </c>
    </row>
    <row r="13" s="618" customFormat="1" ht="20" customHeight="1" spans="1:10">
      <c r="A13" s="627">
        <v>7</v>
      </c>
      <c r="B13" s="628">
        <v>1462.0560625</v>
      </c>
      <c r="C13" s="628">
        <v>1031.3408</v>
      </c>
      <c r="D13" s="628">
        <v>1031.3408</v>
      </c>
      <c r="E13" s="628">
        <v>1164.93615</v>
      </c>
      <c r="F13" s="628">
        <v>1376.3</v>
      </c>
      <c r="G13" s="628">
        <v>1349.01865</v>
      </c>
      <c r="H13" s="628">
        <v>1283.8912</v>
      </c>
      <c r="I13" s="628">
        <v>1501.2</v>
      </c>
      <c r="J13" s="628">
        <v>1983.4</v>
      </c>
    </row>
    <row r="14" s="618" customFormat="1" ht="20" customHeight="1" spans="1:10">
      <c r="A14" s="627">
        <v>7.5</v>
      </c>
      <c r="B14" s="628">
        <v>1487.58983625</v>
      </c>
      <c r="C14" s="628">
        <v>1041.2955</v>
      </c>
      <c r="D14" s="628">
        <v>1041.2955</v>
      </c>
      <c r="E14" s="628">
        <v>1189.2705</v>
      </c>
      <c r="F14" s="628">
        <v>1395.7</v>
      </c>
      <c r="G14" s="628">
        <v>1380.0768</v>
      </c>
      <c r="H14" s="628">
        <v>1308.38985</v>
      </c>
      <c r="I14" s="628">
        <v>1528.1</v>
      </c>
      <c r="J14" s="628">
        <v>2020.8</v>
      </c>
    </row>
    <row r="15" s="618" customFormat="1" ht="20" customHeight="1" spans="1:10">
      <c r="A15" s="627">
        <v>8</v>
      </c>
      <c r="B15" s="628">
        <v>1513.12361</v>
      </c>
      <c r="C15" s="628">
        <v>1052.77995</v>
      </c>
      <c r="D15" s="628">
        <v>1052.77995</v>
      </c>
      <c r="E15" s="628">
        <v>1212.99295</v>
      </c>
      <c r="F15" s="628">
        <v>1415.1</v>
      </c>
      <c r="G15" s="628">
        <v>1411.13495</v>
      </c>
      <c r="H15" s="628">
        <v>1331.97065</v>
      </c>
      <c r="I15" s="628">
        <v>1555</v>
      </c>
      <c r="J15" s="628">
        <v>2058.2</v>
      </c>
    </row>
    <row r="16" s="618" customFormat="1" ht="20" customHeight="1" spans="1:10">
      <c r="A16" s="627">
        <v>8.5</v>
      </c>
      <c r="B16" s="628">
        <v>1538.65738375</v>
      </c>
      <c r="C16" s="628">
        <v>1063.95845</v>
      </c>
      <c r="D16" s="628">
        <v>1063.95845</v>
      </c>
      <c r="E16" s="628">
        <v>1237.02135</v>
      </c>
      <c r="F16" s="628">
        <v>1434.5</v>
      </c>
      <c r="G16" s="628">
        <v>1436.99195</v>
      </c>
      <c r="H16" s="628">
        <v>1356.16335</v>
      </c>
      <c r="I16" s="628">
        <v>1581.9</v>
      </c>
      <c r="J16" s="628">
        <v>2095.6</v>
      </c>
    </row>
    <row r="17" s="618" customFormat="1" ht="20" customHeight="1" spans="1:10">
      <c r="A17" s="627">
        <v>9</v>
      </c>
      <c r="B17" s="628">
        <v>1564.1911575</v>
      </c>
      <c r="C17" s="628">
        <v>1074.831</v>
      </c>
      <c r="D17" s="628">
        <v>1074.831</v>
      </c>
      <c r="E17" s="628">
        <v>1260.7438</v>
      </c>
      <c r="F17" s="628">
        <v>1453.9</v>
      </c>
      <c r="G17" s="628">
        <v>1468.35605</v>
      </c>
      <c r="H17" s="628">
        <v>1380.0501</v>
      </c>
      <c r="I17" s="628">
        <v>1608.8</v>
      </c>
      <c r="J17" s="628">
        <v>2133</v>
      </c>
    </row>
    <row r="18" s="618" customFormat="1" ht="20" customHeight="1" spans="1:10">
      <c r="A18" s="627">
        <v>9.5</v>
      </c>
      <c r="B18" s="628">
        <v>1589.72493125</v>
      </c>
      <c r="C18" s="628">
        <v>1085.3976</v>
      </c>
      <c r="D18" s="628">
        <v>1085.3976</v>
      </c>
      <c r="E18" s="628">
        <v>1284.46625</v>
      </c>
      <c r="F18" s="628">
        <v>1473.3</v>
      </c>
      <c r="G18" s="628">
        <v>1499.4142</v>
      </c>
      <c r="H18" s="628">
        <v>1404.2428</v>
      </c>
      <c r="I18" s="628">
        <v>1635.7</v>
      </c>
      <c r="J18" s="628">
        <v>2170.4</v>
      </c>
    </row>
    <row r="19" s="618" customFormat="1" ht="20" customHeight="1" spans="1:10">
      <c r="A19" s="627">
        <v>10</v>
      </c>
      <c r="B19" s="628">
        <v>1615.258705</v>
      </c>
      <c r="C19" s="628">
        <v>1096.88205</v>
      </c>
      <c r="D19" s="628">
        <v>1096.88205</v>
      </c>
      <c r="E19" s="628">
        <v>1308.49465</v>
      </c>
      <c r="F19" s="628">
        <v>1492.7</v>
      </c>
      <c r="G19" s="628">
        <v>1530.47235</v>
      </c>
      <c r="H19" s="628">
        <v>1427.8236</v>
      </c>
      <c r="I19" s="628">
        <v>1662.6</v>
      </c>
      <c r="J19" s="628">
        <v>2207.8</v>
      </c>
    </row>
    <row r="20" s="618" customFormat="1" ht="20" customHeight="1" spans="1:10">
      <c r="A20" s="627">
        <v>10.5</v>
      </c>
      <c r="B20" s="628">
        <v>1633.261065</v>
      </c>
      <c r="C20" s="628">
        <v>1111.12005</v>
      </c>
      <c r="D20" s="628">
        <v>1111.12005</v>
      </c>
      <c r="E20" s="628">
        <v>1331.6052</v>
      </c>
      <c r="F20" s="628">
        <v>1531.4</v>
      </c>
      <c r="G20" s="628">
        <v>1558.77695</v>
      </c>
      <c r="H20" s="628">
        <v>1452.0163</v>
      </c>
      <c r="I20" s="628">
        <v>1702.1</v>
      </c>
      <c r="J20" s="628">
        <v>2296.3</v>
      </c>
    </row>
    <row r="21" s="618" customFormat="1" ht="20" customHeight="1" spans="1:10">
      <c r="A21" s="627">
        <v>11</v>
      </c>
      <c r="B21" s="628">
        <v>1651.263425</v>
      </c>
      <c r="C21" s="628">
        <v>1143</v>
      </c>
      <c r="D21" s="628">
        <v>1143</v>
      </c>
      <c r="E21" s="628">
        <v>1343</v>
      </c>
      <c r="F21" s="628">
        <v>1570.1</v>
      </c>
      <c r="G21" s="628">
        <v>1625</v>
      </c>
      <c r="H21" s="628">
        <v>1607</v>
      </c>
      <c r="I21" s="628">
        <v>1741.6</v>
      </c>
      <c r="J21" s="628">
        <v>2384.8</v>
      </c>
    </row>
    <row r="22" s="618" customFormat="1" ht="20" customHeight="1" spans="1:10">
      <c r="A22" s="627">
        <v>11.5</v>
      </c>
      <c r="B22" s="628">
        <v>1669.265785</v>
      </c>
      <c r="C22" s="628">
        <v>1165</v>
      </c>
      <c r="D22" s="628">
        <v>1165</v>
      </c>
      <c r="E22" s="628">
        <v>1355</v>
      </c>
      <c r="F22" s="628">
        <v>1608.8</v>
      </c>
      <c r="G22" s="628">
        <v>1652.5</v>
      </c>
      <c r="H22" s="628">
        <v>1640</v>
      </c>
      <c r="I22" s="628">
        <v>1781.1</v>
      </c>
      <c r="J22" s="628">
        <v>2473.3</v>
      </c>
    </row>
    <row r="23" s="618" customFormat="1" ht="20" customHeight="1" spans="1:10">
      <c r="A23" s="627">
        <v>12</v>
      </c>
      <c r="B23" s="628">
        <v>1687.268145</v>
      </c>
      <c r="C23" s="628">
        <v>1187</v>
      </c>
      <c r="D23" s="628">
        <v>1187</v>
      </c>
      <c r="E23" s="628">
        <v>1638</v>
      </c>
      <c r="F23" s="628">
        <v>1647.5</v>
      </c>
      <c r="G23" s="628">
        <v>1710</v>
      </c>
      <c r="H23" s="628">
        <v>1670</v>
      </c>
      <c r="I23" s="628">
        <v>1820.6</v>
      </c>
      <c r="J23" s="628">
        <v>2561.8</v>
      </c>
    </row>
    <row r="24" s="618" customFormat="1" ht="20" customHeight="1" spans="1:10">
      <c r="A24" s="627">
        <v>12.5</v>
      </c>
      <c r="B24" s="628">
        <v>1705.270505</v>
      </c>
      <c r="C24" s="628">
        <v>1209</v>
      </c>
      <c r="D24" s="628">
        <v>1209</v>
      </c>
      <c r="E24" s="628">
        <v>1674</v>
      </c>
      <c r="F24" s="628">
        <v>1686.2</v>
      </c>
      <c r="G24" s="628">
        <v>1749.5</v>
      </c>
      <c r="H24" s="628">
        <v>1702</v>
      </c>
      <c r="I24" s="628">
        <v>1860.1</v>
      </c>
      <c r="J24" s="628">
        <v>2650.3</v>
      </c>
    </row>
    <row r="25" s="618" customFormat="1" ht="20" customHeight="1" spans="1:10">
      <c r="A25" s="627">
        <v>13</v>
      </c>
      <c r="B25" s="628">
        <v>1723.272865</v>
      </c>
      <c r="C25" s="628">
        <v>1229</v>
      </c>
      <c r="D25" s="628">
        <v>1229</v>
      </c>
      <c r="E25" s="628">
        <v>1696</v>
      </c>
      <c r="F25" s="628">
        <v>1724.9</v>
      </c>
      <c r="G25" s="628">
        <v>1788</v>
      </c>
      <c r="H25" s="628">
        <v>1736</v>
      </c>
      <c r="I25" s="628">
        <v>1899.6</v>
      </c>
      <c r="J25" s="628">
        <v>2738.8</v>
      </c>
    </row>
    <row r="26" s="618" customFormat="1" ht="20" customHeight="1" spans="1:10">
      <c r="A26" s="627">
        <v>13.5</v>
      </c>
      <c r="B26" s="628">
        <v>1741.275225</v>
      </c>
      <c r="C26" s="628">
        <v>1249</v>
      </c>
      <c r="D26" s="628">
        <v>1249</v>
      </c>
      <c r="E26" s="628">
        <v>1734</v>
      </c>
      <c r="F26" s="628">
        <v>1763.6</v>
      </c>
      <c r="G26" s="628">
        <v>1824.5</v>
      </c>
      <c r="H26" s="628">
        <v>1770</v>
      </c>
      <c r="I26" s="628">
        <v>1939.1</v>
      </c>
      <c r="J26" s="628">
        <v>2827.3</v>
      </c>
    </row>
    <row r="27" s="618" customFormat="1" ht="20" customHeight="1" spans="1:10">
      <c r="A27" s="627">
        <v>14</v>
      </c>
      <c r="B27" s="628">
        <v>1759.277585</v>
      </c>
      <c r="C27" s="628">
        <v>1272</v>
      </c>
      <c r="D27" s="628">
        <v>1272</v>
      </c>
      <c r="E27" s="628">
        <v>1770</v>
      </c>
      <c r="F27" s="628">
        <v>1802.3</v>
      </c>
      <c r="G27" s="628">
        <v>1861</v>
      </c>
      <c r="H27" s="628">
        <v>1802</v>
      </c>
      <c r="I27" s="628">
        <v>1978.6</v>
      </c>
      <c r="J27" s="628">
        <v>2915.8</v>
      </c>
    </row>
    <row r="28" s="618" customFormat="1" ht="20" customHeight="1" spans="1:10">
      <c r="A28" s="627">
        <v>14.5</v>
      </c>
      <c r="B28" s="628">
        <v>1777.279945</v>
      </c>
      <c r="C28" s="628">
        <v>1292</v>
      </c>
      <c r="D28" s="628">
        <v>1292</v>
      </c>
      <c r="E28" s="628">
        <v>1775</v>
      </c>
      <c r="F28" s="628">
        <v>1841</v>
      </c>
      <c r="G28" s="628">
        <v>1896.5</v>
      </c>
      <c r="H28" s="628">
        <v>1835</v>
      </c>
      <c r="I28" s="628">
        <v>2018.1</v>
      </c>
      <c r="J28" s="628">
        <v>3004.3</v>
      </c>
    </row>
    <row r="29" s="618" customFormat="1" ht="20" customHeight="1" spans="1:10">
      <c r="A29" s="627">
        <v>15</v>
      </c>
      <c r="B29" s="628">
        <v>1795.282305</v>
      </c>
      <c r="C29" s="628">
        <v>1312</v>
      </c>
      <c r="D29" s="628">
        <v>1312</v>
      </c>
      <c r="E29" s="628">
        <v>1827</v>
      </c>
      <c r="F29" s="628">
        <v>1879.7</v>
      </c>
      <c r="G29" s="628">
        <v>1933</v>
      </c>
      <c r="H29" s="628">
        <v>1868</v>
      </c>
      <c r="I29" s="628">
        <v>2057.6</v>
      </c>
      <c r="J29" s="628">
        <v>3092.8</v>
      </c>
    </row>
    <row r="30" s="618" customFormat="1" ht="20" customHeight="1" spans="1:10">
      <c r="A30" s="627">
        <v>15.5</v>
      </c>
      <c r="B30" s="628">
        <v>1813.284665</v>
      </c>
      <c r="C30" s="628">
        <v>1602.64713625</v>
      </c>
      <c r="D30" s="628">
        <v>1602.64713625</v>
      </c>
      <c r="E30" s="628">
        <v>1858</v>
      </c>
      <c r="F30" s="628">
        <v>1918.4</v>
      </c>
      <c r="G30" s="628">
        <v>1968.5</v>
      </c>
      <c r="H30" s="628">
        <v>1899</v>
      </c>
      <c r="I30" s="628">
        <v>2097.1</v>
      </c>
      <c r="J30" s="628">
        <v>3181.3</v>
      </c>
    </row>
    <row r="31" s="618" customFormat="1" ht="20" customHeight="1" spans="1:10">
      <c r="A31" s="627">
        <v>16</v>
      </c>
      <c r="B31" s="628">
        <v>1831.287025</v>
      </c>
      <c r="C31" s="628">
        <v>1629.02952</v>
      </c>
      <c r="D31" s="628">
        <v>1629.02952</v>
      </c>
      <c r="E31" s="628">
        <v>1894</v>
      </c>
      <c r="F31" s="628">
        <v>1957.1</v>
      </c>
      <c r="G31" s="628">
        <v>2004</v>
      </c>
      <c r="H31" s="628">
        <v>1932</v>
      </c>
      <c r="I31" s="628">
        <v>2186.6</v>
      </c>
      <c r="J31" s="628">
        <v>3319.8</v>
      </c>
    </row>
    <row r="32" s="618" customFormat="1" ht="20" customHeight="1" spans="1:10">
      <c r="A32" s="627">
        <v>16.5</v>
      </c>
      <c r="B32" s="628">
        <v>1849.289385</v>
      </c>
      <c r="C32" s="628">
        <v>1655.41190375</v>
      </c>
      <c r="D32" s="628">
        <v>1655.41190375</v>
      </c>
      <c r="E32" s="628">
        <v>1928</v>
      </c>
      <c r="F32" s="628">
        <v>1995.8</v>
      </c>
      <c r="G32" s="628">
        <v>2042.5</v>
      </c>
      <c r="H32" s="628">
        <v>1966</v>
      </c>
      <c r="I32" s="628">
        <v>2226.1</v>
      </c>
      <c r="J32" s="628">
        <v>3408.3</v>
      </c>
    </row>
    <row r="33" s="618" customFormat="1" ht="20" customHeight="1" spans="1:10">
      <c r="A33" s="627">
        <v>17</v>
      </c>
      <c r="B33" s="628">
        <v>1867.291745</v>
      </c>
      <c r="C33" s="628">
        <v>1681.7942875</v>
      </c>
      <c r="D33" s="628">
        <v>1681.7942875</v>
      </c>
      <c r="E33" s="628">
        <v>1959</v>
      </c>
      <c r="F33" s="628">
        <v>2034.5</v>
      </c>
      <c r="G33" s="628">
        <v>2077</v>
      </c>
      <c r="H33" s="628">
        <v>1997</v>
      </c>
      <c r="I33" s="628">
        <v>2265.6</v>
      </c>
      <c r="J33" s="628">
        <v>3496.8</v>
      </c>
    </row>
    <row r="34" s="618" customFormat="1" ht="20" customHeight="1" spans="1:10">
      <c r="A34" s="627">
        <v>17.5</v>
      </c>
      <c r="B34" s="628">
        <v>1885.294105</v>
      </c>
      <c r="C34" s="628">
        <v>1708.17667125</v>
      </c>
      <c r="D34" s="628">
        <v>1708.17667125</v>
      </c>
      <c r="E34" s="628">
        <v>1992</v>
      </c>
      <c r="F34" s="628">
        <v>2073.2</v>
      </c>
      <c r="G34" s="628">
        <v>2112.5</v>
      </c>
      <c r="H34" s="628">
        <v>2030</v>
      </c>
      <c r="I34" s="628">
        <v>2305.1</v>
      </c>
      <c r="J34" s="628">
        <v>3585.3</v>
      </c>
    </row>
    <row r="35" s="618" customFormat="1" ht="20" customHeight="1" spans="1:10">
      <c r="A35" s="627">
        <v>18</v>
      </c>
      <c r="B35" s="628">
        <v>1903.296465</v>
      </c>
      <c r="C35" s="628">
        <v>1734.559055</v>
      </c>
      <c r="D35" s="628">
        <v>1734.559055</v>
      </c>
      <c r="E35" s="628">
        <v>2021</v>
      </c>
      <c r="F35" s="628">
        <v>2111.9</v>
      </c>
      <c r="G35" s="628">
        <v>2149</v>
      </c>
      <c r="H35" s="628">
        <v>2064</v>
      </c>
      <c r="I35" s="628">
        <v>2344.6</v>
      </c>
      <c r="J35" s="628">
        <v>3673.8</v>
      </c>
    </row>
    <row r="36" s="618" customFormat="1" ht="20" customHeight="1" spans="1:10">
      <c r="A36" s="627">
        <v>18.5</v>
      </c>
      <c r="B36" s="628">
        <v>1921.298825</v>
      </c>
      <c r="C36" s="628">
        <v>1760.94143875</v>
      </c>
      <c r="D36" s="628">
        <v>1760.94143875</v>
      </c>
      <c r="E36" s="628">
        <v>2054</v>
      </c>
      <c r="F36" s="628">
        <v>2150.6</v>
      </c>
      <c r="G36" s="628">
        <v>2186.5</v>
      </c>
      <c r="H36" s="628">
        <v>2097</v>
      </c>
      <c r="I36" s="628">
        <v>2384.1</v>
      </c>
      <c r="J36" s="628">
        <v>3762.3</v>
      </c>
    </row>
    <row r="37" s="618" customFormat="1" ht="20" customHeight="1" spans="1:10">
      <c r="A37" s="627">
        <v>19</v>
      </c>
      <c r="B37" s="628">
        <v>1939.301185</v>
      </c>
      <c r="C37" s="628">
        <v>1766.1085725</v>
      </c>
      <c r="D37" s="628">
        <v>1766.1085725</v>
      </c>
      <c r="E37" s="628">
        <v>2086</v>
      </c>
      <c r="F37" s="628">
        <v>2189.3</v>
      </c>
      <c r="G37" s="628">
        <v>2222</v>
      </c>
      <c r="H37" s="628">
        <v>2129</v>
      </c>
      <c r="I37" s="628">
        <v>2423.6</v>
      </c>
      <c r="J37" s="628">
        <v>3850.8</v>
      </c>
    </row>
    <row r="38" s="618" customFormat="1" ht="20" customHeight="1" spans="1:10">
      <c r="A38" s="627">
        <v>19.5</v>
      </c>
      <c r="B38" s="628">
        <v>1957.303545</v>
      </c>
      <c r="C38" s="628">
        <v>1813.70620625</v>
      </c>
      <c r="D38" s="628">
        <v>1813.70620625</v>
      </c>
      <c r="E38" s="628">
        <v>2118</v>
      </c>
      <c r="F38" s="628">
        <v>2228</v>
      </c>
      <c r="G38" s="628">
        <v>2257.5</v>
      </c>
      <c r="H38" s="628">
        <v>2161</v>
      </c>
      <c r="I38" s="628">
        <v>2463.1</v>
      </c>
      <c r="J38" s="628">
        <v>3939.3</v>
      </c>
    </row>
    <row r="39" ht="20" customHeight="1" spans="1:10">
      <c r="A39" s="627">
        <v>20</v>
      </c>
      <c r="B39" s="628">
        <v>1975.305905</v>
      </c>
      <c r="C39" s="628">
        <v>1840.08859</v>
      </c>
      <c r="D39" s="628">
        <v>1840.08859</v>
      </c>
      <c r="E39" s="628">
        <v>2148</v>
      </c>
      <c r="F39" s="628">
        <v>2266.7</v>
      </c>
      <c r="G39" s="628">
        <v>2294</v>
      </c>
      <c r="H39" s="628">
        <v>2194</v>
      </c>
      <c r="I39" s="628">
        <v>2502.6</v>
      </c>
      <c r="J39" s="628">
        <v>4027.8</v>
      </c>
    </row>
    <row r="40" ht="20" customHeight="1" spans="1:10">
      <c r="A40" s="629">
        <v>20.5</v>
      </c>
      <c r="B40" s="628">
        <v>1994.05079875</v>
      </c>
      <c r="C40" s="628">
        <v>1858.3031025</v>
      </c>
      <c r="D40" s="628">
        <v>1858.3031025</v>
      </c>
      <c r="E40" s="628">
        <v>2169</v>
      </c>
      <c r="F40" s="628">
        <v>2299.7</v>
      </c>
      <c r="G40" s="628">
        <v>2331.5</v>
      </c>
      <c r="H40" s="628">
        <v>2218</v>
      </c>
      <c r="I40" s="628">
        <v>2542.1</v>
      </c>
      <c r="J40" s="628">
        <v>4098.7</v>
      </c>
    </row>
    <row r="41" ht="20" customHeight="1" spans="1:10">
      <c r="A41" s="630" t="s">
        <v>319</v>
      </c>
      <c r="B41" s="628">
        <v>116.5263425</v>
      </c>
      <c r="C41" s="628">
        <v>114.798815</v>
      </c>
      <c r="D41" s="628">
        <v>115.67268125</v>
      </c>
      <c r="E41" s="628">
        <v>125.77013</v>
      </c>
      <c r="F41" s="628">
        <v>116.6</v>
      </c>
      <c r="G41" s="628">
        <v>121.6</v>
      </c>
      <c r="H41" s="628">
        <v>108.6</v>
      </c>
      <c r="I41" s="628">
        <v>133.6</v>
      </c>
      <c r="J41" s="628">
        <v>226.9056675</v>
      </c>
    </row>
    <row r="42" ht="20" customHeight="1" spans="1:10">
      <c r="A42" s="631" t="s">
        <v>320</v>
      </c>
      <c r="B42" s="628">
        <v>82.31419375</v>
      </c>
      <c r="C42" s="628">
        <v>80.601525</v>
      </c>
      <c r="D42" s="628">
        <v>80.601525</v>
      </c>
      <c r="E42" s="628">
        <v>80.601525</v>
      </c>
      <c r="F42" s="628">
        <v>91.6</v>
      </c>
      <c r="G42" s="628">
        <v>102.6</v>
      </c>
      <c r="H42" s="628">
        <v>88.6</v>
      </c>
      <c r="I42" s="628">
        <v>97.6</v>
      </c>
      <c r="J42" s="628">
        <v>120.6</v>
      </c>
    </row>
    <row r="43" ht="20" customHeight="1" spans="1:10">
      <c r="A43" s="631" t="s">
        <v>321</v>
      </c>
      <c r="B43" s="628">
        <v>70.25405375</v>
      </c>
      <c r="C43" s="628">
        <v>67.692775</v>
      </c>
      <c r="D43" s="628">
        <v>67.692775</v>
      </c>
      <c r="E43" s="628">
        <v>66.6320125</v>
      </c>
      <c r="F43" s="628">
        <v>89.6</v>
      </c>
      <c r="G43" s="628">
        <v>101.6</v>
      </c>
      <c r="H43" s="628">
        <v>86.6</v>
      </c>
      <c r="I43" s="628">
        <v>87.6</v>
      </c>
      <c r="J43" s="628">
        <v>114.6</v>
      </c>
    </row>
    <row r="44" s="620" customFormat="1" ht="18" customHeight="1" spans="1:11">
      <c r="A44" s="618"/>
      <c r="B44" s="618"/>
      <c r="C44" s="618"/>
      <c r="D44" s="618"/>
      <c r="E44" s="618"/>
      <c r="F44" s="618"/>
      <c r="G44" s="618"/>
      <c r="H44" s="618"/>
      <c r="I44" s="618"/>
      <c r="J44" s="618"/>
      <c r="K44" s="618"/>
    </row>
    <row r="45" ht="18" customHeight="1" spans="1:1">
      <c r="A45" s="632" t="s">
        <v>322</v>
      </c>
    </row>
    <row r="46" ht="18" customHeight="1" spans="1:1">
      <c r="A46" s="632" t="s">
        <v>323</v>
      </c>
    </row>
    <row r="47" ht="18" customHeight="1" spans="1:1">
      <c r="A47" s="632" t="s">
        <v>324</v>
      </c>
    </row>
    <row r="48" ht="18" customHeight="1" spans="1:1">
      <c r="A48" s="632" t="s">
        <v>325</v>
      </c>
    </row>
    <row r="49" ht="18" customHeight="1" spans="1:1">
      <c r="A49" s="632" t="s">
        <v>326</v>
      </c>
    </row>
    <row r="50" ht="18" customHeight="1" spans="1:1">
      <c r="A50" s="632" t="s">
        <v>327</v>
      </c>
    </row>
    <row r="51" ht="18" customHeight="1" spans="1:1">
      <c r="A51" s="632" t="s">
        <v>328</v>
      </c>
    </row>
    <row r="52" ht="21" customHeight="1" spans="1:1">
      <c r="A52" s="632" t="s">
        <v>329</v>
      </c>
    </row>
    <row r="53" spans="1:1">
      <c r="A53" s="632" t="s">
        <v>330</v>
      </c>
    </row>
    <row r="54" spans="1:1">
      <c r="A54" s="632" t="s">
        <v>331</v>
      </c>
    </row>
    <row r="55" spans="1:1">
      <c r="A55" s="632" t="s">
        <v>332</v>
      </c>
    </row>
    <row r="56" ht="17" customHeight="1" spans="1:1">
      <c r="A56" s="632" t="s">
        <v>333</v>
      </c>
    </row>
    <row r="57" ht="17" customHeight="1" spans="1:1">
      <c r="A57" s="632" t="s">
        <v>334</v>
      </c>
    </row>
    <row r="58" spans="1:1">
      <c r="A58" s="633" t="s">
        <v>335</v>
      </c>
    </row>
  </sheetData>
  <mergeCells count="2">
    <mergeCell ref="A1:J1"/>
    <mergeCell ref="A2:J2"/>
  </mergeCells>
  <hyperlinks>
    <hyperlink ref="K1" location="目录!A1" display="目录"/>
    <hyperlink ref="K2" location="'D3-分区'!A1" display="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A1" sqref="A1:B1"/>
    </sheetView>
  </sheetViews>
  <sheetFormatPr defaultColWidth="8.89166666666667" defaultRowHeight="13.5" outlineLevelCol="1"/>
  <cols>
    <col min="1" max="1" width="32.3333333333333" customWidth="1"/>
    <col min="2" max="2" width="64.8916666666667" customWidth="1"/>
  </cols>
  <sheetData>
    <row r="1" ht="31.5" spans="1:2">
      <c r="A1" s="606" t="s">
        <v>336</v>
      </c>
      <c r="B1" s="607"/>
    </row>
    <row r="2" ht="14.25" spans="1:2">
      <c r="A2" s="608" t="s">
        <v>337</v>
      </c>
      <c r="B2" s="609"/>
    </row>
    <row r="3" ht="18" customHeight="1" spans="1:2">
      <c r="A3" s="610" t="s">
        <v>338</v>
      </c>
      <c r="B3" s="611" t="s">
        <v>339</v>
      </c>
    </row>
    <row r="4" ht="18" customHeight="1" spans="1:2">
      <c r="A4" s="612" t="s">
        <v>340</v>
      </c>
      <c r="B4" s="613" t="s">
        <v>341</v>
      </c>
    </row>
    <row r="5" ht="18" customHeight="1" spans="1:2">
      <c r="A5" s="612" t="s">
        <v>342</v>
      </c>
      <c r="B5" s="613" t="s">
        <v>343</v>
      </c>
    </row>
    <row r="6" ht="18" customHeight="1" spans="1:2">
      <c r="A6" s="612" t="s">
        <v>344</v>
      </c>
      <c r="B6" s="613" t="s">
        <v>345</v>
      </c>
    </row>
    <row r="7" ht="18" customHeight="1" spans="1:2">
      <c r="A7" s="612" t="s">
        <v>346</v>
      </c>
      <c r="B7" s="613" t="s">
        <v>347</v>
      </c>
    </row>
    <row r="8" ht="18" customHeight="1" spans="1:2">
      <c r="A8" s="612" t="s">
        <v>348</v>
      </c>
      <c r="B8" s="613" t="s">
        <v>349</v>
      </c>
    </row>
    <row r="9" ht="18" customHeight="1" spans="1:2">
      <c r="A9" s="612" t="s">
        <v>350</v>
      </c>
      <c r="B9" s="613" t="s">
        <v>351</v>
      </c>
    </row>
    <row r="10" ht="65" customHeight="1" spans="1:2">
      <c r="A10" s="614" t="s">
        <v>352</v>
      </c>
      <c r="B10" s="615" t="s">
        <v>353</v>
      </c>
    </row>
    <row r="11" ht="46" customHeight="1" spans="1:2">
      <c r="A11" s="616" t="s">
        <v>354</v>
      </c>
      <c r="B11" s="617" t="s">
        <v>355</v>
      </c>
    </row>
    <row r="12" ht="49" customHeight="1" spans="1:2">
      <c r="A12" s="616" t="s">
        <v>356</v>
      </c>
      <c r="B12" s="617" t="s">
        <v>357</v>
      </c>
    </row>
  </sheetData>
  <mergeCells count="2">
    <mergeCell ref="A1:B1"/>
    <mergeCell ref="A2:B2"/>
  </mergeCell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I97"/>
  <sheetViews>
    <sheetView zoomScale="70" zoomScaleNormal="70" topLeftCell="B1" workbookViewId="0">
      <selection activeCell="AH2" sqref="AH2"/>
    </sheetView>
  </sheetViews>
  <sheetFormatPr defaultColWidth="8.89166666666667" defaultRowHeight="13.5"/>
  <cols>
    <col min="1" max="1" width="5.89166666666667" customWidth="1"/>
    <col min="2" max="2" width="8.74166666666667" customWidth="1"/>
    <col min="3" max="31" width="6.66666666666667" customWidth="1"/>
    <col min="32" max="32" width="6.425" customWidth="1"/>
    <col min="33" max="33" width="9.28333333333333" customWidth="1"/>
  </cols>
  <sheetData>
    <row r="2" ht="46.5" spans="1:35">
      <c r="A2" s="572" t="s">
        <v>358</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26" t="s">
        <v>359</v>
      </c>
      <c r="AI2" s="26"/>
    </row>
    <row r="3" s="571" customFormat="1" ht="60" customHeight="1" spans="1:34">
      <c r="A3" s="574" t="s">
        <v>360</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26" t="s">
        <v>307</v>
      </c>
    </row>
    <row r="4" s="571" customFormat="1" ht="35" customHeight="1" spans="1:33">
      <c r="A4" s="575" t="s">
        <v>361</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row>
    <row r="5" s="571" customFormat="1" ht="35" customHeight="1" spans="1:33">
      <c r="A5" s="576" t="s">
        <v>362</v>
      </c>
      <c r="B5" s="577"/>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85"/>
    </row>
    <row r="6" customFormat="1" ht="17.25" spans="1:33">
      <c r="A6" s="578"/>
      <c r="B6" s="578"/>
      <c r="C6" s="92">
        <v>30</v>
      </c>
      <c r="D6" s="92">
        <v>1</v>
      </c>
      <c r="E6" s="92">
        <v>2</v>
      </c>
      <c r="F6" s="92">
        <v>3</v>
      </c>
      <c r="G6" s="92">
        <v>4</v>
      </c>
      <c r="H6" s="92">
        <v>5</v>
      </c>
      <c r="I6" s="92">
        <v>6</v>
      </c>
      <c r="J6" s="92">
        <v>7</v>
      </c>
      <c r="K6" s="92">
        <v>8</v>
      </c>
      <c r="L6" s="92">
        <v>9</v>
      </c>
      <c r="M6" s="92">
        <v>10</v>
      </c>
      <c r="N6" s="92">
        <v>11</v>
      </c>
      <c r="O6" s="92">
        <v>12</v>
      </c>
      <c r="P6" s="92">
        <v>13</v>
      </c>
      <c r="Q6" s="92">
        <v>14</v>
      </c>
      <c r="R6" s="92">
        <v>15</v>
      </c>
      <c r="S6" s="92">
        <v>16</v>
      </c>
      <c r="T6" s="92">
        <v>17</v>
      </c>
      <c r="U6" s="92">
        <v>18</v>
      </c>
      <c r="V6" s="92">
        <v>19</v>
      </c>
      <c r="W6" s="92">
        <v>20</v>
      </c>
      <c r="X6" s="92">
        <v>21</v>
      </c>
      <c r="Y6" s="92">
        <v>22</v>
      </c>
      <c r="Z6" s="92">
        <v>23</v>
      </c>
      <c r="AA6" s="92">
        <v>24</v>
      </c>
      <c r="AB6" s="92">
        <v>25</v>
      </c>
      <c r="AC6" s="92">
        <v>26</v>
      </c>
      <c r="AD6" s="92">
        <v>27</v>
      </c>
      <c r="AE6" s="92">
        <v>28</v>
      </c>
      <c r="AF6" s="92">
        <v>29</v>
      </c>
      <c r="AG6" s="92">
        <v>31</v>
      </c>
    </row>
    <row r="7" customFormat="1" ht="33" customHeight="1" spans="1:33">
      <c r="A7" s="578"/>
      <c r="B7" s="578"/>
      <c r="C7" s="579" t="s">
        <v>363</v>
      </c>
      <c r="D7" s="579" t="s">
        <v>310</v>
      </c>
      <c r="E7" s="579" t="s">
        <v>364</v>
      </c>
      <c r="F7" s="579" t="s">
        <v>313</v>
      </c>
      <c r="G7" s="579" t="s">
        <v>365</v>
      </c>
      <c r="H7" s="579" t="s">
        <v>366</v>
      </c>
      <c r="I7" s="579" t="s">
        <v>364</v>
      </c>
      <c r="J7" s="579" t="s">
        <v>367</v>
      </c>
      <c r="K7" s="579" t="s">
        <v>368</v>
      </c>
      <c r="L7" s="579" t="s">
        <v>369</v>
      </c>
      <c r="M7" s="579" t="s">
        <v>370</v>
      </c>
      <c r="N7" s="579" t="s">
        <v>371</v>
      </c>
      <c r="O7" s="579" t="s">
        <v>372</v>
      </c>
      <c r="P7" s="579" t="s">
        <v>373</v>
      </c>
      <c r="Q7" s="579" t="s">
        <v>374</v>
      </c>
      <c r="R7" s="579" t="s">
        <v>375</v>
      </c>
      <c r="S7" s="579" t="s">
        <v>376</v>
      </c>
      <c r="T7" s="579" t="s">
        <v>377</v>
      </c>
      <c r="U7" s="579" t="s">
        <v>378</v>
      </c>
      <c r="V7" s="579" t="s">
        <v>379</v>
      </c>
      <c r="W7" s="579" t="s">
        <v>380</v>
      </c>
      <c r="X7" s="579" t="s">
        <v>381</v>
      </c>
      <c r="Y7" s="579" t="s">
        <v>382</v>
      </c>
      <c r="Z7" s="579" t="s">
        <v>383</v>
      </c>
      <c r="AA7" s="579" t="s">
        <v>384</v>
      </c>
      <c r="AB7" s="579" t="s">
        <v>385</v>
      </c>
      <c r="AC7" s="579" t="s">
        <v>386</v>
      </c>
      <c r="AD7" s="579" t="s">
        <v>387</v>
      </c>
      <c r="AE7" s="579" t="s">
        <v>388</v>
      </c>
      <c r="AF7" s="579" t="s">
        <v>389</v>
      </c>
      <c r="AG7" s="579" t="s">
        <v>390</v>
      </c>
    </row>
    <row r="8" ht="18" spans="1:33">
      <c r="A8" s="580" t="s">
        <v>391</v>
      </c>
      <c r="B8" s="581">
        <v>0.5</v>
      </c>
      <c r="C8" s="582" t="s">
        <v>392</v>
      </c>
      <c r="D8" s="583">
        <v>211.117</v>
      </c>
      <c r="E8" s="583">
        <v>187.997</v>
      </c>
      <c r="F8" s="583">
        <v>223.607</v>
      </c>
      <c r="G8" s="583">
        <v>225.602</v>
      </c>
      <c r="H8" s="583">
        <v>213.192</v>
      </c>
      <c r="I8" s="583">
        <v>312.367</v>
      </c>
      <c r="J8" s="583">
        <v>312.367</v>
      </c>
      <c r="K8" s="583">
        <v>261.277</v>
      </c>
      <c r="L8" s="583">
        <v>250.447</v>
      </c>
      <c r="M8" s="583">
        <v>262.822</v>
      </c>
      <c r="N8" s="583">
        <v>210.702</v>
      </c>
      <c r="O8" s="583">
        <v>210.702</v>
      </c>
      <c r="P8" s="583">
        <v>210.702</v>
      </c>
      <c r="Q8" s="583">
        <v>210.702</v>
      </c>
      <c r="R8" s="583">
        <v>263.752</v>
      </c>
      <c r="S8" s="583">
        <v>292.137</v>
      </c>
      <c r="T8" s="583">
        <v>263.752</v>
      </c>
      <c r="U8" s="583">
        <v>263.752</v>
      </c>
      <c r="V8" s="583">
        <v>263.752</v>
      </c>
      <c r="W8" s="583">
        <v>277.157</v>
      </c>
      <c r="X8" s="583">
        <v>277.157</v>
      </c>
      <c r="Y8" s="583">
        <v>277.157</v>
      </c>
      <c r="Z8" s="583">
        <v>400.597</v>
      </c>
      <c r="AA8" s="583">
        <v>400.597</v>
      </c>
      <c r="AB8" s="583">
        <v>275.097</v>
      </c>
      <c r="AC8" s="583">
        <v>275.097</v>
      </c>
      <c r="AD8" s="583">
        <v>275.097</v>
      </c>
      <c r="AE8" s="583">
        <v>275.097</v>
      </c>
      <c r="AF8" s="583">
        <v>275.097</v>
      </c>
      <c r="AG8" s="583">
        <v>318.962</v>
      </c>
    </row>
    <row r="9" ht="18" spans="1:33">
      <c r="A9" s="584"/>
      <c r="B9" s="584">
        <v>1</v>
      </c>
      <c r="C9" s="582" t="s">
        <v>392</v>
      </c>
      <c r="D9" s="583">
        <v>250.179</v>
      </c>
      <c r="E9" s="583">
        <v>213.539</v>
      </c>
      <c r="F9" s="583">
        <v>261.539</v>
      </c>
      <c r="G9" s="583">
        <v>269.164</v>
      </c>
      <c r="H9" s="583">
        <v>255.344</v>
      </c>
      <c r="I9" s="583">
        <v>366.794</v>
      </c>
      <c r="J9" s="583">
        <v>366.794</v>
      </c>
      <c r="K9" s="583">
        <v>297.134</v>
      </c>
      <c r="L9" s="583">
        <v>278.564</v>
      </c>
      <c r="M9" s="583">
        <v>300.239</v>
      </c>
      <c r="N9" s="583">
        <v>233.154</v>
      </c>
      <c r="O9" s="583">
        <v>233.154</v>
      </c>
      <c r="P9" s="583">
        <v>233.154</v>
      </c>
      <c r="Q9" s="583">
        <v>233.154</v>
      </c>
      <c r="R9" s="583">
        <v>301.784</v>
      </c>
      <c r="S9" s="583">
        <v>337.894</v>
      </c>
      <c r="T9" s="583">
        <v>301.784</v>
      </c>
      <c r="U9" s="583">
        <v>301.784</v>
      </c>
      <c r="V9" s="583">
        <v>301.784</v>
      </c>
      <c r="W9" s="583">
        <v>320.354</v>
      </c>
      <c r="X9" s="583">
        <v>320.354</v>
      </c>
      <c r="Y9" s="583">
        <v>320.354</v>
      </c>
      <c r="Z9" s="583">
        <v>487.029</v>
      </c>
      <c r="AA9" s="583">
        <v>487.029</v>
      </c>
      <c r="AB9" s="583">
        <v>319.839</v>
      </c>
      <c r="AC9" s="583">
        <v>331.714</v>
      </c>
      <c r="AD9" s="583">
        <v>331.714</v>
      </c>
      <c r="AE9" s="583">
        <v>331.714</v>
      </c>
      <c r="AF9" s="583">
        <v>319.839</v>
      </c>
      <c r="AG9" s="583">
        <v>380.099</v>
      </c>
    </row>
    <row r="10" ht="19" customHeight="1" spans="1:33">
      <c r="A10" s="584"/>
      <c r="B10" s="584">
        <v>1.5</v>
      </c>
      <c r="C10" s="582">
        <v>271.804</v>
      </c>
      <c r="D10" s="583">
        <v>297.466</v>
      </c>
      <c r="E10" s="583">
        <v>247.321</v>
      </c>
      <c r="F10" s="583">
        <v>307.696</v>
      </c>
      <c r="G10" s="583">
        <v>330.666</v>
      </c>
      <c r="H10" s="583">
        <v>305.121</v>
      </c>
      <c r="I10" s="583">
        <v>428.961</v>
      </c>
      <c r="J10" s="583">
        <v>428.961</v>
      </c>
      <c r="K10" s="583">
        <v>340.731</v>
      </c>
      <c r="L10" s="583">
        <v>314.921</v>
      </c>
      <c r="M10" s="583">
        <v>345.366</v>
      </c>
      <c r="N10" s="583">
        <v>271.586</v>
      </c>
      <c r="O10" s="583">
        <v>271.586</v>
      </c>
      <c r="P10" s="583">
        <v>271.586</v>
      </c>
      <c r="Q10" s="583">
        <v>271.586</v>
      </c>
      <c r="R10" s="583">
        <v>348.041</v>
      </c>
      <c r="S10" s="583">
        <v>391.276</v>
      </c>
      <c r="T10" s="583">
        <v>348.041</v>
      </c>
      <c r="U10" s="583">
        <v>348.041</v>
      </c>
      <c r="V10" s="583">
        <v>348.041</v>
      </c>
      <c r="W10" s="583">
        <v>371.676</v>
      </c>
      <c r="X10" s="583">
        <v>371.676</v>
      </c>
      <c r="Y10" s="583">
        <v>371.676</v>
      </c>
      <c r="Z10" s="583">
        <v>581.171</v>
      </c>
      <c r="AA10" s="583">
        <v>581.171</v>
      </c>
      <c r="AB10" s="583">
        <v>371.691</v>
      </c>
      <c r="AC10" s="583">
        <v>396.441</v>
      </c>
      <c r="AD10" s="583">
        <v>396.441</v>
      </c>
      <c r="AE10" s="583">
        <v>396.441</v>
      </c>
      <c r="AF10" s="583">
        <v>371.691</v>
      </c>
      <c r="AG10" s="583">
        <v>448.576</v>
      </c>
    </row>
    <row r="11" ht="18" spans="1:33">
      <c r="A11" s="584"/>
      <c r="B11" s="584">
        <v>2</v>
      </c>
      <c r="C11" s="582">
        <v>297.919</v>
      </c>
      <c r="D11" s="583">
        <v>336.428</v>
      </c>
      <c r="E11" s="583">
        <v>272.978</v>
      </c>
      <c r="F11" s="583">
        <v>345.728</v>
      </c>
      <c r="G11" s="583">
        <v>374.313</v>
      </c>
      <c r="H11" s="583">
        <v>347.288</v>
      </c>
      <c r="I11" s="583">
        <v>483.403</v>
      </c>
      <c r="J11" s="583">
        <v>483.403</v>
      </c>
      <c r="K11" s="583">
        <v>377.088</v>
      </c>
      <c r="L11" s="583">
        <v>343.038</v>
      </c>
      <c r="M11" s="583">
        <v>382.783</v>
      </c>
      <c r="N11" s="583">
        <v>296.083</v>
      </c>
      <c r="O11" s="583">
        <v>296.083</v>
      </c>
      <c r="P11" s="583">
        <v>296.083</v>
      </c>
      <c r="Q11" s="583">
        <v>296.083</v>
      </c>
      <c r="R11" s="583">
        <v>386.388</v>
      </c>
      <c r="S11" s="583">
        <v>436.548</v>
      </c>
      <c r="T11" s="583">
        <v>386.388</v>
      </c>
      <c r="U11" s="583">
        <v>386.388</v>
      </c>
      <c r="V11" s="583">
        <v>386.388</v>
      </c>
      <c r="W11" s="583">
        <v>414.873</v>
      </c>
      <c r="X11" s="583">
        <v>414.873</v>
      </c>
      <c r="Y11" s="583">
        <v>414.873</v>
      </c>
      <c r="Z11" s="583">
        <v>667.603</v>
      </c>
      <c r="AA11" s="583">
        <v>667.603</v>
      </c>
      <c r="AB11" s="583">
        <v>416.318</v>
      </c>
      <c r="AC11" s="583">
        <v>453.058</v>
      </c>
      <c r="AD11" s="583">
        <v>453.058</v>
      </c>
      <c r="AE11" s="583">
        <v>453.058</v>
      </c>
      <c r="AF11" s="583">
        <v>416.318</v>
      </c>
      <c r="AG11" s="583">
        <v>509.713</v>
      </c>
    </row>
    <row r="12" ht="18" spans="1:33">
      <c r="A12" s="584"/>
      <c r="B12" s="584">
        <v>2.5</v>
      </c>
      <c r="C12" s="582">
        <v>336.188</v>
      </c>
      <c r="D12" s="583">
        <v>383.115</v>
      </c>
      <c r="E12" s="583">
        <v>306.745</v>
      </c>
      <c r="F12" s="583">
        <v>391.385</v>
      </c>
      <c r="G12" s="583">
        <v>435.915</v>
      </c>
      <c r="H12" s="583">
        <v>397.065</v>
      </c>
      <c r="I12" s="583">
        <v>545.67</v>
      </c>
      <c r="J12" s="583">
        <v>545.67</v>
      </c>
      <c r="K12" s="583">
        <v>420.785</v>
      </c>
      <c r="L12" s="583">
        <v>378.995</v>
      </c>
      <c r="M12" s="583">
        <v>428.025</v>
      </c>
      <c r="N12" s="583">
        <v>316.03</v>
      </c>
      <c r="O12" s="583">
        <v>316.03</v>
      </c>
      <c r="P12" s="583">
        <v>316.03</v>
      </c>
      <c r="Q12" s="583">
        <v>316.03</v>
      </c>
      <c r="R12" s="583">
        <v>432.145</v>
      </c>
      <c r="S12" s="583">
        <v>489.93</v>
      </c>
      <c r="T12" s="583">
        <v>432.145</v>
      </c>
      <c r="U12" s="583">
        <v>432.145</v>
      </c>
      <c r="V12" s="583">
        <v>432.145</v>
      </c>
      <c r="W12" s="583">
        <v>466.195</v>
      </c>
      <c r="X12" s="583">
        <v>466.195</v>
      </c>
      <c r="Y12" s="583">
        <v>466.195</v>
      </c>
      <c r="Z12" s="583">
        <v>761.86</v>
      </c>
      <c r="AA12" s="583">
        <v>761.86</v>
      </c>
      <c r="AB12" s="583">
        <v>468.785</v>
      </c>
      <c r="AC12" s="583">
        <v>517.785</v>
      </c>
      <c r="AD12" s="583">
        <v>517.785</v>
      </c>
      <c r="AE12" s="583">
        <v>517.785</v>
      </c>
      <c r="AF12" s="583">
        <v>468.785</v>
      </c>
      <c r="AG12" s="583">
        <v>578.175</v>
      </c>
    </row>
    <row r="13" ht="18" spans="1:33">
      <c r="A13" s="584"/>
      <c r="B13" s="584">
        <v>3</v>
      </c>
      <c r="C13" s="582">
        <v>361.067</v>
      </c>
      <c r="D13" s="583">
        <v>422.077</v>
      </c>
      <c r="E13" s="583">
        <v>332.302</v>
      </c>
      <c r="F13" s="583">
        <v>429.317</v>
      </c>
      <c r="G13" s="583">
        <v>479.377</v>
      </c>
      <c r="H13" s="583">
        <v>439.617</v>
      </c>
      <c r="I13" s="583">
        <v>600.112</v>
      </c>
      <c r="J13" s="583">
        <v>600.112</v>
      </c>
      <c r="K13" s="583">
        <v>456.657</v>
      </c>
      <c r="L13" s="583">
        <v>407.112</v>
      </c>
      <c r="M13" s="583">
        <v>465.927</v>
      </c>
      <c r="N13" s="583">
        <v>340.657</v>
      </c>
      <c r="O13" s="583">
        <v>340.657</v>
      </c>
      <c r="P13" s="583">
        <v>340.657</v>
      </c>
      <c r="Q13" s="583">
        <v>340.657</v>
      </c>
      <c r="R13" s="583">
        <v>470.577</v>
      </c>
      <c r="S13" s="583">
        <v>535.087</v>
      </c>
      <c r="T13" s="583">
        <v>470.577</v>
      </c>
      <c r="U13" s="583">
        <v>470.577</v>
      </c>
      <c r="V13" s="583">
        <v>470.577</v>
      </c>
      <c r="W13" s="583">
        <v>509.792</v>
      </c>
      <c r="X13" s="583">
        <v>509.792</v>
      </c>
      <c r="Y13" s="583">
        <v>509.792</v>
      </c>
      <c r="Z13" s="583">
        <v>847.362</v>
      </c>
      <c r="AA13" s="583">
        <v>847.362</v>
      </c>
      <c r="AB13" s="583">
        <v>513.512</v>
      </c>
      <c r="AC13" s="583">
        <v>574.302</v>
      </c>
      <c r="AD13" s="583">
        <v>574.302</v>
      </c>
      <c r="AE13" s="583">
        <v>574.302</v>
      </c>
      <c r="AF13" s="583">
        <v>513.512</v>
      </c>
      <c r="AG13" s="583">
        <v>639.312</v>
      </c>
    </row>
    <row r="14" ht="18" spans="1:33">
      <c r="A14" s="584"/>
      <c r="B14" s="584">
        <v>3.5</v>
      </c>
      <c r="C14" s="582">
        <v>390.787</v>
      </c>
      <c r="D14" s="583">
        <v>468.864</v>
      </c>
      <c r="E14" s="583">
        <v>366.084</v>
      </c>
      <c r="F14" s="583">
        <v>475.574</v>
      </c>
      <c r="G14" s="583">
        <v>541.464</v>
      </c>
      <c r="H14" s="583">
        <v>489.494</v>
      </c>
      <c r="I14" s="583">
        <v>658.244</v>
      </c>
      <c r="J14" s="583">
        <v>658.244</v>
      </c>
      <c r="K14" s="583">
        <v>500.339</v>
      </c>
      <c r="L14" s="583">
        <v>442.969</v>
      </c>
      <c r="M14" s="583">
        <v>511.169</v>
      </c>
      <c r="N14" s="583">
        <v>375.369</v>
      </c>
      <c r="O14" s="583">
        <v>375.369</v>
      </c>
      <c r="P14" s="583">
        <v>375.369</v>
      </c>
      <c r="Q14" s="583">
        <v>375.369</v>
      </c>
      <c r="R14" s="583">
        <v>516.249</v>
      </c>
      <c r="S14" s="583">
        <v>588.569</v>
      </c>
      <c r="T14" s="583">
        <v>516.249</v>
      </c>
      <c r="U14" s="583">
        <v>516.249</v>
      </c>
      <c r="V14" s="583">
        <v>516.249</v>
      </c>
      <c r="W14" s="583">
        <v>560.714</v>
      </c>
      <c r="X14" s="583">
        <v>560.714</v>
      </c>
      <c r="Y14" s="583">
        <v>560.714</v>
      </c>
      <c r="Z14" s="583">
        <v>939.874</v>
      </c>
      <c r="AA14" s="583">
        <v>939.874</v>
      </c>
      <c r="AB14" s="583">
        <v>565.879</v>
      </c>
      <c r="AC14" s="583">
        <v>638.014</v>
      </c>
      <c r="AD14" s="583">
        <v>638.014</v>
      </c>
      <c r="AE14" s="583">
        <v>638.014</v>
      </c>
      <c r="AF14" s="583">
        <v>565.879</v>
      </c>
      <c r="AG14" s="583">
        <v>703.554</v>
      </c>
    </row>
    <row r="15" ht="18" spans="1:33">
      <c r="A15" s="584"/>
      <c r="B15" s="584">
        <v>4</v>
      </c>
      <c r="C15" s="582">
        <v>417.932</v>
      </c>
      <c r="D15" s="583">
        <v>507.826</v>
      </c>
      <c r="E15" s="583">
        <v>391.726</v>
      </c>
      <c r="F15" s="583">
        <v>513.506</v>
      </c>
      <c r="G15" s="583">
        <v>584.426</v>
      </c>
      <c r="H15" s="583">
        <v>531.561</v>
      </c>
      <c r="I15" s="583">
        <v>708.551</v>
      </c>
      <c r="J15" s="583">
        <v>708.551</v>
      </c>
      <c r="K15" s="583">
        <v>536.211</v>
      </c>
      <c r="L15" s="583">
        <v>471.201</v>
      </c>
      <c r="M15" s="583">
        <v>548.586</v>
      </c>
      <c r="N15" s="583">
        <v>402.556</v>
      </c>
      <c r="O15" s="583">
        <v>402.556</v>
      </c>
      <c r="P15" s="583">
        <v>402.556</v>
      </c>
      <c r="Q15" s="583">
        <v>402.556</v>
      </c>
      <c r="R15" s="583">
        <v>554.781</v>
      </c>
      <c r="S15" s="583">
        <v>633.741</v>
      </c>
      <c r="T15" s="583">
        <v>554.781</v>
      </c>
      <c r="U15" s="583">
        <v>554.781</v>
      </c>
      <c r="V15" s="583">
        <v>554.781</v>
      </c>
      <c r="W15" s="583">
        <v>604.311</v>
      </c>
      <c r="X15" s="583">
        <v>604.311</v>
      </c>
      <c r="Y15" s="583">
        <v>604.311</v>
      </c>
      <c r="Z15" s="583">
        <v>1025.376</v>
      </c>
      <c r="AA15" s="583">
        <v>1025.376</v>
      </c>
      <c r="AB15" s="583">
        <v>610.506</v>
      </c>
      <c r="AC15" s="583">
        <v>693.586</v>
      </c>
      <c r="AD15" s="583">
        <v>693.586</v>
      </c>
      <c r="AE15" s="583">
        <v>693.586</v>
      </c>
      <c r="AF15" s="583">
        <v>610.506</v>
      </c>
      <c r="AG15" s="583">
        <v>760.671</v>
      </c>
    </row>
    <row r="16" ht="18" spans="1:33">
      <c r="A16" s="584"/>
      <c r="B16" s="584">
        <v>4.5</v>
      </c>
      <c r="C16" s="582">
        <v>452.905</v>
      </c>
      <c r="D16" s="583">
        <v>555.113</v>
      </c>
      <c r="E16" s="583">
        <v>425.608</v>
      </c>
      <c r="F16" s="583">
        <v>559.163</v>
      </c>
      <c r="G16" s="583">
        <v>646.628</v>
      </c>
      <c r="H16" s="583">
        <v>581.438</v>
      </c>
      <c r="I16" s="583">
        <v>766.683</v>
      </c>
      <c r="J16" s="583">
        <v>766.683</v>
      </c>
      <c r="K16" s="583">
        <v>579.793</v>
      </c>
      <c r="L16" s="583">
        <v>507.043</v>
      </c>
      <c r="M16" s="583">
        <v>593.728</v>
      </c>
      <c r="N16" s="583">
        <v>437.368</v>
      </c>
      <c r="O16" s="583">
        <v>437.368</v>
      </c>
      <c r="P16" s="583">
        <v>437.368</v>
      </c>
      <c r="Q16" s="583">
        <v>437.368</v>
      </c>
      <c r="R16" s="583">
        <v>600.938</v>
      </c>
      <c r="S16" s="583">
        <v>687.123</v>
      </c>
      <c r="T16" s="583">
        <v>600.938</v>
      </c>
      <c r="U16" s="583">
        <v>600.938</v>
      </c>
      <c r="V16" s="583">
        <v>600.938</v>
      </c>
      <c r="W16" s="583">
        <v>655.633</v>
      </c>
      <c r="X16" s="583">
        <v>655.633</v>
      </c>
      <c r="Y16" s="583">
        <v>655.633</v>
      </c>
      <c r="Z16" s="583">
        <v>1118.503</v>
      </c>
      <c r="AA16" s="583">
        <v>1118.503</v>
      </c>
      <c r="AB16" s="583">
        <v>662.873</v>
      </c>
      <c r="AC16" s="583">
        <v>757.398</v>
      </c>
      <c r="AD16" s="583">
        <v>757.398</v>
      </c>
      <c r="AE16" s="583">
        <v>757.398</v>
      </c>
      <c r="AF16" s="583">
        <v>662.873</v>
      </c>
      <c r="AG16" s="583">
        <v>824.998</v>
      </c>
    </row>
    <row r="17" ht="18" spans="1:33">
      <c r="A17" s="584"/>
      <c r="B17" s="584">
        <v>5</v>
      </c>
      <c r="C17" s="582">
        <v>479.947</v>
      </c>
      <c r="D17" s="583">
        <v>594.075</v>
      </c>
      <c r="E17" s="583">
        <v>451.15</v>
      </c>
      <c r="F17" s="583">
        <v>597.695</v>
      </c>
      <c r="G17" s="583">
        <v>690.075</v>
      </c>
      <c r="H17" s="583">
        <v>623.49</v>
      </c>
      <c r="I17" s="583">
        <v>816.99</v>
      </c>
      <c r="J17" s="583">
        <v>816.99</v>
      </c>
      <c r="K17" s="583">
        <v>615.665</v>
      </c>
      <c r="L17" s="583">
        <v>535.775</v>
      </c>
      <c r="M17" s="583">
        <v>631.23</v>
      </c>
      <c r="N17" s="583">
        <v>464.055</v>
      </c>
      <c r="O17" s="583">
        <v>464.055</v>
      </c>
      <c r="P17" s="583">
        <v>464.055</v>
      </c>
      <c r="Q17" s="583">
        <v>464.055</v>
      </c>
      <c r="R17" s="583">
        <v>638.985</v>
      </c>
      <c r="S17" s="583">
        <v>732.88</v>
      </c>
      <c r="T17" s="583">
        <v>638.985</v>
      </c>
      <c r="U17" s="583">
        <v>638.985</v>
      </c>
      <c r="V17" s="583">
        <v>638.985</v>
      </c>
      <c r="W17" s="583">
        <v>698.83</v>
      </c>
      <c r="X17" s="583">
        <v>698.83</v>
      </c>
      <c r="Y17" s="583">
        <v>698.83</v>
      </c>
      <c r="Z17" s="583">
        <v>1203.99</v>
      </c>
      <c r="AA17" s="583">
        <v>1203.99</v>
      </c>
      <c r="AB17" s="583">
        <v>707.5</v>
      </c>
      <c r="AC17" s="583">
        <v>812.87</v>
      </c>
      <c r="AD17" s="583">
        <v>812.87</v>
      </c>
      <c r="AE17" s="583">
        <v>812.87</v>
      </c>
      <c r="AF17" s="583">
        <v>707.5</v>
      </c>
      <c r="AG17" s="583">
        <v>882.015</v>
      </c>
    </row>
    <row r="18" ht="18" spans="1:33">
      <c r="A18" s="584"/>
      <c r="B18" s="584">
        <v>5.5</v>
      </c>
      <c r="C18" s="582">
        <v>528.722</v>
      </c>
      <c r="D18" s="583">
        <v>640.762</v>
      </c>
      <c r="E18" s="583">
        <v>484.932</v>
      </c>
      <c r="F18" s="583">
        <v>643.352</v>
      </c>
      <c r="G18" s="583">
        <v>751.677</v>
      </c>
      <c r="H18" s="583">
        <v>673.267</v>
      </c>
      <c r="I18" s="583">
        <v>879.157</v>
      </c>
      <c r="J18" s="583">
        <v>879.157</v>
      </c>
      <c r="K18" s="583">
        <v>657.787</v>
      </c>
      <c r="L18" s="583">
        <v>571.617</v>
      </c>
      <c r="M18" s="583">
        <v>676.372</v>
      </c>
      <c r="N18" s="583">
        <v>500.427</v>
      </c>
      <c r="O18" s="583">
        <v>500.427</v>
      </c>
      <c r="P18" s="583">
        <v>500.427</v>
      </c>
      <c r="Q18" s="583">
        <v>500.427</v>
      </c>
      <c r="R18" s="583">
        <v>682.052</v>
      </c>
      <c r="S18" s="583">
        <v>781.642</v>
      </c>
      <c r="T18" s="583">
        <v>683.082</v>
      </c>
      <c r="U18" s="583">
        <v>683.082</v>
      </c>
      <c r="V18" s="583">
        <v>683.082</v>
      </c>
      <c r="W18" s="583">
        <v>747.062</v>
      </c>
      <c r="X18" s="583">
        <v>747.062</v>
      </c>
      <c r="Y18" s="583">
        <v>747.062</v>
      </c>
      <c r="Z18" s="583">
        <v>1274.427</v>
      </c>
      <c r="AA18" s="583">
        <v>1274.427</v>
      </c>
      <c r="AB18" s="583">
        <v>759.452</v>
      </c>
      <c r="AC18" s="583">
        <v>876.582</v>
      </c>
      <c r="AD18" s="583">
        <v>876.582</v>
      </c>
      <c r="AE18" s="583">
        <v>876.582</v>
      </c>
      <c r="AF18" s="583">
        <v>759.452</v>
      </c>
      <c r="AG18" s="583">
        <v>950.877</v>
      </c>
    </row>
    <row r="19" ht="18" spans="1:33">
      <c r="A19" s="584"/>
      <c r="B19" s="584">
        <v>6</v>
      </c>
      <c r="C19" s="582">
        <v>554.631</v>
      </c>
      <c r="D19" s="583">
        <v>679.724</v>
      </c>
      <c r="E19" s="583">
        <v>510.589</v>
      </c>
      <c r="F19" s="583">
        <v>681.384</v>
      </c>
      <c r="G19" s="583">
        <v>795.339</v>
      </c>
      <c r="H19" s="583">
        <v>715.334</v>
      </c>
      <c r="I19" s="583">
        <v>933.699</v>
      </c>
      <c r="J19" s="583">
        <v>933.699</v>
      </c>
      <c r="K19" s="583">
        <v>691.699</v>
      </c>
      <c r="L19" s="583">
        <v>599.849</v>
      </c>
      <c r="M19" s="583">
        <v>713.789</v>
      </c>
      <c r="N19" s="583">
        <v>524.409</v>
      </c>
      <c r="O19" s="583">
        <v>524.409</v>
      </c>
      <c r="P19" s="583">
        <v>524.409</v>
      </c>
      <c r="Q19" s="583">
        <v>524.409</v>
      </c>
      <c r="R19" s="583">
        <v>717.394</v>
      </c>
      <c r="S19" s="583">
        <v>823.279</v>
      </c>
      <c r="T19" s="583">
        <v>719.454</v>
      </c>
      <c r="U19" s="583">
        <v>719.454</v>
      </c>
      <c r="V19" s="583">
        <v>719.454</v>
      </c>
      <c r="W19" s="583">
        <v>787.669</v>
      </c>
      <c r="X19" s="583">
        <v>787.669</v>
      </c>
      <c r="Y19" s="583">
        <v>787.669</v>
      </c>
      <c r="Z19" s="583">
        <v>1337.724</v>
      </c>
      <c r="AA19" s="583">
        <v>1337.724</v>
      </c>
      <c r="AB19" s="583">
        <v>804.094</v>
      </c>
      <c r="AC19" s="583">
        <v>932.669</v>
      </c>
      <c r="AD19" s="583">
        <v>932.669</v>
      </c>
      <c r="AE19" s="583">
        <v>932.669</v>
      </c>
      <c r="AF19" s="583">
        <v>804.094</v>
      </c>
      <c r="AG19" s="583">
        <v>1011.614</v>
      </c>
    </row>
    <row r="20" ht="18" spans="1:33">
      <c r="A20" s="584"/>
      <c r="B20" s="584">
        <v>6.5</v>
      </c>
      <c r="C20" s="582">
        <v>588.265</v>
      </c>
      <c r="D20" s="583">
        <v>726.511</v>
      </c>
      <c r="E20" s="583">
        <v>544.356</v>
      </c>
      <c r="F20" s="583">
        <v>695.036</v>
      </c>
      <c r="G20" s="583">
        <v>856.826</v>
      </c>
      <c r="H20" s="583">
        <v>765.211</v>
      </c>
      <c r="I20" s="583">
        <v>995.866</v>
      </c>
      <c r="J20" s="583">
        <v>995.866</v>
      </c>
      <c r="K20" s="583">
        <v>733.221</v>
      </c>
      <c r="L20" s="583">
        <v>635.691</v>
      </c>
      <c r="M20" s="583">
        <v>759.031</v>
      </c>
      <c r="N20" s="583">
        <v>555.731</v>
      </c>
      <c r="O20" s="583">
        <v>555.731</v>
      </c>
      <c r="P20" s="583">
        <v>555.731</v>
      </c>
      <c r="Q20" s="583">
        <v>555.731</v>
      </c>
      <c r="R20" s="583">
        <v>760.561</v>
      </c>
      <c r="S20" s="583">
        <v>872.541</v>
      </c>
      <c r="T20" s="583">
        <v>763.666</v>
      </c>
      <c r="U20" s="583">
        <v>763.666</v>
      </c>
      <c r="V20" s="583">
        <v>763.666</v>
      </c>
      <c r="W20" s="583">
        <v>835.401</v>
      </c>
      <c r="X20" s="583">
        <v>835.401</v>
      </c>
      <c r="Y20" s="583">
        <v>835.401</v>
      </c>
      <c r="Z20" s="583">
        <v>1408.146</v>
      </c>
      <c r="AA20" s="583">
        <v>1408.146</v>
      </c>
      <c r="AB20" s="583">
        <v>856.546</v>
      </c>
      <c r="AC20" s="583">
        <v>995.866</v>
      </c>
      <c r="AD20" s="583">
        <v>995.866</v>
      </c>
      <c r="AE20" s="583">
        <v>995.866</v>
      </c>
      <c r="AF20" s="583">
        <v>856.546</v>
      </c>
      <c r="AG20" s="583">
        <v>1080.491</v>
      </c>
    </row>
    <row r="21" ht="18" spans="1:33">
      <c r="A21" s="584"/>
      <c r="B21" s="584">
        <v>7</v>
      </c>
      <c r="C21" s="582">
        <v>614.174</v>
      </c>
      <c r="D21" s="583">
        <v>765.573</v>
      </c>
      <c r="E21" s="583">
        <v>569.913</v>
      </c>
      <c r="F21" s="583">
        <v>700.978</v>
      </c>
      <c r="G21" s="583">
        <v>900.388</v>
      </c>
      <c r="H21" s="583">
        <v>807.263</v>
      </c>
      <c r="I21" s="583">
        <v>1050.308</v>
      </c>
      <c r="J21" s="583">
        <v>1050.308</v>
      </c>
      <c r="K21" s="583">
        <v>767.633</v>
      </c>
      <c r="L21" s="583">
        <v>663.823</v>
      </c>
      <c r="M21" s="583">
        <v>796.433</v>
      </c>
      <c r="N21" s="583">
        <v>579.813</v>
      </c>
      <c r="O21" s="583">
        <v>579.813</v>
      </c>
      <c r="P21" s="583">
        <v>579.813</v>
      </c>
      <c r="Q21" s="583">
        <v>579.813</v>
      </c>
      <c r="R21" s="583">
        <v>795.403</v>
      </c>
      <c r="S21" s="583">
        <v>913.563</v>
      </c>
      <c r="T21" s="583">
        <v>800.038</v>
      </c>
      <c r="U21" s="583">
        <v>800.038</v>
      </c>
      <c r="V21" s="583">
        <v>800.038</v>
      </c>
      <c r="W21" s="583">
        <v>875.908</v>
      </c>
      <c r="X21" s="583">
        <v>875.908</v>
      </c>
      <c r="Y21" s="583">
        <v>875.908</v>
      </c>
      <c r="Z21" s="583">
        <v>1470.858</v>
      </c>
      <c r="AA21" s="583">
        <v>1470.858</v>
      </c>
      <c r="AB21" s="583">
        <v>901.188</v>
      </c>
      <c r="AC21" s="583">
        <v>1051.853</v>
      </c>
      <c r="AD21" s="583">
        <v>1051.853</v>
      </c>
      <c r="AE21" s="583">
        <v>1051.853</v>
      </c>
      <c r="AF21" s="583">
        <v>901.188</v>
      </c>
      <c r="AG21" s="583">
        <v>1141.228</v>
      </c>
    </row>
    <row r="22" ht="18" spans="1:33">
      <c r="A22" s="584"/>
      <c r="B22" s="584">
        <v>7.5</v>
      </c>
      <c r="C22" s="582">
        <v>647.705</v>
      </c>
      <c r="D22" s="583">
        <v>812.76</v>
      </c>
      <c r="E22" s="583">
        <v>603.18</v>
      </c>
      <c r="F22" s="583">
        <v>715.245</v>
      </c>
      <c r="G22" s="583">
        <v>962.49</v>
      </c>
      <c r="H22" s="583">
        <v>857.14</v>
      </c>
      <c r="I22" s="583">
        <v>1112.56</v>
      </c>
      <c r="J22" s="583">
        <v>1112.56</v>
      </c>
      <c r="K22" s="583">
        <v>809.155</v>
      </c>
      <c r="L22" s="583">
        <v>699.78</v>
      </c>
      <c r="M22" s="583">
        <v>841.575</v>
      </c>
      <c r="N22" s="583">
        <v>611.535</v>
      </c>
      <c r="O22" s="583">
        <v>611.535</v>
      </c>
      <c r="P22" s="583">
        <v>611.535</v>
      </c>
      <c r="Q22" s="583">
        <v>611.535</v>
      </c>
      <c r="R22" s="583">
        <v>838.57</v>
      </c>
      <c r="S22" s="583">
        <v>962.925</v>
      </c>
      <c r="T22" s="583">
        <v>843.635</v>
      </c>
      <c r="U22" s="583">
        <v>843.635</v>
      </c>
      <c r="V22" s="583">
        <v>843.635</v>
      </c>
      <c r="W22" s="583">
        <v>924.125</v>
      </c>
      <c r="X22" s="583">
        <v>924.125</v>
      </c>
      <c r="Y22" s="583">
        <v>924.125</v>
      </c>
      <c r="Z22" s="583">
        <v>1541.88</v>
      </c>
      <c r="AA22" s="583">
        <v>1541.88</v>
      </c>
      <c r="AB22" s="583">
        <v>953.64</v>
      </c>
      <c r="AC22" s="583">
        <v>1115.15</v>
      </c>
      <c r="AD22" s="583">
        <v>1115.15</v>
      </c>
      <c r="AE22" s="583">
        <v>1115.15</v>
      </c>
      <c r="AF22" s="583">
        <v>953.64</v>
      </c>
      <c r="AG22" s="583">
        <v>1210.09</v>
      </c>
    </row>
    <row r="23" ht="18" spans="1:33">
      <c r="A23" s="584"/>
      <c r="B23" s="584">
        <v>8</v>
      </c>
      <c r="C23" s="582">
        <v>673.82</v>
      </c>
      <c r="D23" s="583">
        <v>851.722</v>
      </c>
      <c r="E23" s="583">
        <v>629.337</v>
      </c>
      <c r="F23" s="583">
        <v>721.172</v>
      </c>
      <c r="G23" s="583">
        <v>1005.552</v>
      </c>
      <c r="H23" s="583">
        <v>899.192</v>
      </c>
      <c r="I23" s="583">
        <v>1167.002</v>
      </c>
      <c r="J23" s="583">
        <v>1167.002</v>
      </c>
      <c r="K23" s="583">
        <v>842.967</v>
      </c>
      <c r="L23" s="583">
        <v>727.897</v>
      </c>
      <c r="M23" s="583">
        <v>879.092</v>
      </c>
      <c r="N23" s="583">
        <v>635.017</v>
      </c>
      <c r="O23" s="583">
        <v>635.017</v>
      </c>
      <c r="P23" s="583">
        <v>635.017</v>
      </c>
      <c r="Q23" s="583">
        <v>635.017</v>
      </c>
      <c r="R23" s="583">
        <v>873.912</v>
      </c>
      <c r="S23" s="583">
        <v>1004.462</v>
      </c>
      <c r="T23" s="583">
        <v>880.122</v>
      </c>
      <c r="U23" s="583">
        <v>880.122</v>
      </c>
      <c r="V23" s="583">
        <v>880.122</v>
      </c>
      <c r="W23" s="583">
        <v>964.732</v>
      </c>
      <c r="X23" s="583">
        <v>964.732</v>
      </c>
      <c r="Y23" s="583">
        <v>964.732</v>
      </c>
      <c r="Z23" s="583">
        <v>1604.577</v>
      </c>
      <c r="AA23" s="583">
        <v>1604.577</v>
      </c>
      <c r="AB23" s="583">
        <v>998.267</v>
      </c>
      <c r="AC23" s="583">
        <v>1171.137</v>
      </c>
      <c r="AD23" s="583">
        <v>1171.137</v>
      </c>
      <c r="AE23" s="583">
        <v>1171.137</v>
      </c>
      <c r="AF23" s="583">
        <v>998.267</v>
      </c>
      <c r="AG23" s="583">
        <v>1270.727</v>
      </c>
    </row>
    <row r="24" ht="18" spans="1:33">
      <c r="A24" s="584"/>
      <c r="B24" s="584">
        <v>8.5</v>
      </c>
      <c r="C24" s="582">
        <v>707.351</v>
      </c>
      <c r="D24" s="583">
        <v>898.409</v>
      </c>
      <c r="E24" s="583">
        <v>662.719</v>
      </c>
      <c r="F24" s="583">
        <v>734.839</v>
      </c>
      <c r="G24" s="583">
        <v>1067.639</v>
      </c>
      <c r="H24" s="583">
        <v>948.984</v>
      </c>
      <c r="I24" s="583">
        <v>1229.269</v>
      </c>
      <c r="J24" s="583">
        <v>1181.699</v>
      </c>
      <c r="K24" s="583">
        <v>884.989</v>
      </c>
      <c r="L24" s="583">
        <v>764.354</v>
      </c>
      <c r="M24" s="583">
        <v>924.719</v>
      </c>
      <c r="N24" s="583">
        <v>666.839</v>
      </c>
      <c r="O24" s="583">
        <v>666.839</v>
      </c>
      <c r="P24" s="583">
        <v>666.839</v>
      </c>
      <c r="Q24" s="583">
        <v>666.839</v>
      </c>
      <c r="R24" s="583">
        <v>916.994</v>
      </c>
      <c r="S24" s="583">
        <v>1053.324</v>
      </c>
      <c r="T24" s="583">
        <v>924.219</v>
      </c>
      <c r="U24" s="583">
        <v>924.219</v>
      </c>
      <c r="V24" s="583">
        <v>924.219</v>
      </c>
      <c r="W24" s="583">
        <v>1012.964</v>
      </c>
      <c r="X24" s="583">
        <v>1012.964</v>
      </c>
      <c r="Y24" s="583">
        <v>1012.964</v>
      </c>
      <c r="Z24" s="583">
        <v>1675.499</v>
      </c>
      <c r="AA24" s="583">
        <v>1675.499</v>
      </c>
      <c r="AB24" s="583">
        <v>1050.634</v>
      </c>
      <c r="AC24" s="583">
        <v>1234.934</v>
      </c>
      <c r="AD24" s="583">
        <v>1234.934</v>
      </c>
      <c r="AE24" s="583">
        <v>1234.934</v>
      </c>
      <c r="AF24" s="583">
        <v>1050.634</v>
      </c>
      <c r="AG24" s="583">
        <v>1339.604</v>
      </c>
    </row>
    <row r="25" ht="18" spans="1:33">
      <c r="A25" s="584"/>
      <c r="B25" s="584">
        <v>9</v>
      </c>
      <c r="C25" s="582">
        <v>733.26</v>
      </c>
      <c r="D25" s="583">
        <v>937.371</v>
      </c>
      <c r="E25" s="583">
        <v>688.761</v>
      </c>
      <c r="F25" s="583">
        <v>740.881</v>
      </c>
      <c r="G25" s="583">
        <v>1111.101</v>
      </c>
      <c r="H25" s="583">
        <v>991.136</v>
      </c>
      <c r="I25" s="583">
        <v>1283.711</v>
      </c>
      <c r="J25" s="583">
        <v>1189.286</v>
      </c>
      <c r="K25" s="583">
        <v>918.801</v>
      </c>
      <c r="L25" s="583">
        <v>792.471</v>
      </c>
      <c r="M25" s="583">
        <v>962.236</v>
      </c>
      <c r="N25" s="583">
        <v>690.821</v>
      </c>
      <c r="O25" s="583">
        <v>690.821</v>
      </c>
      <c r="P25" s="583">
        <v>690.821</v>
      </c>
      <c r="Q25" s="583">
        <v>690.821</v>
      </c>
      <c r="R25" s="583">
        <v>951.936</v>
      </c>
      <c r="S25" s="583">
        <v>1094.861</v>
      </c>
      <c r="T25" s="583">
        <v>960.691</v>
      </c>
      <c r="U25" s="583">
        <v>960.691</v>
      </c>
      <c r="V25" s="583">
        <v>960.691</v>
      </c>
      <c r="W25" s="583">
        <v>1053.071</v>
      </c>
      <c r="X25" s="583">
        <v>1053.071</v>
      </c>
      <c r="Y25" s="583">
        <v>1053.071</v>
      </c>
      <c r="Z25" s="583">
        <v>1738.311</v>
      </c>
      <c r="AA25" s="583">
        <v>1738.311</v>
      </c>
      <c r="AB25" s="583">
        <v>1095.361</v>
      </c>
      <c r="AC25" s="583">
        <v>1290.321</v>
      </c>
      <c r="AD25" s="583">
        <v>1290.321</v>
      </c>
      <c r="AE25" s="583">
        <v>1290.321</v>
      </c>
      <c r="AF25" s="583">
        <v>1095.361</v>
      </c>
      <c r="AG25" s="583">
        <v>1400.841</v>
      </c>
    </row>
    <row r="26" ht="18" spans="1:33">
      <c r="A26" s="584"/>
      <c r="B26" s="584">
        <v>9.5</v>
      </c>
      <c r="C26" s="582">
        <v>766.791</v>
      </c>
      <c r="D26" s="583">
        <v>984.258</v>
      </c>
      <c r="E26" s="583">
        <v>722.043</v>
      </c>
      <c r="F26" s="583">
        <v>754.548</v>
      </c>
      <c r="G26" s="583">
        <v>1172.803</v>
      </c>
      <c r="H26" s="583">
        <v>1040.913</v>
      </c>
      <c r="I26" s="583">
        <v>1345.878</v>
      </c>
      <c r="J26" s="583">
        <v>1203.983</v>
      </c>
      <c r="K26" s="583">
        <v>960.423</v>
      </c>
      <c r="L26" s="583">
        <v>828.328</v>
      </c>
      <c r="M26" s="583">
        <v>1007.378</v>
      </c>
      <c r="N26" s="583">
        <v>722.543</v>
      </c>
      <c r="O26" s="583">
        <v>722.543</v>
      </c>
      <c r="P26" s="583">
        <v>722.543</v>
      </c>
      <c r="Q26" s="583">
        <v>722.543</v>
      </c>
      <c r="R26" s="583">
        <v>995.003</v>
      </c>
      <c r="S26" s="583">
        <v>1144.108</v>
      </c>
      <c r="T26" s="583">
        <v>1004.903</v>
      </c>
      <c r="U26" s="583">
        <v>1004.903</v>
      </c>
      <c r="V26" s="583">
        <v>1004.903</v>
      </c>
      <c r="W26" s="583">
        <v>1101.288</v>
      </c>
      <c r="X26" s="583">
        <v>1101.288</v>
      </c>
      <c r="Y26" s="583">
        <v>1101.288</v>
      </c>
      <c r="Z26" s="583">
        <v>1808.733</v>
      </c>
      <c r="AA26" s="583">
        <v>1808.733</v>
      </c>
      <c r="AB26" s="583">
        <v>1147.228</v>
      </c>
      <c r="AC26" s="583">
        <v>1354.133</v>
      </c>
      <c r="AD26" s="583">
        <v>1354.133</v>
      </c>
      <c r="AE26" s="583">
        <v>1354.133</v>
      </c>
      <c r="AF26" s="583">
        <v>1147.228</v>
      </c>
      <c r="AG26" s="583">
        <v>1469.203</v>
      </c>
    </row>
    <row r="27" ht="18" spans="1:33">
      <c r="A27" s="584"/>
      <c r="B27" s="584">
        <v>10</v>
      </c>
      <c r="C27" s="582">
        <v>792.803</v>
      </c>
      <c r="D27" s="583">
        <v>1023.22</v>
      </c>
      <c r="E27" s="583">
        <v>748.085</v>
      </c>
      <c r="F27" s="583">
        <v>760.575</v>
      </c>
      <c r="G27" s="583">
        <v>1216.25</v>
      </c>
      <c r="H27" s="583">
        <v>1083.065</v>
      </c>
      <c r="I27" s="583">
        <v>1400.42</v>
      </c>
      <c r="J27" s="583">
        <v>1211.055</v>
      </c>
      <c r="K27" s="583">
        <v>994.835</v>
      </c>
      <c r="L27" s="583">
        <v>856.545</v>
      </c>
      <c r="M27" s="583">
        <v>1044.795</v>
      </c>
      <c r="N27" s="583">
        <v>746.14</v>
      </c>
      <c r="O27" s="583">
        <v>746.14</v>
      </c>
      <c r="P27" s="583">
        <v>746.14</v>
      </c>
      <c r="Q27" s="583">
        <v>746.14</v>
      </c>
      <c r="R27" s="583">
        <v>1030.445</v>
      </c>
      <c r="S27" s="583">
        <v>1185.245</v>
      </c>
      <c r="T27" s="583">
        <v>1041.175</v>
      </c>
      <c r="U27" s="583">
        <v>1041.175</v>
      </c>
      <c r="V27" s="583">
        <v>1041.175</v>
      </c>
      <c r="W27" s="583">
        <v>1141.895</v>
      </c>
      <c r="X27" s="583">
        <v>1141.895</v>
      </c>
      <c r="Y27" s="583">
        <v>1141.895</v>
      </c>
      <c r="Z27" s="583">
        <v>1871.93</v>
      </c>
      <c r="AA27" s="583">
        <v>1871.93</v>
      </c>
      <c r="AB27" s="583">
        <v>1191.955</v>
      </c>
      <c r="AC27" s="583">
        <v>1409.705</v>
      </c>
      <c r="AD27" s="583">
        <v>1409.705</v>
      </c>
      <c r="AE27" s="583">
        <v>1409.705</v>
      </c>
      <c r="AF27" s="583">
        <v>1191.955</v>
      </c>
      <c r="AG27" s="583">
        <v>1530.44</v>
      </c>
    </row>
    <row r="28" ht="18" spans="1:33">
      <c r="A28" s="584"/>
      <c r="B28" s="584">
        <v>10.5</v>
      </c>
      <c r="C28" s="582">
        <v>896.58</v>
      </c>
      <c r="D28" s="583">
        <v>1070.407</v>
      </c>
      <c r="E28" s="583">
        <v>780.437</v>
      </c>
      <c r="F28" s="583">
        <v>774.242</v>
      </c>
      <c r="G28" s="583">
        <v>1274.762</v>
      </c>
      <c r="H28" s="583">
        <v>1129.752</v>
      </c>
      <c r="I28" s="583">
        <v>1462.572</v>
      </c>
      <c r="J28" s="583">
        <v>1226.252</v>
      </c>
      <c r="K28" s="583">
        <v>1032.237</v>
      </c>
      <c r="L28" s="583">
        <v>962.577</v>
      </c>
      <c r="M28" s="583">
        <v>1090.022</v>
      </c>
      <c r="N28" s="583">
        <v>878.982</v>
      </c>
      <c r="O28" s="583">
        <v>878.982</v>
      </c>
      <c r="P28" s="583">
        <v>878.982</v>
      </c>
      <c r="Q28" s="583">
        <v>878.982</v>
      </c>
      <c r="R28" s="583">
        <v>1070.407</v>
      </c>
      <c r="S28" s="583">
        <v>1230.387</v>
      </c>
      <c r="T28" s="583">
        <v>1080.752</v>
      </c>
      <c r="U28" s="583">
        <v>1080.752</v>
      </c>
      <c r="V28" s="583">
        <v>1080.752</v>
      </c>
      <c r="W28" s="583">
        <v>1190.127</v>
      </c>
      <c r="X28" s="583">
        <v>1190.127</v>
      </c>
      <c r="Y28" s="583">
        <v>1190.127</v>
      </c>
      <c r="Z28" s="583">
        <v>1942.467</v>
      </c>
      <c r="AA28" s="583">
        <v>1942.467</v>
      </c>
      <c r="AB28" s="583">
        <v>1244.322</v>
      </c>
      <c r="AC28" s="583">
        <v>1473.417</v>
      </c>
      <c r="AD28" s="583">
        <v>1473.417</v>
      </c>
      <c r="AE28" s="583">
        <v>1473.417</v>
      </c>
      <c r="AF28" s="583">
        <v>1244.322</v>
      </c>
      <c r="AG28" s="583">
        <v>1598.817</v>
      </c>
    </row>
    <row r="29" ht="18" spans="1:33">
      <c r="A29" s="584"/>
      <c r="B29" s="584">
        <v>11</v>
      </c>
      <c r="C29" s="582">
        <v>915.485</v>
      </c>
      <c r="D29" s="583">
        <v>1109.369</v>
      </c>
      <c r="E29" s="583">
        <v>805.449</v>
      </c>
      <c r="F29" s="583">
        <v>780.684</v>
      </c>
      <c r="G29" s="583">
        <v>1315.219</v>
      </c>
      <c r="H29" s="583">
        <v>1168.714</v>
      </c>
      <c r="I29" s="583">
        <v>1517.114</v>
      </c>
      <c r="J29" s="583">
        <v>1233.224</v>
      </c>
      <c r="K29" s="583">
        <v>1061.914</v>
      </c>
      <c r="L29" s="583">
        <v>993.284</v>
      </c>
      <c r="M29" s="583">
        <v>1127.439</v>
      </c>
      <c r="N29" s="583">
        <v>908.129</v>
      </c>
      <c r="O29" s="583">
        <v>908.129</v>
      </c>
      <c r="P29" s="583">
        <v>908.129</v>
      </c>
      <c r="Q29" s="583">
        <v>908.129</v>
      </c>
      <c r="R29" s="583">
        <v>1102.159</v>
      </c>
      <c r="S29" s="583">
        <v>1267.889</v>
      </c>
      <c r="T29" s="583">
        <v>1112.989</v>
      </c>
      <c r="U29" s="583">
        <v>1112.989</v>
      </c>
      <c r="V29" s="583">
        <v>1112.989</v>
      </c>
      <c r="W29" s="583">
        <v>1230.234</v>
      </c>
      <c r="X29" s="583">
        <v>1230.234</v>
      </c>
      <c r="Y29" s="583">
        <v>1230.234</v>
      </c>
      <c r="Z29" s="583">
        <v>2005.264</v>
      </c>
      <c r="AA29" s="583">
        <v>2005.264</v>
      </c>
      <c r="AB29" s="583">
        <v>1288.949</v>
      </c>
      <c r="AC29" s="583">
        <v>1528.889</v>
      </c>
      <c r="AD29" s="583">
        <v>1528.889</v>
      </c>
      <c r="AE29" s="583">
        <v>1528.889</v>
      </c>
      <c r="AF29" s="583">
        <v>1288.949</v>
      </c>
      <c r="AG29" s="583">
        <v>1660.054</v>
      </c>
    </row>
    <row r="30" ht="18" spans="1:33">
      <c r="A30" s="584"/>
      <c r="B30" s="584">
        <v>11.5</v>
      </c>
      <c r="C30" s="582">
        <v>942.115</v>
      </c>
      <c r="D30" s="583">
        <v>1156.056</v>
      </c>
      <c r="E30" s="583">
        <v>818.701</v>
      </c>
      <c r="F30" s="583">
        <v>794.436</v>
      </c>
      <c r="G30" s="583">
        <v>1374.231</v>
      </c>
      <c r="H30" s="583">
        <v>1215.501</v>
      </c>
      <c r="I30" s="583">
        <v>1579.281</v>
      </c>
      <c r="J30" s="583">
        <v>1248.521</v>
      </c>
      <c r="K30" s="583">
        <v>1099.401</v>
      </c>
      <c r="L30" s="583">
        <v>1032.216</v>
      </c>
      <c r="M30" s="583">
        <v>1172.581</v>
      </c>
      <c r="N30" s="583">
        <v>944.616</v>
      </c>
      <c r="O30" s="583">
        <v>944.616</v>
      </c>
      <c r="P30" s="583">
        <v>944.616</v>
      </c>
      <c r="Q30" s="583">
        <v>944.616</v>
      </c>
      <c r="R30" s="583">
        <v>1142.236</v>
      </c>
      <c r="S30" s="583">
        <v>1312.516</v>
      </c>
      <c r="T30" s="583">
        <v>1153.066</v>
      </c>
      <c r="U30" s="583">
        <v>1153.066</v>
      </c>
      <c r="V30" s="583">
        <v>1153.066</v>
      </c>
      <c r="W30" s="583">
        <v>1278.466</v>
      </c>
      <c r="X30" s="583">
        <v>1278.466</v>
      </c>
      <c r="Y30" s="583">
        <v>1278.466</v>
      </c>
      <c r="Z30" s="583">
        <v>2076.186</v>
      </c>
      <c r="AA30" s="583">
        <v>2076.186</v>
      </c>
      <c r="AB30" s="583">
        <v>1341.401</v>
      </c>
      <c r="AC30" s="583">
        <v>1592.701</v>
      </c>
      <c r="AD30" s="583">
        <v>1592.701</v>
      </c>
      <c r="AE30" s="583">
        <v>1592.701</v>
      </c>
      <c r="AF30" s="583">
        <v>1341.401</v>
      </c>
      <c r="AG30" s="583">
        <v>1728.916</v>
      </c>
    </row>
    <row r="31" ht="18" spans="1:33">
      <c r="A31" s="584"/>
      <c r="B31" s="584">
        <v>12</v>
      </c>
      <c r="C31" s="582">
        <v>960.814</v>
      </c>
      <c r="D31" s="583">
        <v>1195.118</v>
      </c>
      <c r="E31" s="583">
        <v>824.643</v>
      </c>
      <c r="F31" s="583">
        <v>800.378</v>
      </c>
      <c r="G31" s="583">
        <v>1414.688</v>
      </c>
      <c r="H31" s="583">
        <v>1254.463</v>
      </c>
      <c r="I31" s="583">
        <v>1633.723</v>
      </c>
      <c r="J31" s="583">
        <v>1255.493</v>
      </c>
      <c r="K31" s="583">
        <v>1129.078</v>
      </c>
      <c r="L31" s="583">
        <v>1063.038</v>
      </c>
      <c r="M31" s="583">
        <v>1210.083</v>
      </c>
      <c r="N31" s="583">
        <v>973.763</v>
      </c>
      <c r="O31" s="583">
        <v>973.763</v>
      </c>
      <c r="P31" s="583">
        <v>973.763</v>
      </c>
      <c r="Q31" s="583">
        <v>973.763</v>
      </c>
      <c r="R31" s="583">
        <v>1174.473</v>
      </c>
      <c r="S31" s="583">
        <v>1349.933</v>
      </c>
      <c r="T31" s="583">
        <v>1184.818</v>
      </c>
      <c r="U31" s="583">
        <v>1184.818</v>
      </c>
      <c r="V31" s="583">
        <v>1184.818</v>
      </c>
      <c r="W31" s="583">
        <v>1318.958</v>
      </c>
      <c r="X31" s="583">
        <v>1318.958</v>
      </c>
      <c r="Y31" s="583">
        <v>1318.958</v>
      </c>
      <c r="Z31" s="583">
        <v>2138.898</v>
      </c>
      <c r="AA31" s="583">
        <v>2138.898</v>
      </c>
      <c r="AB31" s="583">
        <v>1386.043</v>
      </c>
      <c r="AC31" s="583">
        <v>1648.688</v>
      </c>
      <c r="AD31" s="583">
        <v>1648.688</v>
      </c>
      <c r="AE31" s="583">
        <v>1648.688</v>
      </c>
      <c r="AF31" s="583">
        <v>1386.043</v>
      </c>
      <c r="AG31" s="583">
        <v>1789.553</v>
      </c>
    </row>
    <row r="32" ht="18" spans="1:33">
      <c r="A32" s="584"/>
      <c r="B32" s="584">
        <v>12.5</v>
      </c>
      <c r="C32" s="582">
        <v>987.341</v>
      </c>
      <c r="D32" s="583">
        <v>1241.905</v>
      </c>
      <c r="E32" s="583">
        <v>838.395</v>
      </c>
      <c r="F32" s="583">
        <v>814.145</v>
      </c>
      <c r="G32" s="583">
        <v>1441.71</v>
      </c>
      <c r="H32" s="583">
        <v>1269.775</v>
      </c>
      <c r="I32" s="583">
        <v>1695.99</v>
      </c>
      <c r="J32" s="583">
        <v>1270.69</v>
      </c>
      <c r="K32" s="583">
        <v>1167.08</v>
      </c>
      <c r="L32" s="583">
        <v>1101.97</v>
      </c>
      <c r="M32" s="583">
        <v>1255.325</v>
      </c>
      <c r="N32" s="583">
        <v>1010.735</v>
      </c>
      <c r="O32" s="583">
        <v>1010.735</v>
      </c>
      <c r="P32" s="583">
        <v>1010.735</v>
      </c>
      <c r="Q32" s="583">
        <v>1010.735</v>
      </c>
      <c r="R32" s="583">
        <v>1214.45</v>
      </c>
      <c r="S32" s="583">
        <v>1395.06</v>
      </c>
      <c r="T32" s="583">
        <v>1224.88</v>
      </c>
      <c r="U32" s="583">
        <v>1224.88</v>
      </c>
      <c r="V32" s="583">
        <v>1224.88</v>
      </c>
      <c r="W32" s="583">
        <v>1367.29</v>
      </c>
      <c r="X32" s="583">
        <v>1367.29</v>
      </c>
      <c r="Y32" s="583">
        <v>1367.29</v>
      </c>
      <c r="Z32" s="583">
        <v>2209.92</v>
      </c>
      <c r="AA32" s="583">
        <v>2209.92</v>
      </c>
      <c r="AB32" s="583">
        <v>1438.395</v>
      </c>
      <c r="AC32" s="583">
        <v>1711.885</v>
      </c>
      <c r="AD32" s="583">
        <v>1711.885</v>
      </c>
      <c r="AE32" s="583">
        <v>1711.885</v>
      </c>
      <c r="AF32" s="583">
        <v>1438.395</v>
      </c>
      <c r="AG32" s="583">
        <v>1858.43</v>
      </c>
    </row>
    <row r="33" ht="18" spans="1:33">
      <c r="A33" s="584"/>
      <c r="B33" s="584">
        <v>13</v>
      </c>
      <c r="C33" s="582">
        <v>1006.246</v>
      </c>
      <c r="D33" s="583">
        <v>1280.867</v>
      </c>
      <c r="E33" s="583">
        <v>844.322</v>
      </c>
      <c r="F33" s="583">
        <v>820.087</v>
      </c>
      <c r="G33" s="583">
        <v>1450.177</v>
      </c>
      <c r="H33" s="583">
        <v>1276.747</v>
      </c>
      <c r="I33" s="583">
        <v>1701.917</v>
      </c>
      <c r="J33" s="583">
        <v>1277.777</v>
      </c>
      <c r="K33" s="583">
        <v>1196.757</v>
      </c>
      <c r="L33" s="583">
        <v>1132.777</v>
      </c>
      <c r="M33" s="583">
        <v>1292.742</v>
      </c>
      <c r="N33" s="583">
        <v>1039.382</v>
      </c>
      <c r="O33" s="583">
        <v>1039.382</v>
      </c>
      <c r="P33" s="583">
        <v>1039.382</v>
      </c>
      <c r="Q33" s="583">
        <v>1039.382</v>
      </c>
      <c r="R33" s="583">
        <v>1246.202</v>
      </c>
      <c r="S33" s="583">
        <v>1432.562</v>
      </c>
      <c r="T33" s="583">
        <v>1257.132</v>
      </c>
      <c r="U33" s="583">
        <v>1257.132</v>
      </c>
      <c r="V33" s="583">
        <v>1257.132</v>
      </c>
      <c r="W33" s="583">
        <v>1407.797</v>
      </c>
      <c r="X33" s="583">
        <v>1407.797</v>
      </c>
      <c r="Y33" s="583">
        <v>1407.797</v>
      </c>
      <c r="Z33" s="583">
        <v>2272.517</v>
      </c>
      <c r="AA33" s="583">
        <v>2272.517</v>
      </c>
      <c r="AB33" s="583">
        <v>1483.137</v>
      </c>
      <c r="AC33" s="583">
        <v>1767.872</v>
      </c>
      <c r="AD33" s="583">
        <v>1767.872</v>
      </c>
      <c r="AE33" s="583">
        <v>1767.872</v>
      </c>
      <c r="AF33" s="583">
        <v>1483.137</v>
      </c>
      <c r="AG33" s="583">
        <v>1870.667</v>
      </c>
    </row>
    <row r="34" ht="18" spans="1:33">
      <c r="A34" s="584"/>
      <c r="B34" s="584">
        <v>13.5</v>
      </c>
      <c r="C34" s="582">
        <v>1032.876</v>
      </c>
      <c r="D34" s="583">
        <v>1328.054</v>
      </c>
      <c r="E34" s="583">
        <v>857.989</v>
      </c>
      <c r="F34" s="583">
        <v>833.739</v>
      </c>
      <c r="G34" s="583">
        <v>1477.199</v>
      </c>
      <c r="H34" s="583">
        <v>1291.944</v>
      </c>
      <c r="I34" s="583">
        <v>1715.584</v>
      </c>
      <c r="J34" s="583">
        <v>1292.474</v>
      </c>
      <c r="K34" s="583">
        <v>1234.159</v>
      </c>
      <c r="L34" s="583">
        <v>1171.709</v>
      </c>
      <c r="M34" s="583">
        <v>1337.984</v>
      </c>
      <c r="N34" s="583">
        <v>1076.254</v>
      </c>
      <c r="O34" s="583">
        <v>1076.254</v>
      </c>
      <c r="P34" s="583">
        <v>1076.254</v>
      </c>
      <c r="Q34" s="583">
        <v>1076.254</v>
      </c>
      <c r="R34" s="583">
        <v>1286.264</v>
      </c>
      <c r="S34" s="583">
        <v>1477.204</v>
      </c>
      <c r="T34" s="583">
        <v>1297.109</v>
      </c>
      <c r="U34" s="583">
        <v>1297.109</v>
      </c>
      <c r="V34" s="583">
        <v>1297.109</v>
      </c>
      <c r="W34" s="583">
        <v>1455.529</v>
      </c>
      <c r="X34" s="583">
        <v>1455.529</v>
      </c>
      <c r="Y34" s="583">
        <v>1455.529</v>
      </c>
      <c r="Z34" s="583">
        <v>2343.054</v>
      </c>
      <c r="AA34" s="583">
        <v>2343.054</v>
      </c>
      <c r="AB34" s="583">
        <v>1534.989</v>
      </c>
      <c r="AC34" s="583">
        <v>1831.169</v>
      </c>
      <c r="AD34" s="583">
        <v>1831.169</v>
      </c>
      <c r="AE34" s="583">
        <v>1831.169</v>
      </c>
      <c r="AF34" s="583">
        <v>1534.989</v>
      </c>
      <c r="AG34" s="583">
        <v>1891.029</v>
      </c>
    </row>
    <row r="35" ht="18" spans="1:33">
      <c r="A35" s="584"/>
      <c r="B35" s="584">
        <v>14</v>
      </c>
      <c r="C35" s="582">
        <v>1051.678</v>
      </c>
      <c r="D35" s="583">
        <v>1367.016</v>
      </c>
      <c r="E35" s="583">
        <v>863.416</v>
      </c>
      <c r="F35" s="583">
        <v>839.681</v>
      </c>
      <c r="G35" s="583">
        <v>1485.566</v>
      </c>
      <c r="H35" s="583">
        <v>1298.916</v>
      </c>
      <c r="I35" s="583">
        <v>1721.511</v>
      </c>
      <c r="J35" s="583">
        <v>1300.046</v>
      </c>
      <c r="K35" s="583">
        <v>1263.836</v>
      </c>
      <c r="L35" s="583">
        <v>1202.516</v>
      </c>
      <c r="M35" s="583">
        <v>1350.621</v>
      </c>
      <c r="N35" s="583">
        <v>1084.886</v>
      </c>
      <c r="O35" s="583">
        <v>1084.886</v>
      </c>
      <c r="P35" s="583">
        <v>1084.886</v>
      </c>
      <c r="Q35" s="583">
        <v>1084.886</v>
      </c>
      <c r="R35" s="583">
        <v>1318.616</v>
      </c>
      <c r="S35" s="583">
        <v>1514.606</v>
      </c>
      <c r="T35" s="583">
        <v>1328.846</v>
      </c>
      <c r="U35" s="583">
        <v>1328.846</v>
      </c>
      <c r="V35" s="583">
        <v>1328.846</v>
      </c>
      <c r="W35" s="583">
        <v>1496.021</v>
      </c>
      <c r="X35" s="583">
        <v>1496.021</v>
      </c>
      <c r="Y35" s="583">
        <v>1496.021</v>
      </c>
      <c r="Z35" s="583">
        <v>2354.231</v>
      </c>
      <c r="AA35" s="583">
        <v>2354.231</v>
      </c>
      <c r="AB35" s="583">
        <v>1579.731</v>
      </c>
      <c r="AC35" s="583">
        <v>1887.256</v>
      </c>
      <c r="AD35" s="583">
        <v>1887.256</v>
      </c>
      <c r="AE35" s="583">
        <v>1887.256</v>
      </c>
      <c r="AF35" s="583">
        <v>1579.731</v>
      </c>
      <c r="AG35" s="583">
        <v>1903.151</v>
      </c>
    </row>
    <row r="36" ht="18" spans="1:33">
      <c r="A36" s="584"/>
      <c r="B36" s="584">
        <v>14.5</v>
      </c>
      <c r="C36" s="582">
        <v>1078.308</v>
      </c>
      <c r="D36" s="583">
        <v>1413.803</v>
      </c>
      <c r="E36" s="583">
        <v>877.168</v>
      </c>
      <c r="F36" s="583">
        <v>853.448</v>
      </c>
      <c r="G36" s="583">
        <v>1512.588</v>
      </c>
      <c r="H36" s="583">
        <v>1313.713</v>
      </c>
      <c r="I36" s="583">
        <v>1735.278</v>
      </c>
      <c r="J36" s="583">
        <v>1314.743</v>
      </c>
      <c r="K36" s="583">
        <v>1301.838</v>
      </c>
      <c r="L36" s="583">
        <v>1240.963</v>
      </c>
      <c r="M36" s="583">
        <v>1371.498</v>
      </c>
      <c r="N36" s="583">
        <v>1101.628</v>
      </c>
      <c r="O36" s="583">
        <v>1101.628</v>
      </c>
      <c r="P36" s="583">
        <v>1101.628</v>
      </c>
      <c r="Q36" s="583">
        <v>1101.628</v>
      </c>
      <c r="R36" s="583">
        <v>1334.858</v>
      </c>
      <c r="S36" s="583">
        <v>1559.833</v>
      </c>
      <c r="T36" s="583">
        <v>1346.218</v>
      </c>
      <c r="U36" s="583">
        <v>1346.218</v>
      </c>
      <c r="V36" s="583">
        <v>1346.218</v>
      </c>
      <c r="W36" s="583">
        <v>1544.353</v>
      </c>
      <c r="X36" s="583">
        <v>1544.353</v>
      </c>
      <c r="Y36" s="583">
        <v>1544.353</v>
      </c>
      <c r="Z36" s="583">
        <v>2373.048</v>
      </c>
      <c r="AA36" s="583">
        <v>2373.048</v>
      </c>
      <c r="AB36" s="583">
        <v>1632.083</v>
      </c>
      <c r="AC36" s="583">
        <v>1950.953</v>
      </c>
      <c r="AD36" s="583">
        <v>1950.953</v>
      </c>
      <c r="AE36" s="583">
        <v>1950.953</v>
      </c>
      <c r="AF36" s="583">
        <v>1632.083</v>
      </c>
      <c r="AG36" s="583">
        <v>1923.613</v>
      </c>
    </row>
    <row r="37" ht="18" spans="1:33">
      <c r="A37" s="584"/>
      <c r="B37" s="584">
        <v>15</v>
      </c>
      <c r="C37" s="582">
        <v>1097.007</v>
      </c>
      <c r="D37" s="583">
        <v>1452.765</v>
      </c>
      <c r="E37" s="583">
        <v>883.11</v>
      </c>
      <c r="F37" s="583">
        <v>859.875</v>
      </c>
      <c r="G37" s="583">
        <v>1521.055</v>
      </c>
      <c r="H37" s="583">
        <v>1321.285</v>
      </c>
      <c r="I37" s="583">
        <v>1741.205</v>
      </c>
      <c r="J37" s="583">
        <v>1322.215</v>
      </c>
      <c r="K37" s="583">
        <v>1331.515</v>
      </c>
      <c r="L37" s="583">
        <v>1272.17</v>
      </c>
      <c r="M37" s="583">
        <v>1384.135</v>
      </c>
      <c r="N37" s="583">
        <v>1110.145</v>
      </c>
      <c r="O37" s="583">
        <v>1110.145</v>
      </c>
      <c r="P37" s="583">
        <v>1110.145</v>
      </c>
      <c r="Q37" s="583">
        <v>1110.145</v>
      </c>
      <c r="R37" s="583">
        <v>1343.375</v>
      </c>
      <c r="S37" s="583">
        <v>1567.835</v>
      </c>
      <c r="T37" s="583">
        <v>1355.765</v>
      </c>
      <c r="U37" s="583">
        <v>1355.765</v>
      </c>
      <c r="V37" s="583">
        <v>1355.765</v>
      </c>
      <c r="W37" s="583">
        <v>1584.86</v>
      </c>
      <c r="X37" s="583">
        <v>1584.86</v>
      </c>
      <c r="Y37" s="583">
        <v>1584.86</v>
      </c>
      <c r="Z37" s="583">
        <v>2383.64</v>
      </c>
      <c r="AA37" s="583">
        <v>2383.64</v>
      </c>
      <c r="AB37" s="583">
        <v>1676.71</v>
      </c>
      <c r="AC37" s="583">
        <v>2006.44</v>
      </c>
      <c r="AD37" s="583">
        <v>2006.44</v>
      </c>
      <c r="AE37" s="583">
        <v>2006.44</v>
      </c>
      <c r="AF37" s="583">
        <v>1676.71</v>
      </c>
      <c r="AG37" s="583">
        <v>1936.25</v>
      </c>
    </row>
    <row r="38" ht="18" spans="1:33">
      <c r="A38" s="584"/>
      <c r="B38" s="584">
        <v>15.5</v>
      </c>
      <c r="C38" s="582">
        <v>1123.637</v>
      </c>
      <c r="D38" s="583">
        <v>1499.552</v>
      </c>
      <c r="E38" s="583">
        <v>896.862</v>
      </c>
      <c r="F38" s="583">
        <v>873.542</v>
      </c>
      <c r="G38" s="583">
        <v>1548.077</v>
      </c>
      <c r="H38" s="583">
        <v>1335.982</v>
      </c>
      <c r="I38" s="583">
        <v>1754.972</v>
      </c>
      <c r="J38" s="583">
        <v>1336.912</v>
      </c>
      <c r="K38" s="583">
        <v>1345.782</v>
      </c>
      <c r="L38" s="583">
        <v>1310.602</v>
      </c>
      <c r="M38" s="583">
        <v>1404.512</v>
      </c>
      <c r="N38" s="583">
        <v>1126.902</v>
      </c>
      <c r="O38" s="583">
        <v>1126.902</v>
      </c>
      <c r="P38" s="583">
        <v>1126.902</v>
      </c>
      <c r="Q38" s="583">
        <v>1126.902</v>
      </c>
      <c r="R38" s="583">
        <v>1359.617</v>
      </c>
      <c r="S38" s="583">
        <v>1583.662</v>
      </c>
      <c r="T38" s="583">
        <v>1373.122</v>
      </c>
      <c r="U38" s="583">
        <v>1373.122</v>
      </c>
      <c r="V38" s="583">
        <v>1373.122</v>
      </c>
      <c r="W38" s="583">
        <v>1632.692</v>
      </c>
      <c r="X38" s="583">
        <v>1632.692</v>
      </c>
      <c r="Y38" s="583">
        <v>1632.692</v>
      </c>
      <c r="Z38" s="583">
        <v>2402.542</v>
      </c>
      <c r="AA38" s="583">
        <v>2402.542</v>
      </c>
      <c r="AB38" s="583">
        <v>1729.077</v>
      </c>
      <c r="AC38" s="583">
        <v>2030.522</v>
      </c>
      <c r="AD38" s="583">
        <v>2030.522</v>
      </c>
      <c r="AE38" s="583">
        <v>2030.522</v>
      </c>
      <c r="AF38" s="583">
        <v>1729.077</v>
      </c>
      <c r="AG38" s="583">
        <v>1956.112</v>
      </c>
    </row>
    <row r="39" ht="18" spans="1:33">
      <c r="A39" s="584"/>
      <c r="B39" s="584">
        <v>16</v>
      </c>
      <c r="C39" s="582">
        <v>1142.439</v>
      </c>
      <c r="D39" s="583">
        <v>1538.514</v>
      </c>
      <c r="E39" s="583">
        <v>902.289</v>
      </c>
      <c r="F39" s="583">
        <v>879.584</v>
      </c>
      <c r="G39" s="583">
        <v>1556.559</v>
      </c>
      <c r="H39" s="583">
        <v>1343.454</v>
      </c>
      <c r="I39" s="583">
        <v>1760.899</v>
      </c>
      <c r="J39" s="583">
        <v>1343.984</v>
      </c>
      <c r="K39" s="583">
        <v>1352.239</v>
      </c>
      <c r="L39" s="583">
        <v>1341.909</v>
      </c>
      <c r="M39" s="583">
        <v>1417.249</v>
      </c>
      <c r="N39" s="583">
        <v>1135.519</v>
      </c>
      <c r="O39" s="583">
        <v>1135.519</v>
      </c>
      <c r="P39" s="583">
        <v>1135.519</v>
      </c>
      <c r="Q39" s="583">
        <v>1135.519</v>
      </c>
      <c r="R39" s="583">
        <v>1368.234</v>
      </c>
      <c r="S39" s="583">
        <v>1591.149</v>
      </c>
      <c r="T39" s="583">
        <v>1382.169</v>
      </c>
      <c r="U39" s="583">
        <v>1382.169</v>
      </c>
      <c r="V39" s="583">
        <v>1382.169</v>
      </c>
      <c r="W39" s="583">
        <v>1673.199</v>
      </c>
      <c r="X39" s="583">
        <v>1673.199</v>
      </c>
      <c r="Y39" s="583">
        <v>1673.199</v>
      </c>
      <c r="Z39" s="583">
        <v>2413.134</v>
      </c>
      <c r="AA39" s="583">
        <v>2413.134</v>
      </c>
      <c r="AB39" s="583">
        <v>1773.804</v>
      </c>
      <c r="AC39" s="583">
        <v>2047.279</v>
      </c>
      <c r="AD39" s="583">
        <v>2047.279</v>
      </c>
      <c r="AE39" s="583">
        <v>2047.279</v>
      </c>
      <c r="AF39" s="583">
        <v>1773.804</v>
      </c>
      <c r="AG39" s="583">
        <v>1968.849</v>
      </c>
    </row>
    <row r="40" ht="18" spans="1:33">
      <c r="A40" s="584"/>
      <c r="B40" s="584">
        <v>16.5</v>
      </c>
      <c r="C40" s="582">
        <v>1169.069</v>
      </c>
      <c r="D40" s="583">
        <v>1585.701</v>
      </c>
      <c r="E40" s="583">
        <v>916.041</v>
      </c>
      <c r="F40" s="583">
        <v>893.236</v>
      </c>
      <c r="G40" s="583">
        <v>1583.566</v>
      </c>
      <c r="H40" s="583">
        <v>1358.166</v>
      </c>
      <c r="I40" s="583">
        <v>1774.166</v>
      </c>
      <c r="J40" s="583">
        <v>1359.281</v>
      </c>
      <c r="K40" s="583">
        <v>1365.906</v>
      </c>
      <c r="L40" s="583">
        <v>1380.356</v>
      </c>
      <c r="M40" s="583">
        <v>1437.726</v>
      </c>
      <c r="N40" s="583">
        <v>1151.761</v>
      </c>
      <c r="O40" s="583">
        <v>1151.761</v>
      </c>
      <c r="P40" s="583">
        <v>1151.761</v>
      </c>
      <c r="Q40" s="583">
        <v>1151.761</v>
      </c>
      <c r="R40" s="583">
        <v>1384.476</v>
      </c>
      <c r="S40" s="583">
        <v>1606.976</v>
      </c>
      <c r="T40" s="583">
        <v>1399.441</v>
      </c>
      <c r="U40" s="583">
        <v>1399.441</v>
      </c>
      <c r="V40" s="583">
        <v>1399.441</v>
      </c>
      <c r="W40" s="583">
        <v>1721.516</v>
      </c>
      <c r="X40" s="583">
        <v>1721.516</v>
      </c>
      <c r="Y40" s="583">
        <v>1721.516</v>
      </c>
      <c r="Z40" s="583">
        <v>2431.951</v>
      </c>
      <c r="AA40" s="583">
        <v>2431.951</v>
      </c>
      <c r="AB40" s="583">
        <v>1826.271</v>
      </c>
      <c r="AC40" s="583">
        <v>2071.276</v>
      </c>
      <c r="AD40" s="583">
        <v>2071.276</v>
      </c>
      <c r="AE40" s="583">
        <v>2071.276</v>
      </c>
      <c r="AF40" s="583">
        <v>1826.271</v>
      </c>
      <c r="AG40" s="583">
        <v>1988.711</v>
      </c>
    </row>
    <row r="41" ht="18" spans="1:33">
      <c r="A41" s="584"/>
      <c r="B41" s="584">
        <v>17</v>
      </c>
      <c r="C41" s="582">
        <v>1187.768</v>
      </c>
      <c r="D41" s="583">
        <v>1624.763</v>
      </c>
      <c r="E41" s="583">
        <v>921.983</v>
      </c>
      <c r="F41" s="583">
        <v>899.278</v>
      </c>
      <c r="G41" s="583">
        <v>1591.948</v>
      </c>
      <c r="H41" s="583">
        <v>1365.238</v>
      </c>
      <c r="I41" s="583">
        <v>1779.993</v>
      </c>
      <c r="J41" s="583">
        <v>1366.268</v>
      </c>
      <c r="K41" s="583">
        <v>1372.463</v>
      </c>
      <c r="L41" s="583">
        <v>1411.663</v>
      </c>
      <c r="M41" s="583">
        <v>1450.363</v>
      </c>
      <c r="N41" s="583">
        <v>1160.793</v>
      </c>
      <c r="O41" s="583">
        <v>1160.793</v>
      </c>
      <c r="P41" s="583">
        <v>1160.793</v>
      </c>
      <c r="Q41" s="583">
        <v>1160.793</v>
      </c>
      <c r="R41" s="583">
        <v>1393.093</v>
      </c>
      <c r="S41" s="583">
        <v>1614.878</v>
      </c>
      <c r="T41" s="583">
        <v>1409.088</v>
      </c>
      <c r="U41" s="583">
        <v>1409.088</v>
      </c>
      <c r="V41" s="583">
        <v>1409.088</v>
      </c>
      <c r="W41" s="583">
        <v>1762.023</v>
      </c>
      <c r="X41" s="583">
        <v>1762.023</v>
      </c>
      <c r="Y41" s="583">
        <v>1762.023</v>
      </c>
      <c r="Z41" s="583">
        <v>2442.543</v>
      </c>
      <c r="AA41" s="583">
        <v>2442.543</v>
      </c>
      <c r="AB41" s="583">
        <v>1870.898</v>
      </c>
      <c r="AC41" s="583">
        <v>2087.633</v>
      </c>
      <c r="AD41" s="583">
        <v>2087.633</v>
      </c>
      <c r="AE41" s="583">
        <v>2087.633</v>
      </c>
      <c r="AF41" s="583">
        <v>1870.898</v>
      </c>
      <c r="AG41" s="583">
        <v>2001.348</v>
      </c>
    </row>
    <row r="42" ht="18" spans="1:33">
      <c r="A42" s="584"/>
      <c r="B42" s="584">
        <v>17.5</v>
      </c>
      <c r="C42" s="582">
        <v>1214.398</v>
      </c>
      <c r="D42" s="583">
        <v>1671.45</v>
      </c>
      <c r="E42" s="583">
        <v>935.635</v>
      </c>
      <c r="F42" s="583">
        <v>913.045</v>
      </c>
      <c r="G42" s="583">
        <v>1618.955</v>
      </c>
      <c r="H42" s="583">
        <v>1380.435</v>
      </c>
      <c r="I42" s="583">
        <v>1793.76</v>
      </c>
      <c r="J42" s="583">
        <v>1381.465</v>
      </c>
      <c r="K42" s="583">
        <v>1386.63</v>
      </c>
      <c r="L42" s="583">
        <v>1450.095</v>
      </c>
      <c r="M42" s="583">
        <v>1470.74</v>
      </c>
      <c r="N42" s="583">
        <v>1177.135</v>
      </c>
      <c r="O42" s="583">
        <v>1177.135</v>
      </c>
      <c r="P42" s="583">
        <v>1177.135</v>
      </c>
      <c r="Q42" s="583">
        <v>1177.135</v>
      </c>
      <c r="R42" s="583">
        <v>1409.32</v>
      </c>
      <c r="S42" s="583">
        <v>1630.69</v>
      </c>
      <c r="T42" s="583">
        <v>1425.845</v>
      </c>
      <c r="U42" s="583">
        <v>1425.845</v>
      </c>
      <c r="V42" s="583">
        <v>1425.845</v>
      </c>
      <c r="W42" s="583">
        <v>1810.255</v>
      </c>
      <c r="X42" s="583">
        <v>1810.255</v>
      </c>
      <c r="Y42" s="583">
        <v>1810.255</v>
      </c>
      <c r="Z42" s="583">
        <v>2461.445</v>
      </c>
      <c r="AA42" s="583">
        <v>2461.445</v>
      </c>
      <c r="AB42" s="583">
        <v>1922.765</v>
      </c>
      <c r="AC42" s="583">
        <v>2112.115</v>
      </c>
      <c r="AD42" s="583">
        <v>2112.115</v>
      </c>
      <c r="AE42" s="583">
        <v>2112.115</v>
      </c>
      <c r="AF42" s="583">
        <v>1922.765</v>
      </c>
      <c r="AG42" s="583">
        <v>2021.31</v>
      </c>
    </row>
    <row r="43" ht="18" spans="1:33">
      <c r="A43" s="584"/>
      <c r="B43" s="584">
        <v>18</v>
      </c>
      <c r="C43" s="582">
        <v>1233.2</v>
      </c>
      <c r="D43" s="583">
        <v>1710.512</v>
      </c>
      <c r="E43" s="583">
        <v>941.162</v>
      </c>
      <c r="F43" s="583">
        <v>918.887</v>
      </c>
      <c r="G43" s="583">
        <v>1627.537</v>
      </c>
      <c r="H43" s="583">
        <v>1387.507</v>
      </c>
      <c r="I43" s="583">
        <v>1799.687</v>
      </c>
      <c r="J43" s="583">
        <v>1388.437</v>
      </c>
      <c r="K43" s="583">
        <v>1393.187</v>
      </c>
      <c r="L43" s="583">
        <v>1480.902</v>
      </c>
      <c r="M43" s="583">
        <v>1483.492</v>
      </c>
      <c r="N43" s="583">
        <v>1186.252</v>
      </c>
      <c r="O43" s="583">
        <v>1186.252</v>
      </c>
      <c r="P43" s="583">
        <v>1186.252</v>
      </c>
      <c r="Q43" s="583">
        <v>1186.252</v>
      </c>
      <c r="R43" s="583">
        <v>1417.937</v>
      </c>
      <c r="S43" s="583">
        <v>1638.792</v>
      </c>
      <c r="T43" s="583">
        <v>1435.392</v>
      </c>
      <c r="U43" s="583">
        <v>1435.392</v>
      </c>
      <c r="V43" s="583">
        <v>1435.392</v>
      </c>
      <c r="W43" s="583">
        <v>1850.262</v>
      </c>
      <c r="X43" s="583">
        <v>1850.262</v>
      </c>
      <c r="Y43" s="583">
        <v>1850.262</v>
      </c>
      <c r="Z43" s="583">
        <v>2472.137</v>
      </c>
      <c r="AA43" s="583">
        <v>2472.137</v>
      </c>
      <c r="AB43" s="583">
        <v>1967.492</v>
      </c>
      <c r="AC43" s="583">
        <v>2128.472</v>
      </c>
      <c r="AD43" s="583">
        <v>2128.472</v>
      </c>
      <c r="AE43" s="583">
        <v>2128.472</v>
      </c>
      <c r="AF43" s="583">
        <v>1967.492</v>
      </c>
      <c r="AG43" s="583">
        <v>2033.947</v>
      </c>
    </row>
    <row r="44" ht="18" spans="1:33">
      <c r="A44" s="584"/>
      <c r="B44" s="584">
        <v>18.5</v>
      </c>
      <c r="C44" s="582">
        <v>1259.727</v>
      </c>
      <c r="D44" s="583">
        <v>1757.199</v>
      </c>
      <c r="E44" s="583">
        <v>954.829</v>
      </c>
      <c r="F44" s="583">
        <v>933.139</v>
      </c>
      <c r="G44" s="583">
        <v>1654.444</v>
      </c>
      <c r="H44" s="583">
        <v>1402.704</v>
      </c>
      <c r="I44" s="583">
        <v>1813.454</v>
      </c>
      <c r="J44" s="583">
        <v>1403.234</v>
      </c>
      <c r="K44" s="583">
        <v>1407.354</v>
      </c>
      <c r="L44" s="583">
        <v>1501.779</v>
      </c>
      <c r="M44" s="583">
        <v>1504.354</v>
      </c>
      <c r="N44" s="583">
        <v>1202.509</v>
      </c>
      <c r="O44" s="583">
        <v>1202.509</v>
      </c>
      <c r="P44" s="583">
        <v>1202.509</v>
      </c>
      <c r="Q44" s="583">
        <v>1202.509</v>
      </c>
      <c r="R44" s="583">
        <v>1434.179</v>
      </c>
      <c r="S44" s="583">
        <v>1654.519</v>
      </c>
      <c r="T44" s="583">
        <v>1452.764</v>
      </c>
      <c r="U44" s="583">
        <v>1452.764</v>
      </c>
      <c r="V44" s="583">
        <v>1452.764</v>
      </c>
      <c r="W44" s="583">
        <v>1873.314</v>
      </c>
      <c r="X44" s="583">
        <v>1873.314</v>
      </c>
      <c r="Y44" s="583">
        <v>1873.314</v>
      </c>
      <c r="Z44" s="583">
        <v>2490.954</v>
      </c>
      <c r="AA44" s="583">
        <v>2490.954</v>
      </c>
      <c r="AB44" s="583">
        <v>2019.844</v>
      </c>
      <c r="AC44" s="583">
        <v>2152.454</v>
      </c>
      <c r="AD44" s="583">
        <v>2152.454</v>
      </c>
      <c r="AE44" s="583">
        <v>2152.454</v>
      </c>
      <c r="AF44" s="583">
        <v>2019.844</v>
      </c>
      <c r="AG44" s="583">
        <v>2053.909</v>
      </c>
    </row>
    <row r="45" ht="18" spans="1:33">
      <c r="A45" s="584"/>
      <c r="B45" s="584">
        <v>19</v>
      </c>
      <c r="C45" s="582">
        <v>1278.735</v>
      </c>
      <c r="D45" s="583">
        <v>1796.161</v>
      </c>
      <c r="E45" s="583">
        <v>960.756</v>
      </c>
      <c r="F45" s="583">
        <v>939.081</v>
      </c>
      <c r="G45" s="583">
        <v>1662.926</v>
      </c>
      <c r="H45" s="583">
        <v>1409.676</v>
      </c>
      <c r="I45" s="583">
        <v>1819.481</v>
      </c>
      <c r="J45" s="583">
        <v>1410.706</v>
      </c>
      <c r="K45" s="583">
        <v>1413.811</v>
      </c>
      <c r="L45" s="583">
        <v>1514.431</v>
      </c>
      <c r="M45" s="583">
        <v>1517.006</v>
      </c>
      <c r="N45" s="583">
        <v>1211.026</v>
      </c>
      <c r="O45" s="583">
        <v>1211.026</v>
      </c>
      <c r="P45" s="583">
        <v>1211.026</v>
      </c>
      <c r="Q45" s="583">
        <v>1211.026</v>
      </c>
      <c r="R45" s="583">
        <v>1442.696</v>
      </c>
      <c r="S45" s="583">
        <v>1662.521</v>
      </c>
      <c r="T45" s="583">
        <v>1462.311</v>
      </c>
      <c r="U45" s="583">
        <v>1462.311</v>
      </c>
      <c r="V45" s="583">
        <v>1462.311</v>
      </c>
      <c r="W45" s="583">
        <v>1888.526</v>
      </c>
      <c r="X45" s="583">
        <v>1888.526</v>
      </c>
      <c r="Y45" s="583">
        <v>1888.526</v>
      </c>
      <c r="Z45" s="583">
        <v>2502.046</v>
      </c>
      <c r="AA45" s="583">
        <v>2502.046</v>
      </c>
      <c r="AB45" s="583">
        <v>2064.486</v>
      </c>
      <c r="AC45" s="583">
        <v>2168.726</v>
      </c>
      <c r="AD45" s="583">
        <v>2168.726</v>
      </c>
      <c r="AE45" s="583">
        <v>2168.726</v>
      </c>
      <c r="AF45" s="583">
        <v>2064.486</v>
      </c>
      <c r="AG45" s="583">
        <v>2066.546</v>
      </c>
    </row>
    <row r="46" ht="18" spans="1:33">
      <c r="A46" s="584"/>
      <c r="B46" s="584">
        <v>19.5</v>
      </c>
      <c r="C46" s="582">
        <v>1311.957</v>
      </c>
      <c r="D46" s="583">
        <v>1843.448</v>
      </c>
      <c r="E46" s="583">
        <v>975.023</v>
      </c>
      <c r="F46" s="583">
        <v>953.878</v>
      </c>
      <c r="G46" s="583">
        <v>1688.903</v>
      </c>
      <c r="H46" s="583">
        <v>1423.443</v>
      </c>
      <c r="I46" s="583">
        <v>1833.563</v>
      </c>
      <c r="J46" s="583">
        <v>1424.988</v>
      </c>
      <c r="K46" s="583">
        <v>1427.048</v>
      </c>
      <c r="L46" s="583">
        <v>1534.793</v>
      </c>
      <c r="M46" s="583">
        <v>1536.453</v>
      </c>
      <c r="N46" s="583">
        <v>1226.838</v>
      </c>
      <c r="O46" s="583">
        <v>1226.838</v>
      </c>
      <c r="P46" s="583">
        <v>1226.838</v>
      </c>
      <c r="Q46" s="583">
        <v>1226.838</v>
      </c>
      <c r="R46" s="583">
        <v>1457.908</v>
      </c>
      <c r="S46" s="583">
        <v>1678.333</v>
      </c>
      <c r="T46" s="583">
        <v>1477.623</v>
      </c>
      <c r="U46" s="583">
        <v>1477.623</v>
      </c>
      <c r="V46" s="583">
        <v>1477.623</v>
      </c>
      <c r="W46" s="583">
        <v>1904.353</v>
      </c>
      <c r="X46" s="583">
        <v>1904.353</v>
      </c>
      <c r="Y46" s="583">
        <v>1904.353</v>
      </c>
      <c r="Z46" s="583">
        <v>2518.288</v>
      </c>
      <c r="AA46" s="583">
        <v>2518.288</v>
      </c>
      <c r="AB46" s="583">
        <v>2190.718</v>
      </c>
      <c r="AC46" s="583">
        <v>2188.658</v>
      </c>
      <c r="AD46" s="583">
        <v>2188.658</v>
      </c>
      <c r="AE46" s="583">
        <v>2188.658</v>
      </c>
      <c r="AF46" s="583">
        <v>2190.718</v>
      </c>
      <c r="AG46" s="583">
        <v>2087.523</v>
      </c>
    </row>
    <row r="47" ht="18" spans="1:33">
      <c r="A47" s="584"/>
      <c r="B47" s="584">
        <v>20</v>
      </c>
      <c r="C47" s="582">
        <v>1256.187</v>
      </c>
      <c r="D47" s="583">
        <v>1882.41</v>
      </c>
      <c r="E47" s="583">
        <v>979.95</v>
      </c>
      <c r="F47" s="583">
        <v>959.29</v>
      </c>
      <c r="G47" s="583">
        <v>1695.325</v>
      </c>
      <c r="H47" s="583">
        <v>1428.855</v>
      </c>
      <c r="I47" s="583">
        <v>1839.075</v>
      </c>
      <c r="J47" s="583">
        <v>1430.4</v>
      </c>
      <c r="K47" s="583">
        <v>1432.475</v>
      </c>
      <c r="L47" s="583">
        <v>1547.015</v>
      </c>
      <c r="M47" s="583">
        <v>1548.56</v>
      </c>
      <c r="N47" s="583">
        <v>1234.325</v>
      </c>
      <c r="O47" s="583">
        <v>1234.325</v>
      </c>
      <c r="P47" s="583">
        <v>1234.325</v>
      </c>
      <c r="Q47" s="583">
        <v>1234.325</v>
      </c>
      <c r="R47" s="583">
        <v>1465.495</v>
      </c>
      <c r="S47" s="583">
        <v>1685.82</v>
      </c>
      <c r="T47" s="583">
        <v>1485.11</v>
      </c>
      <c r="U47" s="583">
        <v>1485.11</v>
      </c>
      <c r="V47" s="583">
        <v>1485.11</v>
      </c>
      <c r="W47" s="583">
        <v>1911.84</v>
      </c>
      <c r="X47" s="583">
        <v>1911.84</v>
      </c>
      <c r="Y47" s="583">
        <v>1911.84</v>
      </c>
      <c r="Z47" s="583">
        <v>2525.875</v>
      </c>
      <c r="AA47" s="583">
        <v>2525.875</v>
      </c>
      <c r="AB47" s="583">
        <v>2202.34</v>
      </c>
      <c r="AC47" s="583">
        <v>2200.28</v>
      </c>
      <c r="AD47" s="583">
        <v>2200.28</v>
      </c>
      <c r="AE47" s="583">
        <v>2200.28</v>
      </c>
      <c r="AF47" s="583">
        <v>2202.34</v>
      </c>
      <c r="AG47" s="583">
        <v>2099.145</v>
      </c>
    </row>
    <row r="48" ht="18" spans="1:33">
      <c r="A48" s="584"/>
      <c r="B48" s="584">
        <v>20.5</v>
      </c>
      <c r="C48" s="582">
        <v>1288.997</v>
      </c>
      <c r="D48" s="583">
        <v>1929.097</v>
      </c>
      <c r="E48" s="583">
        <v>1018.882</v>
      </c>
      <c r="F48" s="583">
        <v>996.692</v>
      </c>
      <c r="G48" s="583">
        <v>1768.772</v>
      </c>
      <c r="H48" s="583">
        <v>1489.992</v>
      </c>
      <c r="I48" s="583">
        <v>1920.942</v>
      </c>
      <c r="J48" s="583">
        <v>1491.637</v>
      </c>
      <c r="K48" s="583">
        <v>1493.597</v>
      </c>
      <c r="L48" s="583">
        <v>1607.122</v>
      </c>
      <c r="M48" s="583">
        <v>1608.667</v>
      </c>
      <c r="N48" s="583">
        <v>1283.587</v>
      </c>
      <c r="O48" s="583">
        <v>1283.587</v>
      </c>
      <c r="P48" s="583">
        <v>1283.587</v>
      </c>
      <c r="Q48" s="583">
        <v>1283.587</v>
      </c>
      <c r="R48" s="583">
        <v>1526.102</v>
      </c>
      <c r="S48" s="583">
        <v>1757.287</v>
      </c>
      <c r="T48" s="583">
        <v>1546.747</v>
      </c>
      <c r="U48" s="583">
        <v>1546.747</v>
      </c>
      <c r="V48" s="583">
        <v>1546.747</v>
      </c>
      <c r="W48" s="583">
        <v>1994.637</v>
      </c>
      <c r="X48" s="583">
        <v>1994.637</v>
      </c>
      <c r="Y48" s="583">
        <v>1994.637</v>
      </c>
      <c r="Z48" s="583">
        <v>2639.117</v>
      </c>
      <c r="AA48" s="583">
        <v>2639.117</v>
      </c>
      <c r="AB48" s="583">
        <v>2295.467</v>
      </c>
      <c r="AC48" s="583">
        <v>2293.407</v>
      </c>
      <c r="AD48" s="583">
        <v>2293.407</v>
      </c>
      <c r="AE48" s="583">
        <v>2293.407</v>
      </c>
      <c r="AF48" s="583">
        <v>2295.467</v>
      </c>
      <c r="AG48" s="583">
        <v>2187.107</v>
      </c>
    </row>
    <row r="49" ht="18" spans="1:33">
      <c r="A49" s="584"/>
      <c r="B49" s="584">
        <v>21</v>
      </c>
      <c r="C49" s="582">
        <v>1368.157</v>
      </c>
      <c r="D49" s="583">
        <v>1968.159</v>
      </c>
      <c r="E49" s="583">
        <v>1024.394</v>
      </c>
      <c r="F49" s="583">
        <v>1002.219</v>
      </c>
      <c r="G49" s="583">
        <v>1775.194</v>
      </c>
      <c r="H49" s="583">
        <v>1495.504</v>
      </c>
      <c r="I49" s="583">
        <v>1925.854</v>
      </c>
      <c r="J49" s="583">
        <v>1497.049</v>
      </c>
      <c r="K49" s="583">
        <v>1499.109</v>
      </c>
      <c r="L49" s="583">
        <v>1619.344</v>
      </c>
      <c r="M49" s="583">
        <v>1620.889</v>
      </c>
      <c r="N49" s="583">
        <v>1291.174</v>
      </c>
      <c r="O49" s="583">
        <v>1291.174</v>
      </c>
      <c r="P49" s="583">
        <v>1291.174</v>
      </c>
      <c r="Q49" s="583">
        <v>1291.174</v>
      </c>
      <c r="R49" s="583">
        <v>1533.689</v>
      </c>
      <c r="S49" s="583">
        <v>1765.374</v>
      </c>
      <c r="T49" s="583">
        <v>1554.334</v>
      </c>
      <c r="U49" s="583">
        <v>1554.334</v>
      </c>
      <c r="V49" s="583">
        <v>1554.334</v>
      </c>
      <c r="W49" s="583">
        <v>2002.224</v>
      </c>
      <c r="X49" s="583">
        <v>2002.224</v>
      </c>
      <c r="Y49" s="583">
        <v>2002.224</v>
      </c>
      <c r="Z49" s="583">
        <v>2646.719</v>
      </c>
      <c r="AA49" s="583">
        <v>2646.719</v>
      </c>
      <c r="AB49" s="583">
        <v>2307.189</v>
      </c>
      <c r="AC49" s="583">
        <v>2305.629</v>
      </c>
      <c r="AD49" s="583">
        <v>2305.629</v>
      </c>
      <c r="AE49" s="583">
        <v>2305.629</v>
      </c>
      <c r="AF49" s="583">
        <v>2307.189</v>
      </c>
      <c r="AG49" s="583">
        <v>2199.329</v>
      </c>
    </row>
    <row r="50" ht="18" spans="1:33">
      <c r="A50" s="584"/>
      <c r="B50" s="584">
        <v>21.5</v>
      </c>
      <c r="C50" s="582">
        <v>1385.62</v>
      </c>
      <c r="D50" s="583">
        <v>1975.606</v>
      </c>
      <c r="E50" s="583">
        <v>1045.931</v>
      </c>
      <c r="F50" s="583">
        <v>1023.256</v>
      </c>
      <c r="G50" s="583">
        <v>1813.131</v>
      </c>
      <c r="H50" s="583">
        <v>1527.786</v>
      </c>
      <c r="I50" s="583">
        <v>1968.396</v>
      </c>
      <c r="J50" s="583">
        <v>1529.316</v>
      </c>
      <c r="K50" s="583">
        <v>1531.376</v>
      </c>
      <c r="L50" s="583">
        <v>1647.856</v>
      </c>
      <c r="M50" s="583">
        <v>1649.401</v>
      </c>
      <c r="N50" s="583">
        <v>1316.486</v>
      </c>
      <c r="O50" s="583">
        <v>1316.486</v>
      </c>
      <c r="P50" s="583">
        <v>1316.486</v>
      </c>
      <c r="Q50" s="583">
        <v>1316.486</v>
      </c>
      <c r="R50" s="583">
        <v>1564.881</v>
      </c>
      <c r="S50" s="583">
        <v>1801.431</v>
      </c>
      <c r="T50" s="583">
        <v>1586.011</v>
      </c>
      <c r="U50" s="583">
        <v>1586.011</v>
      </c>
      <c r="V50" s="583">
        <v>1586.011</v>
      </c>
      <c r="W50" s="583">
        <v>2044.146</v>
      </c>
      <c r="X50" s="583">
        <v>2044.146</v>
      </c>
      <c r="Y50" s="583">
        <v>2044.146</v>
      </c>
      <c r="Z50" s="583">
        <v>2703.781</v>
      </c>
      <c r="AA50" s="583">
        <v>2703.781</v>
      </c>
      <c r="AB50" s="583">
        <v>2352.311</v>
      </c>
      <c r="AC50" s="583">
        <v>2350.266</v>
      </c>
      <c r="AD50" s="583">
        <v>2350.266</v>
      </c>
      <c r="AE50" s="583">
        <v>2350.266</v>
      </c>
      <c r="AF50" s="583">
        <v>2352.311</v>
      </c>
      <c r="AG50" s="583">
        <v>2241.526</v>
      </c>
    </row>
    <row r="51" ht="18" spans="1:33">
      <c r="A51" s="584"/>
      <c r="B51" s="584">
        <v>22</v>
      </c>
      <c r="C51" s="582">
        <v>1409.675</v>
      </c>
      <c r="D51" s="583">
        <v>2013.993</v>
      </c>
      <c r="E51" s="583">
        <v>1051.443</v>
      </c>
      <c r="F51" s="583">
        <v>1028.768</v>
      </c>
      <c r="G51" s="583">
        <v>1819.538</v>
      </c>
      <c r="H51" s="583">
        <v>1533.283</v>
      </c>
      <c r="I51" s="583">
        <v>1973.908</v>
      </c>
      <c r="J51" s="583">
        <v>1534.828</v>
      </c>
      <c r="K51" s="583">
        <v>1536.288</v>
      </c>
      <c r="L51" s="583">
        <v>1659.463</v>
      </c>
      <c r="M51" s="583">
        <v>1661.108</v>
      </c>
      <c r="N51" s="583">
        <v>1324.473</v>
      </c>
      <c r="O51" s="583">
        <v>1324.473</v>
      </c>
      <c r="P51" s="583">
        <v>1324.473</v>
      </c>
      <c r="Q51" s="583">
        <v>1324.473</v>
      </c>
      <c r="R51" s="583">
        <v>1572.453</v>
      </c>
      <c r="S51" s="583">
        <v>1809.403</v>
      </c>
      <c r="T51" s="583">
        <v>1593.583</v>
      </c>
      <c r="U51" s="583">
        <v>1593.583</v>
      </c>
      <c r="V51" s="583">
        <v>1593.583</v>
      </c>
      <c r="W51" s="583">
        <v>2051.633</v>
      </c>
      <c r="X51" s="583">
        <v>2051.633</v>
      </c>
      <c r="Y51" s="583">
        <v>2051.633</v>
      </c>
      <c r="Z51" s="583">
        <v>2711.253</v>
      </c>
      <c r="AA51" s="583">
        <v>2711.253</v>
      </c>
      <c r="AB51" s="583">
        <v>2363.918</v>
      </c>
      <c r="AC51" s="583">
        <v>2361.958</v>
      </c>
      <c r="AD51" s="583">
        <v>2361.958</v>
      </c>
      <c r="AE51" s="583">
        <v>2361.958</v>
      </c>
      <c r="AF51" s="583">
        <v>2363.918</v>
      </c>
      <c r="AG51" s="583">
        <v>2253.218</v>
      </c>
    </row>
    <row r="52" ht="18" spans="1:33">
      <c r="A52" s="584"/>
      <c r="B52" s="584">
        <v>22.5</v>
      </c>
      <c r="C52" s="582">
        <v>1446.09</v>
      </c>
      <c r="D52" s="583">
        <v>2059.72</v>
      </c>
      <c r="E52" s="583">
        <v>1089.33</v>
      </c>
      <c r="F52" s="583">
        <v>1065.61</v>
      </c>
      <c r="G52" s="583">
        <v>1891.365</v>
      </c>
      <c r="H52" s="583">
        <v>1592.815</v>
      </c>
      <c r="I52" s="583">
        <v>2053.525</v>
      </c>
      <c r="J52" s="583">
        <v>1594.36</v>
      </c>
      <c r="K52" s="583">
        <v>1596.42</v>
      </c>
      <c r="L52" s="583">
        <v>1719.065</v>
      </c>
      <c r="M52" s="583">
        <v>1720.61</v>
      </c>
      <c r="N52" s="583">
        <v>1372.245</v>
      </c>
      <c r="O52" s="583">
        <v>1372.245</v>
      </c>
      <c r="P52" s="583">
        <v>1372.245</v>
      </c>
      <c r="Q52" s="583">
        <v>1372.245</v>
      </c>
      <c r="R52" s="583">
        <v>1631.455</v>
      </c>
      <c r="S52" s="583">
        <v>1879.335</v>
      </c>
      <c r="T52" s="583">
        <v>1653.615</v>
      </c>
      <c r="U52" s="583">
        <v>1653.615</v>
      </c>
      <c r="V52" s="583">
        <v>1653.615</v>
      </c>
      <c r="W52" s="583">
        <v>2132.895</v>
      </c>
      <c r="X52" s="583">
        <v>2132.895</v>
      </c>
      <c r="Y52" s="583">
        <v>2132.895</v>
      </c>
      <c r="Z52" s="583">
        <v>2821.9</v>
      </c>
      <c r="AA52" s="583">
        <v>2821.9</v>
      </c>
      <c r="AB52" s="583">
        <v>2454.98</v>
      </c>
      <c r="AC52" s="583">
        <v>2452.92</v>
      </c>
      <c r="AD52" s="583">
        <v>2452.92</v>
      </c>
      <c r="AE52" s="583">
        <v>2452.92</v>
      </c>
      <c r="AF52" s="583">
        <v>2454.98</v>
      </c>
      <c r="AG52" s="583">
        <v>2339.03</v>
      </c>
    </row>
    <row r="53" ht="18" spans="1:33">
      <c r="A53" s="584"/>
      <c r="B53" s="584">
        <v>23</v>
      </c>
      <c r="C53" s="582">
        <v>1470.145</v>
      </c>
      <c r="D53" s="583">
        <v>2098.107</v>
      </c>
      <c r="E53" s="583">
        <v>1094.727</v>
      </c>
      <c r="F53" s="583">
        <v>1070.522</v>
      </c>
      <c r="G53" s="583">
        <v>1897.772</v>
      </c>
      <c r="H53" s="583">
        <v>1598.227</v>
      </c>
      <c r="I53" s="583">
        <v>2058.937</v>
      </c>
      <c r="J53" s="583">
        <v>1599.772</v>
      </c>
      <c r="K53" s="583">
        <v>1601.832</v>
      </c>
      <c r="L53" s="583">
        <v>1730.657</v>
      </c>
      <c r="M53" s="583">
        <v>1732.317</v>
      </c>
      <c r="N53" s="583">
        <v>1379.732</v>
      </c>
      <c r="O53" s="583">
        <v>1379.732</v>
      </c>
      <c r="P53" s="583">
        <v>1379.732</v>
      </c>
      <c r="Q53" s="583">
        <v>1379.732</v>
      </c>
      <c r="R53" s="583">
        <v>1638.942</v>
      </c>
      <c r="S53" s="583">
        <v>1886.822</v>
      </c>
      <c r="T53" s="583">
        <v>1661.202</v>
      </c>
      <c r="U53" s="583">
        <v>1661.202</v>
      </c>
      <c r="V53" s="583">
        <v>1661.202</v>
      </c>
      <c r="W53" s="583">
        <v>2140.367</v>
      </c>
      <c r="X53" s="583">
        <v>2140.367</v>
      </c>
      <c r="Y53" s="583">
        <v>2140.367</v>
      </c>
      <c r="Z53" s="583">
        <v>2829.387</v>
      </c>
      <c r="AA53" s="583">
        <v>2829.387</v>
      </c>
      <c r="AB53" s="583">
        <v>2466.572</v>
      </c>
      <c r="AC53" s="583">
        <v>2464.527</v>
      </c>
      <c r="AD53" s="583">
        <v>2464.527</v>
      </c>
      <c r="AE53" s="583">
        <v>2464.527</v>
      </c>
      <c r="AF53" s="583">
        <v>2466.572</v>
      </c>
      <c r="AG53" s="583">
        <v>2350.722</v>
      </c>
    </row>
    <row r="54" ht="18" spans="1:33">
      <c r="A54" s="584"/>
      <c r="B54" s="584">
        <v>23.5</v>
      </c>
      <c r="C54" s="582">
        <v>1506.56</v>
      </c>
      <c r="D54" s="583">
        <v>2143.719</v>
      </c>
      <c r="E54" s="583">
        <v>1132.714</v>
      </c>
      <c r="F54" s="583">
        <v>1107.364</v>
      </c>
      <c r="G54" s="583">
        <v>1969.599</v>
      </c>
      <c r="H54" s="583">
        <v>1658.259</v>
      </c>
      <c r="I54" s="583">
        <v>2138.654</v>
      </c>
      <c r="J54" s="583">
        <v>1659.389</v>
      </c>
      <c r="K54" s="583">
        <v>1661.449</v>
      </c>
      <c r="L54" s="583">
        <v>1789.674</v>
      </c>
      <c r="M54" s="583">
        <v>1791.219</v>
      </c>
      <c r="N54" s="583">
        <v>1427.904</v>
      </c>
      <c r="O54" s="583">
        <v>1427.904</v>
      </c>
      <c r="P54" s="583">
        <v>1427.904</v>
      </c>
      <c r="Q54" s="583">
        <v>1427.904</v>
      </c>
      <c r="R54" s="583">
        <v>1698.044</v>
      </c>
      <c r="S54" s="583">
        <v>1957.254</v>
      </c>
      <c r="T54" s="583">
        <v>1721.234</v>
      </c>
      <c r="U54" s="583">
        <v>1721.234</v>
      </c>
      <c r="V54" s="583">
        <v>1721.234</v>
      </c>
      <c r="W54" s="583">
        <v>2221.629</v>
      </c>
      <c r="X54" s="583">
        <v>2221.629</v>
      </c>
      <c r="Y54" s="583">
        <v>2221.629</v>
      </c>
      <c r="Z54" s="583">
        <v>2940.534</v>
      </c>
      <c r="AA54" s="583">
        <v>2940.534</v>
      </c>
      <c r="AB54" s="583">
        <v>2557.534</v>
      </c>
      <c r="AC54" s="583">
        <v>2555.989</v>
      </c>
      <c r="AD54" s="583">
        <v>2555.989</v>
      </c>
      <c r="AE54" s="583">
        <v>2555.989</v>
      </c>
      <c r="AF54" s="583">
        <v>2557.534</v>
      </c>
      <c r="AG54" s="583">
        <v>2437.034</v>
      </c>
    </row>
    <row r="55" ht="18" spans="1:33">
      <c r="A55" s="584"/>
      <c r="B55" s="584">
        <v>24</v>
      </c>
      <c r="C55" s="582">
        <v>1530.615</v>
      </c>
      <c r="D55" s="583">
        <v>2182.206</v>
      </c>
      <c r="E55" s="583">
        <v>1138.126</v>
      </c>
      <c r="F55" s="583">
        <v>1112.876</v>
      </c>
      <c r="G55" s="583">
        <v>1975.991</v>
      </c>
      <c r="H55" s="583">
        <v>1663.256</v>
      </c>
      <c r="I55" s="583">
        <v>2144.066</v>
      </c>
      <c r="J55" s="583">
        <v>1664.801</v>
      </c>
      <c r="K55" s="583">
        <v>1666.861</v>
      </c>
      <c r="L55" s="583">
        <v>1801.366</v>
      </c>
      <c r="M55" s="583">
        <v>1802.926</v>
      </c>
      <c r="N55" s="583">
        <v>1435.476</v>
      </c>
      <c r="O55" s="583">
        <v>1435.476</v>
      </c>
      <c r="P55" s="583">
        <v>1435.476</v>
      </c>
      <c r="Q55" s="583">
        <v>1435.476</v>
      </c>
      <c r="R55" s="583">
        <v>1705.516</v>
      </c>
      <c r="S55" s="583">
        <v>1964.726</v>
      </c>
      <c r="T55" s="583">
        <v>1728.706</v>
      </c>
      <c r="U55" s="583">
        <v>1728.706</v>
      </c>
      <c r="V55" s="583">
        <v>1728.706</v>
      </c>
      <c r="W55" s="583">
        <v>2229.101</v>
      </c>
      <c r="X55" s="583">
        <v>2229.101</v>
      </c>
      <c r="Y55" s="583">
        <v>2229.101</v>
      </c>
      <c r="Z55" s="583">
        <v>2948.006</v>
      </c>
      <c r="AA55" s="583">
        <v>2948.006</v>
      </c>
      <c r="AB55" s="583">
        <v>2569.241</v>
      </c>
      <c r="AC55" s="583">
        <v>2567.681</v>
      </c>
      <c r="AD55" s="583">
        <v>2567.681</v>
      </c>
      <c r="AE55" s="583">
        <v>2567.681</v>
      </c>
      <c r="AF55" s="583">
        <v>2569.241</v>
      </c>
      <c r="AG55" s="583">
        <v>2448.641</v>
      </c>
    </row>
    <row r="56" ht="18" spans="1:33">
      <c r="A56" s="584"/>
      <c r="B56" s="584">
        <v>24.5</v>
      </c>
      <c r="C56" s="582">
        <v>1566.927</v>
      </c>
      <c r="D56" s="583">
        <v>2227.818</v>
      </c>
      <c r="E56" s="583">
        <v>1176.098</v>
      </c>
      <c r="F56" s="583">
        <v>1149.818</v>
      </c>
      <c r="G56" s="583">
        <v>2047.233</v>
      </c>
      <c r="H56" s="583">
        <v>1723.388</v>
      </c>
      <c r="I56" s="583">
        <v>2223.783</v>
      </c>
      <c r="J56" s="583">
        <v>1724.333</v>
      </c>
      <c r="K56" s="583">
        <v>1726.393</v>
      </c>
      <c r="L56" s="583">
        <v>1860.483</v>
      </c>
      <c r="M56" s="583">
        <v>1862.028</v>
      </c>
      <c r="N56" s="583">
        <v>1483.763</v>
      </c>
      <c r="O56" s="583">
        <v>1483.763</v>
      </c>
      <c r="P56" s="583">
        <v>1483.763</v>
      </c>
      <c r="Q56" s="583">
        <v>1483.763</v>
      </c>
      <c r="R56" s="583">
        <v>1764.633</v>
      </c>
      <c r="S56" s="583">
        <v>2034.673</v>
      </c>
      <c r="T56" s="583">
        <v>1788.853</v>
      </c>
      <c r="U56" s="583">
        <v>1788.853</v>
      </c>
      <c r="V56" s="583">
        <v>1788.853</v>
      </c>
      <c r="W56" s="583">
        <v>2310.263</v>
      </c>
      <c r="X56" s="583">
        <v>2310.263</v>
      </c>
      <c r="Y56" s="583">
        <v>2310.263</v>
      </c>
      <c r="Z56" s="583">
        <v>3059.068</v>
      </c>
      <c r="AA56" s="583">
        <v>3059.068</v>
      </c>
      <c r="AB56" s="583">
        <v>2660.703</v>
      </c>
      <c r="AC56" s="583">
        <v>2658.743</v>
      </c>
      <c r="AD56" s="583">
        <v>2658.743</v>
      </c>
      <c r="AE56" s="583">
        <v>2658.743</v>
      </c>
      <c r="AF56" s="583">
        <v>2660.703</v>
      </c>
      <c r="AG56" s="583">
        <v>2534.453</v>
      </c>
    </row>
    <row r="57" ht="18" spans="1:33">
      <c r="A57" s="584"/>
      <c r="B57" s="584">
        <v>25</v>
      </c>
      <c r="C57" s="582">
        <v>1590.467</v>
      </c>
      <c r="D57" s="583">
        <v>2266.305</v>
      </c>
      <c r="E57" s="583">
        <v>1181.01</v>
      </c>
      <c r="F57" s="583">
        <v>1155.23</v>
      </c>
      <c r="G57" s="583">
        <v>2053.625</v>
      </c>
      <c r="H57" s="583">
        <v>1728.3</v>
      </c>
      <c r="I57" s="583">
        <v>2228.695</v>
      </c>
      <c r="J57" s="583">
        <v>1729.745</v>
      </c>
      <c r="K57" s="583">
        <v>1731.905</v>
      </c>
      <c r="L57" s="583">
        <v>1871.975</v>
      </c>
      <c r="M57" s="583">
        <v>1873.635</v>
      </c>
      <c r="N57" s="583">
        <v>1491.235</v>
      </c>
      <c r="O57" s="583">
        <v>1491.235</v>
      </c>
      <c r="P57" s="583">
        <v>1491.235</v>
      </c>
      <c r="Q57" s="583">
        <v>1491.235</v>
      </c>
      <c r="R57" s="583">
        <v>1772.105</v>
      </c>
      <c r="S57" s="583">
        <v>2042.545</v>
      </c>
      <c r="T57" s="583">
        <v>1796.325</v>
      </c>
      <c r="U57" s="583">
        <v>1796.325</v>
      </c>
      <c r="V57" s="583">
        <v>1796.325</v>
      </c>
      <c r="W57" s="583">
        <v>2317.85</v>
      </c>
      <c r="X57" s="583">
        <v>2317.85</v>
      </c>
      <c r="Y57" s="583">
        <v>2317.85</v>
      </c>
      <c r="Z57" s="583">
        <v>3066.64</v>
      </c>
      <c r="AA57" s="583">
        <v>3066.64</v>
      </c>
      <c r="AB57" s="583">
        <v>2672.295</v>
      </c>
      <c r="AC57" s="583">
        <v>2670.235</v>
      </c>
      <c r="AD57" s="583">
        <v>2670.235</v>
      </c>
      <c r="AE57" s="583">
        <v>2670.235</v>
      </c>
      <c r="AF57" s="583">
        <v>2672.295</v>
      </c>
      <c r="AG57" s="583">
        <v>2546.145</v>
      </c>
    </row>
    <row r="58" ht="18" spans="1:33">
      <c r="A58" s="584"/>
      <c r="B58" s="584">
        <v>25.5</v>
      </c>
      <c r="C58" s="582">
        <v>1627.603</v>
      </c>
      <c r="D58" s="583">
        <v>2312.432</v>
      </c>
      <c r="E58" s="583">
        <v>1219.382</v>
      </c>
      <c r="F58" s="583">
        <v>1192.072</v>
      </c>
      <c r="G58" s="583">
        <v>2125.552</v>
      </c>
      <c r="H58" s="583">
        <v>1788.332</v>
      </c>
      <c r="I58" s="583">
        <v>2308.827</v>
      </c>
      <c r="J58" s="583">
        <v>1789.877</v>
      </c>
      <c r="K58" s="583">
        <v>1791.422</v>
      </c>
      <c r="L58" s="583">
        <v>1931.592</v>
      </c>
      <c r="M58" s="583">
        <v>1933.137</v>
      </c>
      <c r="N58" s="583">
        <v>1539.422</v>
      </c>
      <c r="O58" s="583">
        <v>1539.422</v>
      </c>
      <c r="P58" s="583">
        <v>1539.422</v>
      </c>
      <c r="Q58" s="583">
        <v>1539.422</v>
      </c>
      <c r="R58" s="583">
        <v>1831.607</v>
      </c>
      <c r="S58" s="583">
        <v>2112.477</v>
      </c>
      <c r="T58" s="583">
        <v>1856.872</v>
      </c>
      <c r="U58" s="583">
        <v>1856.872</v>
      </c>
      <c r="V58" s="583">
        <v>1856.872</v>
      </c>
      <c r="W58" s="583">
        <v>2399.012</v>
      </c>
      <c r="X58" s="583">
        <v>2399.012</v>
      </c>
      <c r="Y58" s="583">
        <v>2399.012</v>
      </c>
      <c r="Z58" s="583">
        <v>3177.687</v>
      </c>
      <c r="AA58" s="583">
        <v>3177.687</v>
      </c>
      <c r="AB58" s="583">
        <v>2763.357</v>
      </c>
      <c r="AC58" s="583">
        <v>2761.797</v>
      </c>
      <c r="AD58" s="583">
        <v>2761.797</v>
      </c>
      <c r="AE58" s="583">
        <v>2761.797</v>
      </c>
      <c r="AF58" s="583">
        <v>2763.357</v>
      </c>
      <c r="AG58" s="583">
        <v>2632.457</v>
      </c>
    </row>
    <row r="59" ht="18" spans="1:33">
      <c r="A59" s="584"/>
      <c r="B59" s="584">
        <v>26</v>
      </c>
      <c r="C59" s="582">
        <v>1651.04</v>
      </c>
      <c r="D59" s="583">
        <v>2350.319</v>
      </c>
      <c r="E59" s="583">
        <v>1224.294</v>
      </c>
      <c r="F59" s="583">
        <v>1197.084</v>
      </c>
      <c r="G59" s="583">
        <v>2131.859</v>
      </c>
      <c r="H59" s="583">
        <v>1793.744</v>
      </c>
      <c r="I59" s="583">
        <v>2313.824</v>
      </c>
      <c r="J59" s="583">
        <v>1794.874</v>
      </c>
      <c r="K59" s="583">
        <v>1796.934</v>
      </c>
      <c r="L59" s="583">
        <v>1943.184</v>
      </c>
      <c r="M59" s="583">
        <v>1944.829</v>
      </c>
      <c r="N59" s="583">
        <v>1546.894</v>
      </c>
      <c r="O59" s="583">
        <v>1546.894</v>
      </c>
      <c r="P59" s="583">
        <v>1546.894</v>
      </c>
      <c r="Q59" s="583">
        <v>1546.894</v>
      </c>
      <c r="R59" s="583">
        <v>1839.094</v>
      </c>
      <c r="S59" s="583">
        <v>2119.964</v>
      </c>
      <c r="T59" s="583">
        <v>1864.444</v>
      </c>
      <c r="U59" s="583">
        <v>1864.444</v>
      </c>
      <c r="V59" s="583">
        <v>1864.444</v>
      </c>
      <c r="W59" s="583">
        <v>2406.484</v>
      </c>
      <c r="X59" s="583">
        <v>2406.484</v>
      </c>
      <c r="Y59" s="583">
        <v>2406.484</v>
      </c>
      <c r="Z59" s="583">
        <v>3185.259</v>
      </c>
      <c r="AA59" s="583">
        <v>3185.259</v>
      </c>
      <c r="AB59" s="583">
        <v>2775.049</v>
      </c>
      <c r="AC59" s="583">
        <v>2773.404</v>
      </c>
      <c r="AD59" s="583">
        <v>2773.404</v>
      </c>
      <c r="AE59" s="583">
        <v>2773.404</v>
      </c>
      <c r="AF59" s="583">
        <v>2775.049</v>
      </c>
      <c r="AG59" s="583">
        <v>2644.064</v>
      </c>
    </row>
    <row r="60" ht="18" spans="1:33">
      <c r="A60" s="584"/>
      <c r="B60" s="584">
        <v>26.5</v>
      </c>
      <c r="C60" s="582">
        <v>1688.073</v>
      </c>
      <c r="D60" s="583">
        <v>2396.531</v>
      </c>
      <c r="E60" s="583">
        <v>1262.781</v>
      </c>
      <c r="F60" s="583">
        <v>1234.426</v>
      </c>
      <c r="G60" s="583">
        <v>2203.686</v>
      </c>
      <c r="H60" s="583">
        <v>1853.361</v>
      </c>
      <c r="I60" s="583">
        <v>2393.956</v>
      </c>
      <c r="J60" s="583">
        <v>1854.906</v>
      </c>
      <c r="K60" s="583">
        <v>1856.966</v>
      </c>
      <c r="L60" s="583">
        <v>2002.301</v>
      </c>
      <c r="M60" s="583">
        <v>2003.846</v>
      </c>
      <c r="N60" s="583">
        <v>1595.066</v>
      </c>
      <c r="O60" s="583">
        <v>1595.066</v>
      </c>
      <c r="P60" s="583">
        <v>1595.066</v>
      </c>
      <c r="Q60" s="583">
        <v>1595.066</v>
      </c>
      <c r="R60" s="583">
        <v>1898.196</v>
      </c>
      <c r="S60" s="583">
        <v>2190.396</v>
      </c>
      <c r="T60" s="583">
        <v>1924.476</v>
      </c>
      <c r="U60" s="583">
        <v>1924.476</v>
      </c>
      <c r="V60" s="583">
        <v>1924.476</v>
      </c>
      <c r="W60" s="583">
        <v>2487.746</v>
      </c>
      <c r="X60" s="583">
        <v>2487.746</v>
      </c>
      <c r="Y60" s="583">
        <v>2487.746</v>
      </c>
      <c r="Z60" s="583">
        <v>3296.321</v>
      </c>
      <c r="AA60" s="583">
        <v>3296.321</v>
      </c>
      <c r="AB60" s="583">
        <v>2866.511</v>
      </c>
      <c r="AC60" s="583">
        <v>2864.466</v>
      </c>
      <c r="AD60" s="583">
        <v>2864.466</v>
      </c>
      <c r="AE60" s="583">
        <v>2864.466</v>
      </c>
      <c r="AF60" s="583">
        <v>2866.511</v>
      </c>
      <c r="AG60" s="583">
        <v>2730.476</v>
      </c>
    </row>
    <row r="61" ht="18" spans="1:33">
      <c r="A61" s="584"/>
      <c r="B61" s="584">
        <v>27</v>
      </c>
      <c r="C61" s="582">
        <v>1711.613</v>
      </c>
      <c r="D61" s="583">
        <v>2434.418</v>
      </c>
      <c r="E61" s="583">
        <v>1267.693</v>
      </c>
      <c r="F61" s="583">
        <v>1239.338</v>
      </c>
      <c r="G61" s="583">
        <v>2210.093</v>
      </c>
      <c r="H61" s="583">
        <v>1858.873</v>
      </c>
      <c r="I61" s="583">
        <v>2398.868</v>
      </c>
      <c r="J61" s="583">
        <v>1859.818</v>
      </c>
      <c r="K61" s="583">
        <v>1861.878</v>
      </c>
      <c r="L61" s="583">
        <v>2013.893</v>
      </c>
      <c r="M61" s="583">
        <v>2015.438</v>
      </c>
      <c r="N61" s="583">
        <v>1602.653</v>
      </c>
      <c r="O61" s="583">
        <v>1602.653</v>
      </c>
      <c r="P61" s="583">
        <v>1602.653</v>
      </c>
      <c r="Q61" s="583">
        <v>1602.653</v>
      </c>
      <c r="R61" s="583">
        <v>1905.768</v>
      </c>
      <c r="S61" s="583">
        <v>2197.868</v>
      </c>
      <c r="T61" s="583">
        <v>1932.063</v>
      </c>
      <c r="U61" s="583">
        <v>1932.063</v>
      </c>
      <c r="V61" s="583">
        <v>1932.063</v>
      </c>
      <c r="W61" s="583">
        <v>2495.218</v>
      </c>
      <c r="X61" s="583">
        <v>2495.218</v>
      </c>
      <c r="Y61" s="583">
        <v>2495.218</v>
      </c>
      <c r="Z61" s="583">
        <v>3303.893</v>
      </c>
      <c r="AA61" s="583">
        <v>3303.893</v>
      </c>
      <c r="AB61" s="583">
        <v>2877.618</v>
      </c>
      <c r="AC61" s="583">
        <v>2876.058</v>
      </c>
      <c r="AD61" s="583">
        <v>2876.058</v>
      </c>
      <c r="AE61" s="583">
        <v>2876.058</v>
      </c>
      <c r="AF61" s="583">
        <v>2877.618</v>
      </c>
      <c r="AG61" s="583">
        <v>2742.068</v>
      </c>
    </row>
    <row r="62" ht="18" spans="1:33">
      <c r="A62" s="584"/>
      <c r="B62" s="584">
        <v>27.5</v>
      </c>
      <c r="C62" s="582">
        <v>1748.028</v>
      </c>
      <c r="D62" s="583">
        <v>2480.63</v>
      </c>
      <c r="E62" s="583">
        <v>1305.665</v>
      </c>
      <c r="F62" s="583">
        <v>1276.295</v>
      </c>
      <c r="G62" s="583">
        <v>2281.92</v>
      </c>
      <c r="H62" s="583">
        <v>1918.405</v>
      </c>
      <c r="I62" s="583">
        <v>2479.085</v>
      </c>
      <c r="J62" s="583">
        <v>1919.85</v>
      </c>
      <c r="K62" s="583">
        <v>1921.91</v>
      </c>
      <c r="L62" s="583">
        <v>2073.01</v>
      </c>
      <c r="M62" s="583">
        <v>2074.555</v>
      </c>
      <c r="N62" s="583">
        <v>1650.425</v>
      </c>
      <c r="O62" s="583">
        <v>1650.425</v>
      </c>
      <c r="P62" s="583">
        <v>1650.425</v>
      </c>
      <c r="Q62" s="583">
        <v>1650.425</v>
      </c>
      <c r="R62" s="583">
        <v>1964.685</v>
      </c>
      <c r="S62" s="583">
        <v>2267.8</v>
      </c>
      <c r="T62" s="583">
        <v>1992.095</v>
      </c>
      <c r="U62" s="583">
        <v>1992.095</v>
      </c>
      <c r="V62" s="583">
        <v>1992.095</v>
      </c>
      <c r="W62" s="583">
        <v>2576.48</v>
      </c>
      <c r="X62" s="583">
        <v>2576.48</v>
      </c>
      <c r="Y62" s="583">
        <v>2576.48</v>
      </c>
      <c r="Z62" s="583">
        <v>3414.84</v>
      </c>
      <c r="AA62" s="583">
        <v>3414.84</v>
      </c>
      <c r="AB62" s="583">
        <v>2969.08</v>
      </c>
      <c r="AC62" s="583">
        <v>2967.02</v>
      </c>
      <c r="AD62" s="583">
        <v>2967.02</v>
      </c>
      <c r="AE62" s="583">
        <v>2967.02</v>
      </c>
      <c r="AF62" s="583">
        <v>2969.08</v>
      </c>
      <c r="AG62" s="583">
        <v>2827.98</v>
      </c>
    </row>
    <row r="63" ht="18" spans="1:33">
      <c r="A63" s="584"/>
      <c r="B63" s="584">
        <v>28</v>
      </c>
      <c r="C63" s="582">
        <v>1772.083</v>
      </c>
      <c r="D63" s="583">
        <v>2518.517</v>
      </c>
      <c r="E63" s="583">
        <v>1311.077</v>
      </c>
      <c r="F63" s="583">
        <v>1281.692</v>
      </c>
      <c r="G63" s="583">
        <v>2288.312</v>
      </c>
      <c r="H63" s="583">
        <v>1923.817</v>
      </c>
      <c r="I63" s="583">
        <v>2483.997</v>
      </c>
      <c r="J63" s="583">
        <v>1925.362</v>
      </c>
      <c r="K63" s="583">
        <v>1926.907</v>
      </c>
      <c r="L63" s="583">
        <v>2084.602</v>
      </c>
      <c r="M63" s="583">
        <v>2086.147</v>
      </c>
      <c r="N63" s="583">
        <v>1657.912</v>
      </c>
      <c r="O63" s="583">
        <v>1657.912</v>
      </c>
      <c r="P63" s="583">
        <v>1657.912</v>
      </c>
      <c r="Q63" s="583">
        <v>1657.912</v>
      </c>
      <c r="R63" s="583">
        <v>1972.257</v>
      </c>
      <c r="S63" s="583">
        <v>2275.787</v>
      </c>
      <c r="T63" s="583">
        <v>1999.567</v>
      </c>
      <c r="U63" s="583">
        <v>1999.567</v>
      </c>
      <c r="V63" s="583">
        <v>1999.567</v>
      </c>
      <c r="W63" s="583">
        <v>2583.967</v>
      </c>
      <c r="X63" s="583">
        <v>2583.967</v>
      </c>
      <c r="Y63" s="583">
        <v>2583.967</v>
      </c>
      <c r="Z63" s="583">
        <v>3422.427</v>
      </c>
      <c r="AA63" s="583">
        <v>3422.427</v>
      </c>
      <c r="AB63" s="583">
        <v>2980.772</v>
      </c>
      <c r="AC63" s="583">
        <v>2978.727</v>
      </c>
      <c r="AD63" s="583">
        <v>2978.727</v>
      </c>
      <c r="AE63" s="583">
        <v>2978.727</v>
      </c>
      <c r="AF63" s="583">
        <v>2980.772</v>
      </c>
      <c r="AG63" s="583">
        <v>2839.572</v>
      </c>
    </row>
    <row r="64" ht="18" spans="1:33">
      <c r="A64" s="584"/>
      <c r="B64" s="584">
        <v>28.5</v>
      </c>
      <c r="C64" s="582">
        <v>1808.498</v>
      </c>
      <c r="D64" s="583">
        <v>2564.644</v>
      </c>
      <c r="E64" s="583">
        <v>1348.949</v>
      </c>
      <c r="F64" s="583">
        <v>1318.549</v>
      </c>
      <c r="G64" s="583">
        <v>2360.054</v>
      </c>
      <c r="H64" s="583">
        <v>1983.334</v>
      </c>
      <c r="I64" s="583">
        <v>2564.214</v>
      </c>
      <c r="J64" s="583">
        <v>1984.979</v>
      </c>
      <c r="K64" s="583">
        <v>1987.039</v>
      </c>
      <c r="L64" s="583">
        <v>2144.219</v>
      </c>
      <c r="M64" s="583">
        <v>2145.664</v>
      </c>
      <c r="N64" s="583">
        <v>1706.084</v>
      </c>
      <c r="O64" s="583">
        <v>1706.084</v>
      </c>
      <c r="P64" s="583">
        <v>1706.084</v>
      </c>
      <c r="Q64" s="583">
        <v>1706.084</v>
      </c>
      <c r="R64" s="583">
        <v>2031.259</v>
      </c>
      <c r="S64" s="583">
        <v>2345.619</v>
      </c>
      <c r="T64" s="583">
        <v>2059.714</v>
      </c>
      <c r="U64" s="583">
        <v>2059.714</v>
      </c>
      <c r="V64" s="583">
        <v>2059.714</v>
      </c>
      <c r="W64" s="583">
        <v>2664.629</v>
      </c>
      <c r="X64" s="583">
        <v>2664.629</v>
      </c>
      <c r="Y64" s="583">
        <v>2664.629</v>
      </c>
      <c r="Z64" s="583">
        <v>3533.474</v>
      </c>
      <c r="AA64" s="583">
        <v>3533.474</v>
      </c>
      <c r="AB64" s="583">
        <v>3071.834</v>
      </c>
      <c r="AC64" s="583">
        <v>3070.189</v>
      </c>
      <c r="AD64" s="583">
        <v>3070.189</v>
      </c>
      <c r="AE64" s="583">
        <v>3070.189</v>
      </c>
      <c r="AF64" s="583">
        <v>3071.834</v>
      </c>
      <c r="AG64" s="583">
        <v>2925.884</v>
      </c>
    </row>
    <row r="65" ht="18" spans="1:33">
      <c r="A65" s="584"/>
      <c r="B65" s="584">
        <v>29</v>
      </c>
      <c r="C65" s="582">
        <v>1832.553</v>
      </c>
      <c r="D65" s="583">
        <v>2602.631</v>
      </c>
      <c r="E65" s="583">
        <v>1354.461</v>
      </c>
      <c r="F65" s="583">
        <v>1323.946</v>
      </c>
      <c r="G65" s="583">
        <v>2366.546</v>
      </c>
      <c r="H65" s="583">
        <v>1988.846</v>
      </c>
      <c r="I65" s="583">
        <v>2569.126</v>
      </c>
      <c r="J65" s="583">
        <v>1990.391</v>
      </c>
      <c r="K65" s="583">
        <v>1992.451</v>
      </c>
      <c r="L65" s="583">
        <v>2155.811</v>
      </c>
      <c r="M65" s="583">
        <v>2157.356</v>
      </c>
      <c r="N65" s="583">
        <v>1713.556</v>
      </c>
      <c r="O65" s="583">
        <v>1713.556</v>
      </c>
      <c r="P65" s="583">
        <v>1713.556</v>
      </c>
      <c r="Q65" s="583">
        <v>1713.556</v>
      </c>
      <c r="R65" s="583">
        <v>2038.846</v>
      </c>
      <c r="S65" s="583">
        <v>2353.191</v>
      </c>
      <c r="T65" s="583">
        <v>2067.686</v>
      </c>
      <c r="U65" s="583">
        <v>2067.686</v>
      </c>
      <c r="V65" s="583">
        <v>2067.686</v>
      </c>
      <c r="W65" s="583">
        <v>2672.701</v>
      </c>
      <c r="X65" s="583">
        <v>2672.701</v>
      </c>
      <c r="Y65" s="583">
        <v>2672.701</v>
      </c>
      <c r="Z65" s="583">
        <v>3540.946</v>
      </c>
      <c r="AA65" s="583">
        <v>3540.946</v>
      </c>
      <c r="AB65" s="583">
        <v>3083.441</v>
      </c>
      <c r="AC65" s="583">
        <v>3081.781</v>
      </c>
      <c r="AD65" s="583">
        <v>3081.781</v>
      </c>
      <c r="AE65" s="583">
        <v>3081.781</v>
      </c>
      <c r="AF65" s="583">
        <v>3083.441</v>
      </c>
      <c r="AG65" s="583">
        <v>2937.491</v>
      </c>
    </row>
    <row r="66" ht="18" spans="1:33">
      <c r="A66" s="584"/>
      <c r="B66" s="584">
        <v>29.5</v>
      </c>
      <c r="C66" s="582">
        <v>1868.968</v>
      </c>
      <c r="D66" s="583">
        <v>2648.743</v>
      </c>
      <c r="E66" s="583">
        <v>1392.348</v>
      </c>
      <c r="F66" s="583">
        <v>1360.903</v>
      </c>
      <c r="G66" s="583">
        <v>2437.773</v>
      </c>
      <c r="H66" s="583">
        <v>2048.878</v>
      </c>
      <c r="I66" s="583">
        <v>2648.743</v>
      </c>
      <c r="J66" s="583">
        <v>2049.923</v>
      </c>
      <c r="K66" s="583">
        <v>2051.983</v>
      </c>
      <c r="L66" s="583">
        <v>2214.828</v>
      </c>
      <c r="M66" s="583">
        <v>2216.373</v>
      </c>
      <c r="N66" s="583">
        <v>1761.843</v>
      </c>
      <c r="O66" s="583">
        <v>1761.843</v>
      </c>
      <c r="P66" s="583">
        <v>1761.843</v>
      </c>
      <c r="Q66" s="583">
        <v>1761.843</v>
      </c>
      <c r="R66" s="583">
        <v>2098.348</v>
      </c>
      <c r="S66" s="583">
        <v>2423.538</v>
      </c>
      <c r="T66" s="583">
        <v>2127.733</v>
      </c>
      <c r="U66" s="583">
        <v>2127.733</v>
      </c>
      <c r="V66" s="583">
        <v>2127.733</v>
      </c>
      <c r="W66" s="583">
        <v>2753.363</v>
      </c>
      <c r="X66" s="583">
        <v>2753.363</v>
      </c>
      <c r="Y66" s="583">
        <v>2753.363</v>
      </c>
      <c r="Z66" s="583">
        <v>3651.608</v>
      </c>
      <c r="AA66" s="583">
        <v>3651.608</v>
      </c>
      <c r="AB66" s="583">
        <v>3174.903</v>
      </c>
      <c r="AC66" s="583">
        <v>3172.843</v>
      </c>
      <c r="AD66" s="583">
        <v>3172.843</v>
      </c>
      <c r="AE66" s="583">
        <v>3172.843</v>
      </c>
      <c r="AF66" s="583">
        <v>3174.903</v>
      </c>
      <c r="AG66" s="583">
        <v>3023.403</v>
      </c>
    </row>
    <row r="67" ht="18" spans="1:33">
      <c r="A67" s="584"/>
      <c r="B67" s="584">
        <v>30</v>
      </c>
      <c r="C67" s="582">
        <v>1893.023</v>
      </c>
      <c r="D67" s="583">
        <v>2687.13</v>
      </c>
      <c r="E67" s="583">
        <v>1397.76</v>
      </c>
      <c r="F67" s="583">
        <v>1365.8</v>
      </c>
      <c r="G67" s="583">
        <v>2444.28</v>
      </c>
      <c r="H67" s="583">
        <v>2053.79</v>
      </c>
      <c r="I67" s="583">
        <v>2654.255</v>
      </c>
      <c r="J67" s="583">
        <v>2055.335</v>
      </c>
      <c r="K67" s="583">
        <v>2057.38</v>
      </c>
      <c r="L67" s="583">
        <v>2226.52</v>
      </c>
      <c r="M67" s="583">
        <v>2227.965</v>
      </c>
      <c r="N67" s="583">
        <v>1769.415</v>
      </c>
      <c r="O67" s="583">
        <v>1769.415</v>
      </c>
      <c r="P67" s="583">
        <v>1769.415</v>
      </c>
      <c r="Q67" s="583">
        <v>1769.415</v>
      </c>
      <c r="R67" s="583">
        <v>2105.82</v>
      </c>
      <c r="S67" s="583">
        <v>2431.11</v>
      </c>
      <c r="T67" s="583">
        <v>2135.305</v>
      </c>
      <c r="U67" s="583">
        <v>2135.305</v>
      </c>
      <c r="V67" s="583">
        <v>2135.305</v>
      </c>
      <c r="W67" s="583">
        <v>2760.935</v>
      </c>
      <c r="X67" s="583">
        <v>2760.935</v>
      </c>
      <c r="Y67" s="583">
        <v>2760.935</v>
      </c>
      <c r="Z67" s="583">
        <v>3659.58</v>
      </c>
      <c r="AA67" s="583">
        <v>3659.58</v>
      </c>
      <c r="AB67" s="583">
        <v>3186.595</v>
      </c>
      <c r="AC67" s="583">
        <v>3184.535</v>
      </c>
      <c r="AD67" s="583">
        <v>3184.535</v>
      </c>
      <c r="AE67" s="583">
        <v>3184.535</v>
      </c>
      <c r="AF67" s="583">
        <v>3186.595</v>
      </c>
      <c r="AG67" s="583">
        <v>3034.995</v>
      </c>
    </row>
    <row r="68" ht="17.25" spans="1:33">
      <c r="A68" s="586" t="s">
        <v>393</v>
      </c>
      <c r="B68" s="587" t="s">
        <v>394</v>
      </c>
      <c r="C68" s="92">
        <v>30</v>
      </c>
      <c r="D68" s="92">
        <v>1</v>
      </c>
      <c r="E68" s="92">
        <v>2</v>
      </c>
      <c r="F68" s="92">
        <v>3</v>
      </c>
      <c r="G68" s="92">
        <v>4</v>
      </c>
      <c r="H68" s="92">
        <v>5</v>
      </c>
      <c r="I68" s="92">
        <v>6</v>
      </c>
      <c r="J68" s="92">
        <v>7</v>
      </c>
      <c r="K68" s="92">
        <v>8</v>
      </c>
      <c r="L68" s="92">
        <v>9</v>
      </c>
      <c r="M68" s="92">
        <v>10</v>
      </c>
      <c r="N68" s="92">
        <v>11</v>
      </c>
      <c r="O68" s="92">
        <v>12</v>
      </c>
      <c r="P68" s="92">
        <v>13</v>
      </c>
      <c r="Q68" s="92">
        <v>14</v>
      </c>
      <c r="R68" s="92">
        <v>15</v>
      </c>
      <c r="S68" s="92">
        <v>16</v>
      </c>
      <c r="T68" s="92">
        <v>17</v>
      </c>
      <c r="U68" s="92">
        <v>18</v>
      </c>
      <c r="V68" s="92">
        <v>19</v>
      </c>
      <c r="W68" s="92">
        <v>20</v>
      </c>
      <c r="X68" s="92">
        <v>21</v>
      </c>
      <c r="Y68" s="92">
        <v>22</v>
      </c>
      <c r="Z68" s="92">
        <v>23</v>
      </c>
      <c r="AA68" s="92">
        <v>24</v>
      </c>
      <c r="AB68" s="92">
        <v>25</v>
      </c>
      <c r="AC68" s="92">
        <v>26</v>
      </c>
      <c r="AD68" s="92">
        <v>27</v>
      </c>
      <c r="AE68" s="92">
        <v>28</v>
      </c>
      <c r="AF68" s="92">
        <v>29</v>
      </c>
      <c r="AG68" s="92">
        <v>31</v>
      </c>
    </row>
    <row r="69" ht="69" spans="1:33">
      <c r="A69" s="586"/>
      <c r="B69" s="587"/>
      <c r="C69" s="579" t="s">
        <v>363</v>
      </c>
      <c r="D69" s="579" t="s">
        <v>310</v>
      </c>
      <c r="E69" s="579" t="s">
        <v>364</v>
      </c>
      <c r="F69" s="579" t="s">
        <v>313</v>
      </c>
      <c r="G69" s="579" t="s">
        <v>365</v>
      </c>
      <c r="H69" s="579" t="s">
        <v>366</v>
      </c>
      <c r="I69" s="579" t="s">
        <v>364</v>
      </c>
      <c r="J69" s="579" t="s">
        <v>367</v>
      </c>
      <c r="K69" s="579" t="s">
        <v>368</v>
      </c>
      <c r="L69" s="579" t="s">
        <v>369</v>
      </c>
      <c r="M69" s="579" t="s">
        <v>370</v>
      </c>
      <c r="N69" s="579" t="s">
        <v>371</v>
      </c>
      <c r="O69" s="579" t="s">
        <v>372</v>
      </c>
      <c r="P69" s="579" t="s">
        <v>373</v>
      </c>
      <c r="Q69" s="579" t="s">
        <v>374</v>
      </c>
      <c r="R69" s="579" t="s">
        <v>375</v>
      </c>
      <c r="S69" s="579" t="s">
        <v>376</v>
      </c>
      <c r="T69" s="579" t="s">
        <v>377</v>
      </c>
      <c r="U69" s="579" t="s">
        <v>378</v>
      </c>
      <c r="V69" s="579" t="s">
        <v>379</v>
      </c>
      <c r="W69" s="579" t="s">
        <v>380</v>
      </c>
      <c r="X69" s="579" t="s">
        <v>381</v>
      </c>
      <c r="Y69" s="579" t="s">
        <v>382</v>
      </c>
      <c r="Z69" s="579" t="s">
        <v>383</v>
      </c>
      <c r="AA69" s="579" t="s">
        <v>384</v>
      </c>
      <c r="AB69" s="579" t="s">
        <v>385</v>
      </c>
      <c r="AC69" s="579" t="s">
        <v>386</v>
      </c>
      <c r="AD69" s="579" t="s">
        <v>387</v>
      </c>
      <c r="AE69" s="579" t="s">
        <v>388</v>
      </c>
      <c r="AF69" s="579" t="s">
        <v>395</v>
      </c>
      <c r="AG69" s="579" t="s">
        <v>390</v>
      </c>
    </row>
    <row r="70" ht="18" spans="1:33">
      <c r="A70" s="588"/>
      <c r="B70" s="589" t="s">
        <v>396</v>
      </c>
      <c r="C70" s="590">
        <v>62.44</v>
      </c>
      <c r="D70" s="591">
        <v>61.849</v>
      </c>
      <c r="E70" s="591">
        <v>44.854</v>
      </c>
      <c r="F70" s="591">
        <v>43.824</v>
      </c>
      <c r="G70" s="583">
        <v>80.289</v>
      </c>
      <c r="H70" s="591">
        <v>66.999</v>
      </c>
      <c r="I70" s="591">
        <v>87.099</v>
      </c>
      <c r="J70" s="591">
        <v>69.059</v>
      </c>
      <c r="K70" s="591">
        <v>69.059</v>
      </c>
      <c r="L70" s="603">
        <v>76.799</v>
      </c>
      <c r="M70" s="603">
        <v>76.799</v>
      </c>
      <c r="N70" s="591">
        <v>59.789</v>
      </c>
      <c r="O70" s="591">
        <v>59.789</v>
      </c>
      <c r="P70" s="591">
        <v>59.789</v>
      </c>
      <c r="Q70" s="591">
        <v>59.789</v>
      </c>
      <c r="R70" s="591">
        <v>70.604</v>
      </c>
      <c r="S70" s="591">
        <v>80.404</v>
      </c>
      <c r="T70" s="591">
        <v>71.534</v>
      </c>
      <c r="U70" s="591">
        <v>71.534</v>
      </c>
      <c r="V70" s="591">
        <v>71.534</v>
      </c>
      <c r="W70" s="591">
        <v>90.704</v>
      </c>
      <c r="X70" s="591">
        <v>90.704</v>
      </c>
      <c r="Y70" s="591">
        <v>90.704</v>
      </c>
      <c r="Z70" s="591">
        <v>122.149</v>
      </c>
      <c r="AA70" s="591">
        <v>122.149</v>
      </c>
      <c r="AB70" s="591">
        <v>106.684</v>
      </c>
      <c r="AC70" s="591">
        <v>106.684</v>
      </c>
      <c r="AD70" s="591">
        <v>106.684</v>
      </c>
      <c r="AE70" s="591">
        <v>106.684</v>
      </c>
      <c r="AF70" s="591">
        <v>106.684</v>
      </c>
      <c r="AG70" s="583">
        <v>99.474</v>
      </c>
    </row>
    <row r="71" ht="18" spans="1:33">
      <c r="A71" s="592"/>
      <c r="B71" s="592" t="s">
        <v>397</v>
      </c>
      <c r="C71" s="590">
        <v>62.44</v>
      </c>
      <c r="D71" s="591">
        <v>61.849</v>
      </c>
      <c r="E71" s="591">
        <v>44.854</v>
      </c>
      <c r="F71" s="591">
        <v>43.824</v>
      </c>
      <c r="G71" s="583">
        <v>80.289</v>
      </c>
      <c r="H71" s="591">
        <v>66.999</v>
      </c>
      <c r="I71" s="591">
        <v>87.099</v>
      </c>
      <c r="J71" s="591">
        <v>63.909</v>
      </c>
      <c r="K71" s="591">
        <v>63.909</v>
      </c>
      <c r="L71" s="603">
        <v>78.844</v>
      </c>
      <c r="M71" s="603">
        <v>78.844</v>
      </c>
      <c r="N71" s="591">
        <v>59.789</v>
      </c>
      <c r="O71" s="591">
        <v>59.789</v>
      </c>
      <c r="P71" s="591">
        <v>59.789</v>
      </c>
      <c r="Q71" s="591">
        <v>59.789</v>
      </c>
      <c r="R71" s="591">
        <v>70.604</v>
      </c>
      <c r="S71" s="591">
        <v>80.404</v>
      </c>
      <c r="T71" s="591">
        <v>67.514</v>
      </c>
      <c r="U71" s="591">
        <v>67.514</v>
      </c>
      <c r="V71" s="591">
        <v>67.514</v>
      </c>
      <c r="W71" s="591">
        <v>90.704</v>
      </c>
      <c r="X71" s="591">
        <v>90.704</v>
      </c>
      <c r="Y71" s="591">
        <v>90.704</v>
      </c>
      <c r="Z71" s="591">
        <v>115.439</v>
      </c>
      <c r="AA71" s="591">
        <v>115.439</v>
      </c>
      <c r="AB71" s="591">
        <v>101.534</v>
      </c>
      <c r="AC71" s="591">
        <v>101.534</v>
      </c>
      <c r="AD71" s="591">
        <v>101.534</v>
      </c>
      <c r="AE71" s="591">
        <v>101.534</v>
      </c>
      <c r="AF71" s="591">
        <v>101.534</v>
      </c>
      <c r="AG71" s="583">
        <v>99.474</v>
      </c>
    </row>
    <row r="72" ht="18" spans="1:33">
      <c r="A72" s="592"/>
      <c r="B72" s="592" t="s">
        <v>398</v>
      </c>
      <c r="C72" s="590">
        <v>62.44</v>
      </c>
      <c r="D72" s="591">
        <v>60.289</v>
      </c>
      <c r="E72" s="591">
        <v>42.794</v>
      </c>
      <c r="F72" s="591">
        <v>42.794</v>
      </c>
      <c r="G72" s="583">
        <v>78.244</v>
      </c>
      <c r="H72" s="591">
        <v>64.939</v>
      </c>
      <c r="I72" s="591">
        <v>86.069</v>
      </c>
      <c r="J72" s="591">
        <v>63.909</v>
      </c>
      <c r="K72" s="591">
        <v>63.909</v>
      </c>
      <c r="L72" s="603">
        <v>80.404</v>
      </c>
      <c r="M72" s="603">
        <v>80.404</v>
      </c>
      <c r="N72" s="591">
        <v>59.789</v>
      </c>
      <c r="O72" s="591">
        <v>59.789</v>
      </c>
      <c r="P72" s="591">
        <v>59.789</v>
      </c>
      <c r="Q72" s="591">
        <v>59.789</v>
      </c>
      <c r="R72" s="591">
        <v>78.344</v>
      </c>
      <c r="S72" s="591">
        <v>78.344</v>
      </c>
      <c r="T72" s="591">
        <v>67.514</v>
      </c>
      <c r="U72" s="591">
        <v>67.514</v>
      </c>
      <c r="V72" s="591">
        <v>67.514</v>
      </c>
      <c r="W72" s="591">
        <v>90.704</v>
      </c>
      <c r="X72" s="591">
        <v>90.704</v>
      </c>
      <c r="Y72" s="591">
        <v>90.704</v>
      </c>
      <c r="Z72" s="591">
        <v>104.624</v>
      </c>
      <c r="AA72" s="591">
        <v>104.624</v>
      </c>
      <c r="AB72" s="591">
        <v>101.534</v>
      </c>
      <c r="AC72" s="591">
        <v>101.534</v>
      </c>
      <c r="AD72" s="591">
        <v>101.534</v>
      </c>
      <c r="AE72" s="591">
        <v>101.534</v>
      </c>
      <c r="AF72" s="591">
        <v>101.534</v>
      </c>
      <c r="AG72" s="583">
        <v>98.944</v>
      </c>
    </row>
    <row r="73" ht="18" spans="1:33">
      <c r="A73" s="592"/>
      <c r="B73" s="592" t="s">
        <v>399</v>
      </c>
      <c r="C73" s="590">
        <v>62.44</v>
      </c>
      <c r="D73" s="583">
        <v>57.729</v>
      </c>
      <c r="E73" s="583">
        <v>40.204</v>
      </c>
      <c r="F73" s="583">
        <v>40.204</v>
      </c>
      <c r="G73" s="583">
        <v>76.184</v>
      </c>
      <c r="H73" s="583">
        <v>62.879</v>
      </c>
      <c r="I73" s="583">
        <v>84.009</v>
      </c>
      <c r="J73" s="583">
        <v>61.849</v>
      </c>
      <c r="K73" s="583">
        <v>61.849</v>
      </c>
      <c r="L73" s="583">
        <v>80.404</v>
      </c>
      <c r="M73" s="583">
        <v>80.404</v>
      </c>
      <c r="N73" s="583">
        <v>59.789</v>
      </c>
      <c r="O73" s="583">
        <v>59.789</v>
      </c>
      <c r="P73" s="583">
        <v>59.789</v>
      </c>
      <c r="Q73" s="583">
        <v>59.789</v>
      </c>
      <c r="R73" s="583">
        <v>78.344</v>
      </c>
      <c r="S73" s="583">
        <v>78.344</v>
      </c>
      <c r="T73" s="583">
        <v>66.484</v>
      </c>
      <c r="U73" s="583">
        <v>66.484</v>
      </c>
      <c r="V73" s="583">
        <v>66.484</v>
      </c>
      <c r="W73" s="583">
        <v>88.644</v>
      </c>
      <c r="X73" s="583">
        <v>88.644</v>
      </c>
      <c r="Y73" s="583">
        <v>88.644</v>
      </c>
      <c r="Z73" s="583">
        <v>104.624</v>
      </c>
      <c r="AA73" s="583">
        <v>104.624</v>
      </c>
      <c r="AB73" s="583">
        <v>99.474</v>
      </c>
      <c r="AC73" s="583">
        <v>99.474</v>
      </c>
      <c r="AD73" s="583">
        <v>99.474</v>
      </c>
      <c r="AE73" s="583">
        <v>99.474</v>
      </c>
      <c r="AF73" s="583">
        <v>99.474</v>
      </c>
      <c r="AG73" s="583">
        <v>96.384</v>
      </c>
    </row>
    <row r="74" ht="18" spans="1:33">
      <c r="A74" s="592"/>
      <c r="B74" s="592" t="s">
        <v>400</v>
      </c>
      <c r="C74" s="590">
        <v>62.44</v>
      </c>
      <c r="D74" s="583">
        <v>57.729</v>
      </c>
      <c r="E74" s="583">
        <v>40.204</v>
      </c>
      <c r="F74" s="583">
        <v>40.204</v>
      </c>
      <c r="G74" s="583">
        <v>76.184</v>
      </c>
      <c r="H74" s="583">
        <v>62.879</v>
      </c>
      <c r="I74" s="583">
        <v>84.009</v>
      </c>
      <c r="J74" s="583">
        <v>61.849</v>
      </c>
      <c r="K74" s="583">
        <v>61.849</v>
      </c>
      <c r="L74" s="583">
        <v>86.584</v>
      </c>
      <c r="M74" s="583">
        <v>86.584</v>
      </c>
      <c r="N74" s="583">
        <v>65.969</v>
      </c>
      <c r="O74" s="583">
        <v>65.969</v>
      </c>
      <c r="P74" s="583">
        <v>65.969</v>
      </c>
      <c r="Q74" s="583">
        <v>65.969</v>
      </c>
      <c r="R74" s="583">
        <v>78.344</v>
      </c>
      <c r="S74" s="583">
        <v>78.344</v>
      </c>
      <c r="T74" s="583">
        <v>66.484</v>
      </c>
      <c r="U74" s="583">
        <v>66.484</v>
      </c>
      <c r="V74" s="583">
        <v>66.484</v>
      </c>
      <c r="W74" s="583">
        <v>88.644</v>
      </c>
      <c r="X74" s="583">
        <v>88.644</v>
      </c>
      <c r="Y74" s="583">
        <v>88.644</v>
      </c>
      <c r="Z74" s="583">
        <v>104.624</v>
      </c>
      <c r="AA74" s="583">
        <v>104.624</v>
      </c>
      <c r="AB74" s="583">
        <v>99.474</v>
      </c>
      <c r="AC74" s="583">
        <v>99.474</v>
      </c>
      <c r="AD74" s="583">
        <v>99.474</v>
      </c>
      <c r="AE74" s="583">
        <v>99.474</v>
      </c>
      <c r="AF74" s="583">
        <v>99.474</v>
      </c>
      <c r="AG74" s="583">
        <v>96.384</v>
      </c>
    </row>
    <row r="75" customFormat="1" spans="1:32">
      <c r="A75" s="593" t="s">
        <v>401</v>
      </c>
      <c r="B75" s="594"/>
      <c r="C75" s="594"/>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594"/>
      <c r="AF75" s="594"/>
    </row>
    <row r="76" customFormat="1" spans="1:32">
      <c r="A76" s="595" t="s">
        <v>402</v>
      </c>
      <c r="B76" s="595"/>
      <c r="C76" s="595"/>
      <c r="D76" s="595"/>
      <c r="E76" s="595"/>
      <c r="F76" s="595"/>
      <c r="G76" s="595"/>
      <c r="H76" s="595"/>
      <c r="I76" s="40"/>
      <c r="J76" s="40"/>
      <c r="K76" s="40"/>
      <c r="L76" s="40"/>
      <c r="M76" s="40"/>
      <c r="N76" s="40"/>
      <c r="O76" s="40"/>
      <c r="P76" s="40"/>
      <c r="Q76" s="40"/>
      <c r="R76" s="602"/>
      <c r="S76" s="602"/>
      <c r="T76" s="602"/>
      <c r="U76" s="602"/>
      <c r="V76" s="602"/>
      <c r="W76" s="602"/>
      <c r="X76" s="602"/>
      <c r="Y76" s="602"/>
      <c r="Z76" s="602"/>
      <c r="AA76" s="602"/>
      <c r="AB76" s="602"/>
      <c r="AC76" s="602"/>
      <c r="AD76" s="602"/>
      <c r="AE76" s="602"/>
      <c r="AF76" s="602"/>
    </row>
    <row r="77" customFormat="1" spans="1:32">
      <c r="A77" s="40" t="s">
        <v>403</v>
      </c>
      <c r="B77" s="596"/>
      <c r="C77" s="596"/>
      <c r="D77" s="596"/>
      <c r="E77" s="596"/>
      <c r="F77" s="596"/>
      <c r="G77" s="596"/>
      <c r="H77" s="596"/>
      <c r="I77" s="596"/>
      <c r="J77" s="596"/>
      <c r="K77" s="596"/>
      <c r="L77" s="40"/>
      <c r="M77" s="40"/>
      <c r="N77" s="40"/>
      <c r="O77" s="40"/>
      <c r="P77" s="40"/>
      <c r="Q77" s="40"/>
      <c r="R77" s="602"/>
      <c r="S77" s="602"/>
      <c r="T77" s="602"/>
      <c r="U77" s="602"/>
      <c r="V77" s="602"/>
      <c r="W77" s="602"/>
      <c r="X77" s="602"/>
      <c r="Y77" s="602"/>
      <c r="Z77" s="602"/>
      <c r="AA77" s="602"/>
      <c r="AB77" s="602"/>
      <c r="AC77" s="602"/>
      <c r="AD77" s="602"/>
      <c r="AE77" s="602"/>
      <c r="AF77" s="602"/>
    </row>
    <row r="78" customFormat="1" spans="1:32">
      <c r="A78" s="597" t="s">
        <v>404</v>
      </c>
      <c r="B78" s="598"/>
      <c r="C78" s="598"/>
      <c r="D78" s="598"/>
      <c r="E78" s="598"/>
      <c r="F78" s="598"/>
      <c r="G78" s="598"/>
      <c r="H78" s="598"/>
      <c r="I78" s="596"/>
      <c r="J78" s="596"/>
      <c r="K78" s="596"/>
      <c r="L78" s="40"/>
      <c r="M78" s="40"/>
      <c r="N78" s="40"/>
      <c r="O78" s="40"/>
      <c r="P78" s="40"/>
      <c r="Q78" s="40"/>
      <c r="R78" s="602"/>
      <c r="S78" s="602"/>
      <c r="T78" s="602"/>
      <c r="U78" s="602"/>
      <c r="V78" s="602"/>
      <c r="W78" s="602"/>
      <c r="X78" s="602"/>
      <c r="Y78" s="602"/>
      <c r="Z78" s="602"/>
      <c r="AA78" s="602"/>
      <c r="AB78" s="602"/>
      <c r="AC78" s="602"/>
      <c r="AD78" s="602"/>
      <c r="AE78" s="602"/>
      <c r="AF78" s="602"/>
    </row>
    <row r="79" customFormat="1" spans="1:32">
      <c r="A79" s="40" t="s">
        <v>405</v>
      </c>
      <c r="B79" s="599"/>
      <c r="C79" s="599"/>
      <c r="D79" s="599"/>
      <c r="E79" s="599"/>
      <c r="F79" s="599"/>
      <c r="G79" s="599"/>
      <c r="H79" s="599"/>
      <c r="I79" s="599"/>
      <c r="J79" s="599"/>
      <c r="K79" s="599"/>
      <c r="L79" s="40"/>
      <c r="M79" s="40"/>
      <c r="N79" s="40"/>
      <c r="O79" s="40"/>
      <c r="P79" s="40"/>
      <c r="Q79" s="40"/>
      <c r="R79" s="602"/>
      <c r="S79" s="602"/>
      <c r="T79" s="602"/>
      <c r="U79" s="602"/>
      <c r="V79" s="602"/>
      <c r="W79" s="602"/>
      <c r="X79" s="602"/>
      <c r="Y79" s="602"/>
      <c r="Z79" s="602"/>
      <c r="AA79" s="602"/>
      <c r="AB79" s="602"/>
      <c r="AC79" s="602"/>
      <c r="AD79" s="602"/>
      <c r="AE79" s="602"/>
      <c r="AF79" s="602"/>
    </row>
    <row r="80" customFormat="1" ht="17" customHeight="1" spans="1:32">
      <c r="A80" s="597" t="s">
        <v>406</v>
      </c>
      <c r="B80" s="597"/>
      <c r="C80" s="597"/>
      <c r="D80" s="597"/>
      <c r="E80" s="597"/>
      <c r="F80" s="597"/>
      <c r="G80" s="597"/>
      <c r="H80" s="597"/>
      <c r="I80" s="604"/>
      <c r="J80" s="604"/>
      <c r="K80" s="604"/>
      <c r="L80" s="605"/>
      <c r="M80" s="40"/>
      <c r="N80" s="40"/>
      <c r="O80" s="40"/>
      <c r="P80" s="40"/>
      <c r="Q80" s="40"/>
      <c r="R80" s="602"/>
      <c r="S80" s="602"/>
      <c r="T80" s="602"/>
      <c r="U80" s="602"/>
      <c r="V80" s="602"/>
      <c r="W80" s="602"/>
      <c r="X80" s="602"/>
      <c r="Y80" s="602"/>
      <c r="Z80" s="602"/>
      <c r="AA80" s="602"/>
      <c r="AB80" s="602"/>
      <c r="AC80" s="602"/>
      <c r="AD80" s="602"/>
      <c r="AE80" s="602"/>
      <c r="AF80" s="602"/>
    </row>
    <row r="81" customFormat="1" spans="1:32">
      <c r="A81" s="600" t="s">
        <v>407</v>
      </c>
      <c r="B81" s="595"/>
      <c r="C81" s="595"/>
      <c r="D81" s="595"/>
      <c r="E81" s="595"/>
      <c r="F81" s="595"/>
      <c r="G81" s="595"/>
      <c r="H81" s="595"/>
      <c r="I81" s="40"/>
      <c r="J81" s="40"/>
      <c r="K81" s="40"/>
      <c r="L81" s="40"/>
      <c r="M81" s="40"/>
      <c r="N81" s="40"/>
      <c r="O81" s="40"/>
      <c r="P81" s="40"/>
      <c r="Q81" s="40"/>
      <c r="R81" s="602"/>
      <c r="S81" s="602"/>
      <c r="T81" s="602"/>
      <c r="U81" s="602"/>
      <c r="V81" s="602"/>
      <c r="W81" s="602"/>
      <c r="X81" s="602"/>
      <c r="Y81" s="602"/>
      <c r="Z81" s="602"/>
      <c r="AA81" s="602"/>
      <c r="AB81" s="602"/>
      <c r="AC81" s="602"/>
      <c r="AD81" s="602"/>
      <c r="AE81" s="602"/>
      <c r="AF81" s="602"/>
    </row>
    <row r="82" customFormat="1" spans="1:32">
      <c r="A82" s="598" t="s">
        <v>408</v>
      </c>
      <c r="B82" s="595"/>
      <c r="C82" s="595"/>
      <c r="D82" s="595"/>
      <c r="E82" s="595"/>
      <c r="F82" s="595"/>
      <c r="G82" s="595"/>
      <c r="H82" s="595"/>
      <c r="I82" s="40"/>
      <c r="J82" s="40"/>
      <c r="K82" s="40"/>
      <c r="L82" s="40"/>
      <c r="M82" s="40"/>
      <c r="N82" s="40"/>
      <c r="O82" s="40"/>
      <c r="P82" s="40"/>
      <c r="Q82" s="40"/>
      <c r="R82" s="602"/>
      <c r="S82" s="602"/>
      <c r="T82" s="602"/>
      <c r="U82" s="602"/>
      <c r="V82" s="602"/>
      <c r="W82" s="602"/>
      <c r="X82" s="602"/>
      <c r="Y82" s="602"/>
      <c r="Z82" s="602"/>
      <c r="AA82" s="602"/>
      <c r="AB82" s="602"/>
      <c r="AC82" s="602"/>
      <c r="AD82" s="602"/>
      <c r="AE82" s="602"/>
      <c r="AF82" s="602"/>
    </row>
    <row r="83" customFormat="1" spans="1:32">
      <c r="A83" s="595" t="s">
        <v>409</v>
      </c>
      <c r="B83" s="595"/>
      <c r="C83" s="595"/>
      <c r="D83" s="595"/>
      <c r="E83" s="595"/>
      <c r="F83" s="595"/>
      <c r="G83" s="595"/>
      <c r="H83" s="595"/>
      <c r="I83" s="40"/>
      <c r="J83" s="40"/>
      <c r="K83" s="40"/>
      <c r="L83" s="40"/>
      <c r="M83" s="40"/>
      <c r="N83" s="40"/>
      <c r="O83" s="40"/>
      <c r="P83" s="40"/>
      <c r="Q83" s="40"/>
      <c r="R83" s="602"/>
      <c r="S83" s="602"/>
      <c r="T83" s="602"/>
      <c r="U83" s="602"/>
      <c r="V83" s="602"/>
      <c r="W83" s="602"/>
      <c r="X83" s="602"/>
      <c r="Y83" s="602"/>
      <c r="Z83" s="602"/>
      <c r="AA83" s="602"/>
      <c r="AB83" s="602"/>
      <c r="AC83" s="602"/>
      <c r="AD83" s="602"/>
      <c r="AE83" s="602"/>
      <c r="AF83" s="602"/>
    </row>
    <row r="84" customFormat="1" spans="1:32">
      <c r="A84" s="598" t="s">
        <v>410</v>
      </c>
      <c r="B84" s="598"/>
      <c r="C84" s="598"/>
      <c r="D84" s="598"/>
      <c r="E84" s="598"/>
      <c r="F84" s="598"/>
      <c r="G84" s="598"/>
      <c r="H84" s="598"/>
      <c r="I84" s="596"/>
      <c r="J84" s="596"/>
      <c r="K84" s="596"/>
      <c r="L84" s="596"/>
      <c r="M84" s="596"/>
      <c r="N84" s="596"/>
      <c r="O84" s="596"/>
      <c r="P84" s="596"/>
      <c r="Q84" s="596"/>
      <c r="R84" s="602"/>
      <c r="S84" s="602"/>
      <c r="T84" s="602"/>
      <c r="U84" s="602"/>
      <c r="V84" s="602"/>
      <c r="W84" s="602"/>
      <c r="X84" s="602"/>
      <c r="Y84" s="602"/>
      <c r="Z84" s="602"/>
      <c r="AA84" s="602"/>
      <c r="AB84" s="602"/>
      <c r="AC84" s="602"/>
      <c r="AD84" s="602"/>
      <c r="AE84" s="602"/>
      <c r="AF84" s="602"/>
    </row>
    <row r="85" customFormat="1" spans="1:32">
      <c r="A85" s="598" t="s">
        <v>411</v>
      </c>
      <c r="B85" s="595"/>
      <c r="C85" s="595"/>
      <c r="D85" s="595"/>
      <c r="E85" s="595"/>
      <c r="F85" s="595"/>
      <c r="G85" s="595"/>
      <c r="H85" s="595"/>
      <c r="I85" s="40"/>
      <c r="J85" s="40"/>
      <c r="K85" s="40"/>
      <c r="L85" s="40"/>
      <c r="M85" s="40"/>
      <c r="N85" s="40"/>
      <c r="O85" s="40"/>
      <c r="P85" s="40"/>
      <c r="Q85" s="40"/>
      <c r="R85" s="602"/>
      <c r="S85" s="602"/>
      <c r="T85" s="602"/>
      <c r="U85" s="602"/>
      <c r="V85" s="602"/>
      <c r="W85" s="602"/>
      <c r="X85" s="602"/>
      <c r="Y85" s="602"/>
      <c r="Z85" s="602"/>
      <c r="AA85" s="602"/>
      <c r="AB85" s="602"/>
      <c r="AC85" s="602"/>
      <c r="AD85" s="602"/>
      <c r="AE85" s="602"/>
      <c r="AF85" s="602"/>
    </row>
    <row r="86" customFormat="1" spans="1:32">
      <c r="A86" s="595" t="s">
        <v>412</v>
      </c>
      <c r="B86" s="595"/>
      <c r="C86" s="595"/>
      <c r="D86" s="595"/>
      <c r="E86" s="595"/>
      <c r="F86" s="595"/>
      <c r="G86" s="595"/>
      <c r="H86" s="595"/>
      <c r="I86" s="40"/>
      <c r="J86" s="40"/>
      <c r="K86" s="40"/>
      <c r="L86" s="40"/>
      <c r="M86" s="40"/>
      <c r="N86" s="40"/>
      <c r="O86" s="40"/>
      <c r="P86" s="40"/>
      <c r="Q86" s="40"/>
      <c r="R86" s="602"/>
      <c r="S86" s="602"/>
      <c r="T86" s="602"/>
      <c r="U86" s="602"/>
      <c r="V86" s="602"/>
      <c r="W86" s="602"/>
      <c r="X86" s="602"/>
      <c r="Y86" s="602"/>
      <c r="Z86" s="602"/>
      <c r="AA86" s="602"/>
      <c r="AB86" s="602"/>
      <c r="AC86" s="602"/>
      <c r="AD86" s="602"/>
      <c r="AE86" s="602"/>
      <c r="AF86" s="602"/>
    </row>
    <row r="87" customFormat="1" spans="1:32">
      <c r="A87" s="595" t="s">
        <v>413</v>
      </c>
      <c r="B87" s="595"/>
      <c r="C87" s="595"/>
      <c r="D87" s="595"/>
      <c r="E87" s="595"/>
      <c r="F87" s="595"/>
      <c r="G87" s="595"/>
      <c r="H87" s="595"/>
      <c r="I87" s="40"/>
      <c r="J87" s="40"/>
      <c r="K87" s="40"/>
      <c r="L87" s="40"/>
      <c r="M87" s="40"/>
      <c r="N87" s="40"/>
      <c r="O87" s="40"/>
      <c r="P87" s="40"/>
      <c r="Q87" s="40"/>
      <c r="R87" s="602"/>
      <c r="S87" s="602"/>
      <c r="T87" s="602"/>
      <c r="U87" s="602"/>
      <c r="V87" s="602"/>
      <c r="W87" s="602"/>
      <c r="X87" s="602"/>
      <c r="Y87" s="602"/>
      <c r="Z87" s="602"/>
      <c r="AA87" s="602"/>
      <c r="AB87" s="602"/>
      <c r="AC87" s="602"/>
      <c r="AD87" s="602"/>
      <c r="AE87" s="602"/>
      <c r="AF87" s="602"/>
    </row>
    <row r="88" customFormat="1" spans="1:32">
      <c r="A88" s="598" t="s">
        <v>414</v>
      </c>
      <c r="B88" s="595"/>
      <c r="C88" s="595"/>
      <c r="D88" s="595"/>
      <c r="E88" s="595"/>
      <c r="F88" s="595"/>
      <c r="G88" s="595"/>
      <c r="H88" s="595"/>
      <c r="I88" s="40"/>
      <c r="J88" s="40"/>
      <c r="K88" s="40"/>
      <c r="L88" s="40"/>
      <c r="M88" s="40"/>
      <c r="N88" s="40"/>
      <c r="O88" s="40"/>
      <c r="P88" s="40"/>
      <c r="Q88" s="40"/>
      <c r="R88" s="602"/>
      <c r="S88" s="602"/>
      <c r="T88" s="602"/>
      <c r="U88" s="602"/>
      <c r="V88" s="602"/>
      <c r="W88" s="602"/>
      <c r="X88" s="602"/>
      <c r="Y88" s="602"/>
      <c r="Z88" s="602"/>
      <c r="AA88" s="602"/>
      <c r="AB88" s="602"/>
      <c r="AC88" s="602"/>
      <c r="AD88" s="602"/>
      <c r="AE88" s="602"/>
      <c r="AF88" s="602"/>
    </row>
    <row r="89" customFormat="1" spans="1:32">
      <c r="A89" s="595" t="s">
        <v>415</v>
      </c>
      <c r="B89" s="595"/>
      <c r="C89" s="595"/>
      <c r="D89" s="595"/>
      <c r="E89" s="595"/>
      <c r="F89" s="595"/>
      <c r="G89" s="595"/>
      <c r="H89" s="595"/>
      <c r="I89" s="40"/>
      <c r="J89" s="40"/>
      <c r="K89" s="40"/>
      <c r="L89" s="40"/>
      <c r="M89" s="40"/>
      <c r="N89" s="40"/>
      <c r="O89" s="40"/>
      <c r="P89" s="40"/>
      <c r="Q89" s="40"/>
      <c r="R89" s="602"/>
      <c r="S89" s="602"/>
      <c r="T89" s="602"/>
      <c r="U89" s="602"/>
      <c r="V89" s="602"/>
      <c r="W89" s="602"/>
      <c r="X89" s="602"/>
      <c r="Y89" s="602"/>
      <c r="Z89" s="602"/>
      <c r="AA89" s="602"/>
      <c r="AB89" s="602"/>
      <c r="AC89" s="602"/>
      <c r="AD89" s="602"/>
      <c r="AE89" s="602"/>
      <c r="AF89" s="602"/>
    </row>
    <row r="90" customFormat="1" spans="1:32">
      <c r="A90" s="595" t="s">
        <v>416</v>
      </c>
      <c r="B90" s="595"/>
      <c r="C90" s="595"/>
      <c r="D90" s="595"/>
      <c r="E90" s="595"/>
      <c r="F90" s="595"/>
      <c r="G90" s="595"/>
      <c r="H90" s="595"/>
      <c r="I90" s="40"/>
      <c r="J90" s="40"/>
      <c r="K90" s="40"/>
      <c r="L90" s="40"/>
      <c r="M90" s="40"/>
      <c r="N90" s="40"/>
      <c r="O90" s="40"/>
      <c r="P90" s="40"/>
      <c r="Q90" s="40"/>
      <c r="R90" s="602"/>
      <c r="S90" s="602"/>
      <c r="T90" s="602"/>
      <c r="U90" s="602"/>
      <c r="V90" s="602"/>
      <c r="W90" s="602"/>
      <c r="X90" s="602"/>
      <c r="Y90" s="602"/>
      <c r="Z90" s="602"/>
      <c r="AA90" s="602"/>
      <c r="AB90" s="602"/>
      <c r="AC90" s="602"/>
      <c r="AD90" s="602"/>
      <c r="AE90" s="602"/>
      <c r="AF90" s="602"/>
    </row>
    <row r="91" customFormat="1" spans="1:32">
      <c r="A91" s="598" t="s">
        <v>417</v>
      </c>
      <c r="B91" s="595"/>
      <c r="C91" s="595"/>
      <c r="D91" s="595"/>
      <c r="E91" s="595"/>
      <c r="F91" s="595"/>
      <c r="G91" s="595"/>
      <c r="H91" s="595"/>
      <c r="I91" s="40"/>
      <c r="J91" s="40"/>
      <c r="K91" s="40"/>
      <c r="L91" s="40"/>
      <c r="M91" s="40"/>
      <c r="N91" s="40"/>
      <c r="O91" s="40"/>
      <c r="P91" s="40"/>
      <c r="Q91" s="40"/>
      <c r="R91" s="602"/>
      <c r="S91" s="602"/>
      <c r="T91" s="602"/>
      <c r="U91" s="602"/>
      <c r="V91" s="602"/>
      <c r="W91" s="602"/>
      <c r="X91" s="602"/>
      <c r="Y91" s="602"/>
      <c r="Z91" s="602"/>
      <c r="AA91" s="602"/>
      <c r="AB91" s="602"/>
      <c r="AC91" s="602"/>
      <c r="AD91" s="602"/>
      <c r="AE91" s="602"/>
      <c r="AF91" s="602"/>
    </row>
    <row r="92" customFormat="1" spans="1:32">
      <c r="A92" s="598" t="s">
        <v>418</v>
      </c>
      <c r="B92" s="595"/>
      <c r="C92" s="595"/>
      <c r="D92" s="595"/>
      <c r="E92" s="595"/>
      <c r="F92" s="595"/>
      <c r="G92" s="595"/>
      <c r="H92" s="595"/>
      <c r="I92" s="40"/>
      <c r="J92" s="40"/>
      <c r="K92" s="40"/>
      <c r="L92" s="40"/>
      <c r="M92" s="40"/>
      <c r="N92" s="40"/>
      <c r="O92" s="40"/>
      <c r="P92" s="40"/>
      <c r="Q92" s="40"/>
      <c r="R92" s="602"/>
      <c r="S92" s="602"/>
      <c r="T92" s="602"/>
      <c r="U92" s="602"/>
      <c r="V92" s="602"/>
      <c r="W92" s="602"/>
      <c r="X92" s="602"/>
      <c r="Y92" s="602"/>
      <c r="Z92" s="602"/>
      <c r="AA92" s="602"/>
      <c r="AB92" s="602"/>
      <c r="AC92" s="602"/>
      <c r="AD92" s="602"/>
      <c r="AE92" s="602"/>
      <c r="AF92" s="602"/>
    </row>
    <row r="93" customFormat="1" spans="1:32">
      <c r="A93" s="595" t="s">
        <v>419</v>
      </c>
      <c r="B93" s="595"/>
      <c r="C93" s="595"/>
      <c r="D93" s="595"/>
      <c r="E93" s="595"/>
      <c r="F93" s="595"/>
      <c r="G93" s="595"/>
      <c r="H93" s="595"/>
      <c r="I93" s="40"/>
      <c r="J93" s="40"/>
      <c r="K93" s="40"/>
      <c r="L93" s="40"/>
      <c r="M93" s="40"/>
      <c r="N93" s="40"/>
      <c r="O93" s="40"/>
      <c r="P93" s="40"/>
      <c r="Q93" s="40"/>
      <c r="R93" s="602"/>
      <c r="S93" s="602"/>
      <c r="T93" s="602"/>
      <c r="U93" s="602"/>
      <c r="V93" s="602"/>
      <c r="W93" s="602"/>
      <c r="X93" s="602"/>
      <c r="Y93" s="602"/>
      <c r="Z93" s="602"/>
      <c r="AA93" s="602"/>
      <c r="AB93" s="602"/>
      <c r="AC93" s="602"/>
      <c r="AD93" s="602"/>
      <c r="AE93" s="602"/>
      <c r="AF93" s="602"/>
    </row>
    <row r="94" customFormat="1" spans="1:32">
      <c r="A94" s="595" t="s">
        <v>420</v>
      </c>
      <c r="B94" s="595"/>
      <c r="C94" s="595"/>
      <c r="D94" s="595"/>
      <c r="E94" s="595"/>
      <c r="F94" s="595"/>
      <c r="G94" s="595"/>
      <c r="H94" s="595"/>
      <c r="I94" s="40"/>
      <c r="J94" s="40"/>
      <c r="K94" s="40"/>
      <c r="L94" s="40"/>
      <c r="M94" s="40"/>
      <c r="N94" s="40"/>
      <c r="O94" s="40"/>
      <c r="P94" s="40"/>
      <c r="Q94" s="40"/>
      <c r="R94" s="602"/>
      <c r="S94" s="602"/>
      <c r="T94" s="602"/>
      <c r="U94" s="602"/>
      <c r="V94" s="602"/>
      <c r="W94" s="602"/>
      <c r="X94" s="602"/>
      <c r="Y94" s="602"/>
      <c r="Z94" s="602"/>
      <c r="AA94" s="602"/>
      <c r="AB94" s="602"/>
      <c r="AC94" s="602"/>
      <c r="AD94" s="602"/>
      <c r="AE94" s="602"/>
      <c r="AF94" s="602"/>
    </row>
    <row r="95" customFormat="1" spans="1:32">
      <c r="A95" s="595" t="s">
        <v>421</v>
      </c>
      <c r="B95" s="595"/>
      <c r="C95" s="595"/>
      <c r="D95" s="595"/>
      <c r="E95" s="595"/>
      <c r="F95" s="595"/>
      <c r="G95" s="595"/>
      <c r="H95" s="595"/>
      <c r="I95" s="40"/>
      <c r="J95" s="40"/>
      <c r="K95" s="40"/>
      <c r="L95" s="40"/>
      <c r="M95" s="40"/>
      <c r="N95" s="40"/>
      <c r="O95" s="40"/>
      <c r="P95" s="40"/>
      <c r="Q95" s="40"/>
      <c r="R95" s="602"/>
      <c r="S95" s="602"/>
      <c r="T95" s="602"/>
      <c r="U95" s="602"/>
      <c r="V95" s="602"/>
      <c r="W95" s="602"/>
      <c r="X95" s="602"/>
      <c r="Y95" s="602"/>
      <c r="Z95" s="602"/>
      <c r="AA95" s="602"/>
      <c r="AB95" s="602"/>
      <c r="AC95" s="602"/>
      <c r="AD95" s="602"/>
      <c r="AE95" s="602"/>
      <c r="AF95" s="602"/>
    </row>
    <row r="96" customFormat="1" ht="14.25" spans="1:32">
      <c r="A96" s="601" t="s">
        <v>422</v>
      </c>
      <c r="B96" s="595"/>
      <c r="C96" s="595"/>
      <c r="D96" s="595"/>
      <c r="E96" s="595"/>
      <c r="F96" s="595"/>
      <c r="G96" s="595"/>
      <c r="H96" s="595"/>
      <c r="I96" s="40"/>
      <c r="J96" s="40"/>
      <c r="K96" s="40"/>
      <c r="L96" s="40"/>
      <c r="M96" s="40"/>
      <c r="N96" s="40"/>
      <c r="O96" s="40"/>
      <c r="P96" s="40"/>
      <c r="Q96" s="40"/>
      <c r="R96" s="602"/>
      <c r="S96" s="602"/>
      <c r="T96" s="602"/>
      <c r="U96" s="602"/>
      <c r="V96" s="602"/>
      <c r="W96" s="602"/>
      <c r="X96" s="602"/>
      <c r="Y96" s="602"/>
      <c r="Z96" s="602"/>
      <c r="AA96" s="602"/>
      <c r="AB96" s="602"/>
      <c r="AC96" s="602"/>
      <c r="AD96" s="602"/>
      <c r="AE96" s="602"/>
      <c r="AF96" s="602"/>
    </row>
    <row r="97" customFormat="1" spans="1:32">
      <c r="A97" s="602" t="s">
        <v>423</v>
      </c>
      <c r="B97" s="602"/>
      <c r="C97" s="602"/>
      <c r="D97" s="602"/>
      <c r="E97" s="602"/>
      <c r="F97" s="602"/>
      <c r="G97" s="602"/>
      <c r="H97" s="602"/>
      <c r="I97" s="602"/>
      <c r="J97" s="602"/>
      <c r="K97" s="602"/>
      <c r="L97" s="602"/>
      <c r="M97" s="602"/>
      <c r="N97" s="602"/>
      <c r="O97" s="602"/>
      <c r="P97" s="602"/>
      <c r="Q97" s="602"/>
      <c r="R97" s="602"/>
      <c r="S97" s="602"/>
      <c r="T97" s="602"/>
      <c r="U97" s="602"/>
      <c r="V97" s="602"/>
      <c r="W97" s="602"/>
      <c r="X97" s="602"/>
      <c r="Y97" s="602"/>
      <c r="Z97" s="602"/>
      <c r="AA97" s="602"/>
      <c r="AB97" s="602"/>
      <c r="AC97" s="602"/>
      <c r="AD97" s="602"/>
      <c r="AE97" s="602"/>
      <c r="AF97" s="602"/>
    </row>
  </sheetData>
  <mergeCells count="7">
    <mergeCell ref="A2:AG2"/>
    <mergeCell ref="A3:AG3"/>
    <mergeCell ref="A4:AG4"/>
    <mergeCell ref="A5:AG5"/>
    <mergeCell ref="A68:A69"/>
    <mergeCell ref="B68:B69"/>
    <mergeCell ref="A6:B7"/>
  </mergeCells>
  <hyperlinks>
    <hyperlink ref="Q2" location="目录!A1"/>
    <hyperlink ref="A96" location="DHL操作要求!A1" display="17.更多费用及国家清关要求，详见报价表“DHL规则”其他相关注意事项请查阅所使用运单的背书条款；本公司保留各条款的所有及最终解释权。"/>
    <hyperlink ref="AH2" location="目录!A1" display="目录!A1"/>
    <hyperlink ref="AH3" location="'D5-HKDHL特货价-分区'!A1" display="分区"/>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48" customWidth="1"/>
    <col min="2" max="3" width="27.375" style="548" customWidth="1"/>
    <col min="4" max="4" width="19.125" style="195" customWidth="1"/>
    <col min="5" max="5" width="10.375" style="21"/>
    <col min="6" max="8" width="9" style="21"/>
    <col min="9" max="16384" width="9" style="195"/>
  </cols>
  <sheetData>
    <row r="1" s="195" customFormat="1" ht="72" customHeight="1" spans="1:8">
      <c r="A1" s="549" t="s">
        <v>424</v>
      </c>
      <c r="B1" s="549"/>
      <c r="C1" s="549"/>
      <c r="D1" s="549"/>
      <c r="E1" s="550"/>
      <c r="F1" s="550"/>
      <c r="G1" s="550"/>
      <c r="H1" s="550"/>
    </row>
    <row r="2" s="195" customFormat="1" ht="19" customHeight="1" spans="1:8">
      <c r="A2" s="551" t="s">
        <v>425</v>
      </c>
      <c r="B2" s="551" t="s">
        <v>426</v>
      </c>
      <c r="C2" s="551" t="s">
        <v>427</v>
      </c>
      <c r="D2" s="552" t="s">
        <v>428</v>
      </c>
      <c r="E2" s="553" t="s">
        <v>64</v>
      </c>
      <c r="F2" s="550"/>
      <c r="G2" s="550"/>
      <c r="H2" s="550"/>
    </row>
    <row r="3" s="195" customFormat="1" spans="1:11">
      <c r="A3" s="554" t="s">
        <v>429</v>
      </c>
      <c r="B3" s="554"/>
      <c r="C3" s="554"/>
      <c r="D3" s="167"/>
      <c r="E3" s="555"/>
      <c r="F3" s="550"/>
      <c r="G3" s="550"/>
      <c r="H3" s="550"/>
      <c r="J3" s="21"/>
      <c r="K3" s="21"/>
    </row>
    <row r="4" s="195" customFormat="1" spans="1:11">
      <c r="A4" s="556" t="s">
        <v>310</v>
      </c>
      <c r="B4" s="556" t="s">
        <v>430</v>
      </c>
      <c r="C4" s="556" t="s">
        <v>431</v>
      </c>
      <c r="D4" s="557"/>
      <c r="E4" s="550"/>
      <c r="F4" s="550"/>
      <c r="G4" s="550"/>
      <c r="H4" s="550"/>
      <c r="J4" s="21"/>
      <c r="K4" s="21"/>
    </row>
    <row r="5" s="195" customFormat="1" spans="1:11">
      <c r="A5" s="554" t="s">
        <v>432</v>
      </c>
      <c r="B5" s="554"/>
      <c r="C5" s="554"/>
      <c r="D5" s="558"/>
      <c r="E5" s="559"/>
      <c r="F5" s="559"/>
      <c r="G5" s="559"/>
      <c r="H5" s="559"/>
      <c r="J5" s="21"/>
      <c r="K5" s="21"/>
    </row>
    <row r="6" s="195" customFormat="1" spans="1:11">
      <c r="A6" s="556" t="s">
        <v>433</v>
      </c>
      <c r="B6" s="556" t="s">
        <v>434</v>
      </c>
      <c r="C6" s="556" t="s">
        <v>435</v>
      </c>
      <c r="D6" s="558"/>
      <c r="E6" s="560"/>
      <c r="F6" s="560"/>
      <c r="G6" s="560"/>
      <c r="H6" s="560"/>
      <c r="J6" s="565"/>
      <c r="K6" s="566"/>
    </row>
    <row r="7" s="195" customFormat="1" spans="1:11">
      <c r="A7" s="556" t="s">
        <v>436</v>
      </c>
      <c r="B7" s="556" t="s">
        <v>437</v>
      </c>
      <c r="C7" s="556" t="s">
        <v>438</v>
      </c>
      <c r="D7" s="558"/>
      <c r="E7" s="560"/>
      <c r="F7" s="560"/>
      <c r="G7" s="560"/>
      <c r="H7" s="560"/>
      <c r="J7" s="565"/>
      <c r="K7" s="566"/>
    </row>
    <row r="8" s="195" customFormat="1" spans="1:11">
      <c r="A8" s="556" t="s">
        <v>439</v>
      </c>
      <c r="B8" s="556" t="s">
        <v>440</v>
      </c>
      <c r="C8" s="556" t="s">
        <v>441</v>
      </c>
      <c r="D8" s="558"/>
      <c r="E8" s="560"/>
      <c r="F8" s="560"/>
      <c r="G8" s="560"/>
      <c r="H8" s="560"/>
      <c r="J8" s="565"/>
      <c r="K8" s="566"/>
    </row>
    <row r="9" s="195" customFormat="1" spans="1:11">
      <c r="A9" s="556" t="s">
        <v>442</v>
      </c>
      <c r="B9" s="556" t="s">
        <v>443</v>
      </c>
      <c r="C9" s="556" t="s">
        <v>444</v>
      </c>
      <c r="D9" s="167"/>
      <c r="E9" s="21"/>
      <c r="F9" s="21"/>
      <c r="G9" s="21"/>
      <c r="H9" s="21"/>
      <c r="J9" s="565"/>
      <c r="K9" s="566"/>
    </row>
    <row r="10" s="195" customFormat="1" spans="1:11">
      <c r="A10" s="556" t="s">
        <v>445</v>
      </c>
      <c r="B10" s="556" t="s">
        <v>446</v>
      </c>
      <c r="C10" s="556" t="s">
        <v>447</v>
      </c>
      <c r="D10" s="167"/>
      <c r="E10" s="21"/>
      <c r="F10" s="21"/>
      <c r="G10" s="21"/>
      <c r="H10" s="21"/>
      <c r="J10" s="565"/>
      <c r="K10" s="566"/>
    </row>
    <row r="11" s="195" customFormat="1" spans="1:11">
      <c r="A11" s="561" t="s">
        <v>448</v>
      </c>
      <c r="B11" s="561" t="s">
        <v>449</v>
      </c>
      <c r="C11" s="561" t="s">
        <v>450</v>
      </c>
      <c r="D11" s="552" t="s">
        <v>451</v>
      </c>
      <c r="E11" s="21"/>
      <c r="F11" s="21"/>
      <c r="G11" s="21"/>
      <c r="H11" s="21"/>
      <c r="J11" s="565"/>
      <c r="K11" s="566"/>
    </row>
    <row r="12" s="195" customFormat="1" spans="1:11">
      <c r="A12" s="556" t="s">
        <v>452</v>
      </c>
      <c r="B12" s="556" t="s">
        <v>453</v>
      </c>
      <c r="C12" s="556" t="s">
        <v>454</v>
      </c>
      <c r="D12" s="167"/>
      <c r="E12" s="21"/>
      <c r="F12" s="21"/>
      <c r="G12" s="21"/>
      <c r="H12" s="21"/>
      <c r="J12" s="565"/>
      <c r="K12" s="566"/>
    </row>
    <row r="13" s="195" customFormat="1" spans="1:11">
      <c r="A13" s="554" t="s">
        <v>455</v>
      </c>
      <c r="B13" s="554"/>
      <c r="C13" s="554"/>
      <c r="D13" s="167"/>
      <c r="E13" s="21"/>
      <c r="F13" s="21"/>
      <c r="G13" s="21"/>
      <c r="H13" s="21"/>
      <c r="J13" s="565"/>
      <c r="K13" s="566"/>
    </row>
    <row r="14" s="195" customFormat="1" spans="1:11">
      <c r="A14" s="556" t="s">
        <v>313</v>
      </c>
      <c r="B14" s="556" t="s">
        <v>456</v>
      </c>
      <c r="C14" s="556" t="s">
        <v>457</v>
      </c>
      <c r="D14" s="167"/>
      <c r="E14" s="21"/>
      <c r="F14" s="21"/>
      <c r="G14" s="21"/>
      <c r="H14" s="21"/>
      <c r="J14" s="565"/>
      <c r="K14" s="566"/>
    </row>
    <row r="15" s="195" customFormat="1" spans="1:11">
      <c r="A15" s="554" t="s">
        <v>458</v>
      </c>
      <c r="B15" s="554"/>
      <c r="C15" s="554"/>
      <c r="D15" s="167"/>
      <c r="E15" s="21"/>
      <c r="F15" s="21"/>
      <c r="G15" s="21"/>
      <c r="H15" s="21"/>
      <c r="J15" s="565"/>
      <c r="K15" s="566"/>
    </row>
    <row r="16" s="195" customFormat="1" spans="1:11">
      <c r="A16" s="556" t="s">
        <v>459</v>
      </c>
      <c r="B16" s="556" t="s">
        <v>460</v>
      </c>
      <c r="C16" s="556" t="s">
        <v>461</v>
      </c>
      <c r="D16" s="167"/>
      <c r="E16" s="21"/>
      <c r="F16" s="21"/>
      <c r="G16" s="21"/>
      <c r="H16" s="21"/>
      <c r="J16" s="565"/>
      <c r="K16" s="566"/>
    </row>
    <row r="17" s="195" customFormat="1" spans="1:11">
      <c r="A17" s="556" t="s">
        <v>462</v>
      </c>
      <c r="B17" s="556" t="s">
        <v>463</v>
      </c>
      <c r="C17" s="556" t="s">
        <v>464</v>
      </c>
      <c r="D17" s="167"/>
      <c r="E17" s="21"/>
      <c r="F17" s="21"/>
      <c r="G17" s="21"/>
      <c r="H17" s="21"/>
      <c r="I17" s="21"/>
      <c r="J17" s="565"/>
      <c r="K17" s="566"/>
    </row>
    <row r="18" s="195" customFormat="1" spans="1:11">
      <c r="A18" s="554" t="s">
        <v>465</v>
      </c>
      <c r="B18" s="554"/>
      <c r="C18" s="554"/>
      <c r="D18" s="167"/>
      <c r="E18" s="21"/>
      <c r="F18" s="21"/>
      <c r="G18" s="21"/>
      <c r="H18" s="21"/>
      <c r="J18" s="565"/>
      <c r="K18" s="566"/>
    </row>
    <row r="19" s="195" customFormat="1" spans="1:11">
      <c r="A19" s="556" t="s">
        <v>466</v>
      </c>
      <c r="B19" s="556" t="s">
        <v>467</v>
      </c>
      <c r="C19" s="556" t="s">
        <v>468</v>
      </c>
      <c r="D19" s="167"/>
      <c r="E19" s="21"/>
      <c r="F19" s="21"/>
      <c r="G19" s="21"/>
      <c r="H19" s="21"/>
      <c r="J19" s="565"/>
      <c r="K19" s="566"/>
    </row>
    <row r="20" s="195" customFormat="1" spans="1:11">
      <c r="A20" s="556" t="s">
        <v>469</v>
      </c>
      <c r="B20" s="556" t="s">
        <v>470</v>
      </c>
      <c r="C20" s="556" t="s">
        <v>471</v>
      </c>
      <c r="D20" s="167"/>
      <c r="E20" s="21"/>
      <c r="F20" s="21"/>
      <c r="G20" s="21"/>
      <c r="H20" s="21"/>
      <c r="J20" s="565"/>
      <c r="K20" s="566"/>
    </row>
    <row r="21" s="195" customFormat="1" spans="1:11">
      <c r="A21" s="556" t="s">
        <v>472</v>
      </c>
      <c r="B21" s="556" t="s">
        <v>473</v>
      </c>
      <c r="C21" s="556" t="s">
        <v>474</v>
      </c>
      <c r="D21" s="167"/>
      <c r="E21" s="21"/>
      <c r="F21" s="21"/>
      <c r="G21" s="21"/>
      <c r="H21" s="21"/>
      <c r="J21" s="565"/>
      <c r="K21" s="567"/>
    </row>
    <row r="22" s="195" customFormat="1" spans="1:11">
      <c r="A22" s="556" t="s">
        <v>475</v>
      </c>
      <c r="B22" s="556" t="s">
        <v>476</v>
      </c>
      <c r="C22" s="556" t="s">
        <v>477</v>
      </c>
      <c r="D22" s="167"/>
      <c r="E22" s="21"/>
      <c r="F22" s="21"/>
      <c r="G22" s="21"/>
      <c r="H22" s="21"/>
      <c r="J22" s="565"/>
      <c r="K22" s="566"/>
    </row>
    <row r="23" s="195" customFormat="1" spans="1:11">
      <c r="A23" s="554" t="s">
        <v>478</v>
      </c>
      <c r="B23" s="554"/>
      <c r="C23" s="554"/>
      <c r="D23" s="167"/>
      <c r="E23" s="21"/>
      <c r="F23" s="21"/>
      <c r="G23" s="21"/>
      <c r="H23" s="21"/>
      <c r="J23" s="565"/>
      <c r="K23" s="566"/>
    </row>
    <row r="24" s="195" customFormat="1" spans="1:11">
      <c r="A24" s="556" t="s">
        <v>479</v>
      </c>
      <c r="B24" s="556" t="s">
        <v>480</v>
      </c>
      <c r="C24" s="556" t="s">
        <v>481</v>
      </c>
      <c r="D24" s="167"/>
      <c r="E24" s="21"/>
      <c r="F24" s="21"/>
      <c r="G24" s="21"/>
      <c r="H24" s="21"/>
      <c r="J24" s="565"/>
      <c r="K24" s="566"/>
    </row>
    <row r="25" s="195" customFormat="1" spans="1:11">
      <c r="A25" s="556" t="s">
        <v>482</v>
      </c>
      <c r="B25" s="556" t="s">
        <v>483</v>
      </c>
      <c r="C25" s="556" t="s">
        <v>484</v>
      </c>
      <c r="D25" s="167"/>
      <c r="E25" s="21"/>
      <c r="F25" s="21"/>
      <c r="G25" s="21"/>
      <c r="H25" s="21"/>
      <c r="J25" s="565"/>
      <c r="K25" s="566"/>
    </row>
    <row r="26" s="195" customFormat="1" spans="1:11">
      <c r="A26" s="556" t="s">
        <v>485</v>
      </c>
      <c r="B26" s="556" t="s">
        <v>486</v>
      </c>
      <c r="C26" s="556" t="s">
        <v>487</v>
      </c>
      <c r="D26" s="167"/>
      <c r="E26" s="21"/>
      <c r="F26" s="21"/>
      <c r="G26" s="21"/>
      <c r="H26" s="21"/>
      <c r="J26" s="565"/>
      <c r="K26" s="566"/>
    </row>
    <row r="27" s="195" customFormat="1" spans="1:11">
      <c r="A27" s="556" t="s">
        <v>488</v>
      </c>
      <c r="B27" s="556" t="s">
        <v>489</v>
      </c>
      <c r="C27" s="556" t="s">
        <v>490</v>
      </c>
      <c r="D27" s="167"/>
      <c r="E27" s="21"/>
      <c r="F27" s="21"/>
      <c r="G27" s="21"/>
      <c r="H27" s="21"/>
      <c r="J27" s="262"/>
      <c r="K27" s="262"/>
    </row>
    <row r="28" s="195" customFormat="1" spans="1:11">
      <c r="A28" s="556" t="s">
        <v>491</v>
      </c>
      <c r="B28" s="556" t="s">
        <v>492</v>
      </c>
      <c r="C28" s="556" t="s">
        <v>493</v>
      </c>
      <c r="D28" s="167"/>
      <c r="E28" s="21"/>
      <c r="F28" s="21"/>
      <c r="G28" s="21"/>
      <c r="H28" s="21"/>
      <c r="J28" s="21"/>
      <c r="K28" s="21"/>
    </row>
    <row r="29" s="195" customFormat="1" spans="1:11">
      <c r="A29" s="556" t="s">
        <v>494</v>
      </c>
      <c r="B29" s="556" t="s">
        <v>495</v>
      </c>
      <c r="C29" s="556" t="s">
        <v>496</v>
      </c>
      <c r="D29" s="167"/>
      <c r="E29" s="21"/>
      <c r="F29" s="21"/>
      <c r="G29" s="21"/>
      <c r="H29" s="21"/>
      <c r="J29" s="21"/>
      <c r="K29" s="21"/>
    </row>
    <row r="30" s="195" customFormat="1" spans="1:8">
      <c r="A30" s="561" t="s">
        <v>497</v>
      </c>
      <c r="B30" s="561" t="s">
        <v>498</v>
      </c>
      <c r="C30" s="561" t="s">
        <v>499</v>
      </c>
      <c r="D30" s="552" t="s">
        <v>500</v>
      </c>
      <c r="E30" s="21"/>
      <c r="F30" s="21"/>
      <c r="G30" s="21"/>
      <c r="H30" s="21"/>
    </row>
    <row r="31" s="195" customFormat="1" spans="1:8">
      <c r="A31" s="556" t="s">
        <v>501</v>
      </c>
      <c r="B31" s="556" t="s">
        <v>502</v>
      </c>
      <c r="C31" s="556" t="s">
        <v>503</v>
      </c>
      <c r="D31" s="167"/>
      <c r="E31" s="21"/>
      <c r="F31" s="21"/>
      <c r="G31" s="21"/>
      <c r="H31" s="21"/>
    </row>
    <row r="32" s="195" customFormat="1" spans="1:8">
      <c r="A32" s="556" t="s">
        <v>504</v>
      </c>
      <c r="B32" s="556" t="s">
        <v>505</v>
      </c>
      <c r="C32" s="556" t="s">
        <v>506</v>
      </c>
      <c r="D32" s="167"/>
      <c r="E32" s="21"/>
      <c r="F32" s="21"/>
      <c r="G32" s="21"/>
      <c r="H32" s="21"/>
    </row>
    <row r="33" s="195" customFormat="1" spans="1:8">
      <c r="A33" s="556" t="s">
        <v>507</v>
      </c>
      <c r="B33" s="556" t="s">
        <v>508</v>
      </c>
      <c r="C33" s="556" t="s">
        <v>509</v>
      </c>
      <c r="D33" s="167"/>
      <c r="E33" s="21"/>
      <c r="F33" s="21"/>
      <c r="G33" s="21"/>
      <c r="H33" s="21"/>
    </row>
    <row r="34" s="195" customFormat="1" spans="1:8">
      <c r="A34" s="561" t="s">
        <v>510</v>
      </c>
      <c r="B34" s="561" t="s">
        <v>511</v>
      </c>
      <c r="C34" s="561" t="s">
        <v>512</v>
      </c>
      <c r="D34" s="552" t="s">
        <v>451</v>
      </c>
      <c r="E34" s="21"/>
      <c r="F34" s="21"/>
      <c r="G34" s="21"/>
      <c r="H34" s="21"/>
    </row>
    <row r="35" s="195" customFormat="1" spans="1:8">
      <c r="A35" s="556" t="s">
        <v>513</v>
      </c>
      <c r="B35" s="556" t="s">
        <v>514</v>
      </c>
      <c r="C35" s="556" t="s">
        <v>515</v>
      </c>
      <c r="D35" s="167"/>
      <c r="E35" s="21"/>
      <c r="F35" s="21"/>
      <c r="G35" s="21"/>
      <c r="H35" s="21"/>
    </row>
    <row r="36" s="195" customFormat="1" spans="1:8">
      <c r="A36" s="556" t="s">
        <v>516</v>
      </c>
      <c r="B36" s="556" t="s">
        <v>517</v>
      </c>
      <c r="C36" s="556" t="s">
        <v>518</v>
      </c>
      <c r="D36" s="167"/>
      <c r="E36" s="21"/>
      <c r="F36" s="21"/>
      <c r="G36" s="21"/>
      <c r="H36" s="21"/>
    </row>
    <row r="37" s="195" customFormat="1" spans="1:8">
      <c r="A37" s="556" t="s">
        <v>519</v>
      </c>
      <c r="B37" s="556" t="s">
        <v>520</v>
      </c>
      <c r="C37" s="556" t="s">
        <v>521</v>
      </c>
      <c r="D37" s="167"/>
      <c r="E37" s="21"/>
      <c r="F37" s="21"/>
      <c r="G37" s="21"/>
      <c r="H37" s="21"/>
    </row>
    <row r="38" s="195" customFormat="1" spans="1:8">
      <c r="A38" s="556" t="s">
        <v>522</v>
      </c>
      <c r="B38" s="556" t="s">
        <v>523</v>
      </c>
      <c r="C38" s="556" t="s">
        <v>524</v>
      </c>
      <c r="D38" s="167"/>
      <c r="E38" s="21"/>
      <c r="F38" s="21"/>
      <c r="G38" s="21"/>
      <c r="H38" s="21"/>
    </row>
    <row r="39" s="195" customFormat="1" spans="1:8">
      <c r="A39" s="556" t="s">
        <v>525</v>
      </c>
      <c r="B39" s="556" t="s">
        <v>526</v>
      </c>
      <c r="C39" s="556" t="s">
        <v>527</v>
      </c>
      <c r="D39" s="167"/>
      <c r="E39" s="21"/>
      <c r="F39" s="21"/>
      <c r="G39" s="21"/>
      <c r="H39" s="21"/>
    </row>
    <row r="40" s="195" customFormat="1" spans="1:8">
      <c r="A40" s="556" t="s">
        <v>528</v>
      </c>
      <c r="B40" s="556" t="s">
        <v>529</v>
      </c>
      <c r="C40" s="556" t="s">
        <v>530</v>
      </c>
      <c r="D40" s="167"/>
      <c r="E40" s="21"/>
      <c r="F40" s="21"/>
      <c r="G40" s="21"/>
      <c r="H40" s="21"/>
    </row>
    <row r="41" s="195" customFormat="1" spans="1:8">
      <c r="A41" s="556" t="s">
        <v>531</v>
      </c>
      <c r="B41" s="556" t="s">
        <v>532</v>
      </c>
      <c r="C41" s="556" t="s">
        <v>533</v>
      </c>
      <c r="D41" s="167"/>
      <c r="E41" s="21"/>
      <c r="F41" s="21"/>
      <c r="G41" s="21"/>
      <c r="H41" s="21"/>
    </row>
    <row r="42" s="195" customFormat="1" spans="1:8">
      <c r="A42" s="556" t="s">
        <v>534</v>
      </c>
      <c r="B42" s="556" t="s">
        <v>535</v>
      </c>
      <c r="C42" s="556" t="s">
        <v>536</v>
      </c>
      <c r="D42" s="167"/>
      <c r="E42" s="21"/>
      <c r="F42" s="21"/>
      <c r="G42" s="21"/>
      <c r="H42" s="21"/>
    </row>
    <row r="43" s="195" customFormat="1" spans="1:8">
      <c r="A43" s="556" t="s">
        <v>537</v>
      </c>
      <c r="B43" s="556" t="s">
        <v>538</v>
      </c>
      <c r="C43" s="556" t="s">
        <v>539</v>
      </c>
      <c r="D43" s="167"/>
      <c r="E43" s="21"/>
      <c r="F43" s="21"/>
      <c r="G43" s="21"/>
      <c r="H43" s="21"/>
    </row>
    <row r="44" s="195" customFormat="1" spans="1:8">
      <c r="A44" s="554" t="s">
        <v>540</v>
      </c>
      <c r="B44" s="554"/>
      <c r="C44" s="554"/>
      <c r="D44" s="167"/>
      <c r="E44" s="21"/>
      <c r="F44" s="21"/>
      <c r="G44" s="21"/>
      <c r="H44" s="21"/>
    </row>
    <row r="45" s="195" customFormat="1" spans="1:8">
      <c r="A45" s="556" t="s">
        <v>541</v>
      </c>
      <c r="B45" s="556" t="s">
        <v>542</v>
      </c>
      <c r="C45" s="556" t="s">
        <v>543</v>
      </c>
      <c r="D45" s="167"/>
      <c r="E45" s="21"/>
      <c r="F45" s="21"/>
      <c r="G45" s="21"/>
      <c r="H45" s="21"/>
    </row>
    <row r="46" s="195" customFormat="1" spans="1:8">
      <c r="A46" s="556" t="s">
        <v>367</v>
      </c>
      <c r="B46" s="556" t="s">
        <v>544</v>
      </c>
      <c r="C46" s="556" t="s">
        <v>545</v>
      </c>
      <c r="D46" s="167"/>
      <c r="E46" s="21"/>
      <c r="F46" s="21"/>
      <c r="G46" s="21"/>
      <c r="H46" s="21"/>
    </row>
    <row r="47" s="195" customFormat="1" spans="1:8">
      <c r="A47" s="554" t="s">
        <v>546</v>
      </c>
      <c r="B47" s="554"/>
      <c r="C47" s="554"/>
      <c r="D47" s="167"/>
      <c r="E47" s="21"/>
      <c r="F47" s="21"/>
      <c r="G47" s="21"/>
      <c r="H47" s="21"/>
    </row>
    <row r="48" s="195" customFormat="1" spans="1:8">
      <c r="A48" s="556" t="s">
        <v>368</v>
      </c>
      <c r="B48" s="556" t="s">
        <v>547</v>
      </c>
      <c r="C48" s="556" t="s">
        <v>548</v>
      </c>
      <c r="D48" s="167"/>
      <c r="E48" s="21"/>
      <c r="F48" s="21"/>
      <c r="G48" s="21"/>
      <c r="H48" s="21"/>
    </row>
    <row r="49" s="195" customFormat="1" spans="1:8">
      <c r="A49" s="554" t="s">
        <v>549</v>
      </c>
      <c r="B49" s="554"/>
      <c r="C49" s="554"/>
      <c r="D49" s="167"/>
      <c r="E49" s="21"/>
      <c r="F49" s="21"/>
      <c r="G49" s="21"/>
      <c r="H49" s="21"/>
    </row>
    <row r="50" s="195" customFormat="1" spans="1:8">
      <c r="A50" s="556" t="s">
        <v>369</v>
      </c>
      <c r="B50" s="556" t="s">
        <v>550</v>
      </c>
      <c r="C50" s="556" t="s">
        <v>551</v>
      </c>
      <c r="D50" s="167"/>
      <c r="E50" s="21"/>
      <c r="F50" s="21"/>
      <c r="G50" s="21"/>
      <c r="H50" s="21"/>
    </row>
    <row r="51" s="195" customFormat="1" spans="1:8">
      <c r="A51" s="554" t="s">
        <v>552</v>
      </c>
      <c r="B51" s="554"/>
      <c r="C51" s="554"/>
      <c r="D51" s="167"/>
      <c r="E51" s="21"/>
      <c r="F51" s="21"/>
      <c r="G51" s="21"/>
      <c r="H51" s="21"/>
    </row>
    <row r="52" s="195" customFormat="1" spans="1:8">
      <c r="A52" s="556" t="s">
        <v>370</v>
      </c>
      <c r="B52" s="556" t="s">
        <v>553</v>
      </c>
      <c r="C52" s="556" t="s">
        <v>554</v>
      </c>
      <c r="D52" s="167"/>
      <c r="E52" s="21"/>
      <c r="F52" s="21"/>
      <c r="G52" s="21"/>
      <c r="H52" s="21"/>
    </row>
    <row r="53" s="195" customFormat="1" spans="1:8">
      <c r="A53" s="554" t="s">
        <v>555</v>
      </c>
      <c r="B53" s="554"/>
      <c r="C53" s="554"/>
      <c r="D53" s="167"/>
      <c r="E53" s="21"/>
      <c r="F53" s="21"/>
      <c r="G53" s="21"/>
      <c r="H53" s="21"/>
    </row>
    <row r="54" s="195" customFormat="1" spans="1:8">
      <c r="A54" s="556" t="s">
        <v>556</v>
      </c>
      <c r="B54" s="556" t="s">
        <v>557</v>
      </c>
      <c r="C54" s="556" t="s">
        <v>558</v>
      </c>
      <c r="D54" s="167"/>
      <c r="E54" s="21"/>
      <c r="F54" s="21"/>
      <c r="G54" s="21"/>
      <c r="H54" s="21"/>
    </row>
    <row r="55" s="195" customFormat="1" spans="1:8">
      <c r="A55" s="556" t="s">
        <v>559</v>
      </c>
      <c r="B55" s="556" t="s">
        <v>560</v>
      </c>
      <c r="C55" s="556" t="s">
        <v>561</v>
      </c>
      <c r="D55" s="167"/>
      <c r="E55" s="21"/>
      <c r="F55" s="21"/>
      <c r="G55" s="21"/>
      <c r="H55" s="21"/>
    </row>
    <row r="56" s="195" customFormat="1" spans="1:8">
      <c r="A56" s="556" t="s">
        <v>562</v>
      </c>
      <c r="B56" s="556" t="s">
        <v>563</v>
      </c>
      <c r="C56" s="556" t="s">
        <v>564</v>
      </c>
      <c r="D56" s="167"/>
      <c r="E56" s="21"/>
      <c r="F56" s="21"/>
      <c r="G56" s="21"/>
      <c r="H56" s="21"/>
    </row>
    <row r="57" s="195" customFormat="1" spans="1:8">
      <c r="A57" s="556" t="s">
        <v>565</v>
      </c>
      <c r="B57" s="556" t="s">
        <v>566</v>
      </c>
      <c r="C57" s="556" t="s">
        <v>567</v>
      </c>
      <c r="D57" s="167"/>
      <c r="E57" s="21"/>
      <c r="F57" s="21"/>
      <c r="G57" s="21"/>
      <c r="H57" s="21"/>
    </row>
    <row r="58" s="195" customFormat="1" spans="1:8">
      <c r="A58" s="556" t="s">
        <v>568</v>
      </c>
      <c r="B58" s="556" t="s">
        <v>569</v>
      </c>
      <c r="C58" s="556" t="s">
        <v>570</v>
      </c>
      <c r="D58" s="167"/>
      <c r="E58" s="21"/>
      <c r="F58" s="21"/>
      <c r="G58" s="21"/>
      <c r="H58" s="21"/>
    </row>
    <row r="59" s="195" customFormat="1" spans="1:8">
      <c r="A59" s="556" t="s">
        <v>571</v>
      </c>
      <c r="B59" s="556" t="s">
        <v>572</v>
      </c>
      <c r="C59" s="556" t="s">
        <v>573</v>
      </c>
      <c r="D59" s="167"/>
      <c r="E59" s="21"/>
      <c r="F59" s="21"/>
      <c r="G59" s="21"/>
      <c r="H59" s="21"/>
    </row>
    <row r="60" s="195" customFormat="1" spans="1:8">
      <c r="A60" s="556" t="s">
        <v>574</v>
      </c>
      <c r="B60" s="556" t="s">
        <v>575</v>
      </c>
      <c r="C60" s="556" t="s">
        <v>576</v>
      </c>
      <c r="D60" s="167"/>
      <c r="E60" s="21"/>
      <c r="F60" s="21"/>
      <c r="G60" s="21"/>
      <c r="H60" s="21"/>
    </row>
    <row r="61" s="195" customFormat="1" spans="1:8">
      <c r="A61" s="556" t="s">
        <v>577</v>
      </c>
      <c r="B61" s="556" t="s">
        <v>578</v>
      </c>
      <c r="C61" s="556" t="s">
        <v>579</v>
      </c>
      <c r="D61" s="167"/>
      <c r="E61" s="21"/>
      <c r="F61" s="21"/>
      <c r="G61" s="21"/>
      <c r="H61" s="21"/>
    </row>
    <row r="62" s="195" customFormat="1" spans="1:8">
      <c r="A62" s="562" t="s">
        <v>580</v>
      </c>
      <c r="B62" s="562" t="s">
        <v>581</v>
      </c>
      <c r="C62" s="562" t="s">
        <v>582</v>
      </c>
      <c r="D62" s="563"/>
      <c r="E62" s="564"/>
      <c r="F62" s="21"/>
      <c r="G62" s="21"/>
      <c r="H62" s="21"/>
    </row>
    <row r="63" s="195" customFormat="1" spans="1:8">
      <c r="A63" s="556" t="s">
        <v>583</v>
      </c>
      <c r="B63" s="556" t="s">
        <v>584</v>
      </c>
      <c r="C63" s="556" t="s">
        <v>585</v>
      </c>
      <c r="D63" s="167"/>
      <c r="E63" s="21"/>
      <c r="F63" s="21"/>
      <c r="G63" s="21"/>
      <c r="H63" s="21"/>
    </row>
    <row r="64" s="195" customFormat="1" spans="1:8">
      <c r="A64" s="554" t="s">
        <v>586</v>
      </c>
      <c r="B64" s="554"/>
      <c r="C64" s="554"/>
      <c r="D64" s="167"/>
      <c r="E64" s="21"/>
      <c r="F64" s="21"/>
      <c r="G64" s="21"/>
      <c r="H64" s="21"/>
    </row>
    <row r="65" s="195" customFormat="1" spans="1:8">
      <c r="A65" s="556" t="s">
        <v>587</v>
      </c>
      <c r="B65" s="556" t="s">
        <v>588</v>
      </c>
      <c r="C65" s="556" t="s">
        <v>589</v>
      </c>
      <c r="D65" s="167"/>
      <c r="E65" s="21"/>
      <c r="F65" s="21"/>
      <c r="G65" s="21"/>
      <c r="H65" s="21"/>
    </row>
    <row r="66" s="195" customFormat="1" spans="1:8">
      <c r="A66" s="556" t="s">
        <v>590</v>
      </c>
      <c r="B66" s="556" t="s">
        <v>591</v>
      </c>
      <c r="C66" s="556" t="s">
        <v>592</v>
      </c>
      <c r="D66" s="167"/>
      <c r="E66" s="21"/>
      <c r="F66" s="21"/>
      <c r="G66" s="21"/>
      <c r="H66" s="21"/>
    </row>
    <row r="67" s="195" customFormat="1" spans="1:8">
      <c r="A67" s="556" t="s">
        <v>593</v>
      </c>
      <c r="B67" s="556" t="s">
        <v>594</v>
      </c>
      <c r="C67" s="556" t="s">
        <v>595</v>
      </c>
      <c r="D67" s="167"/>
      <c r="E67" s="21"/>
      <c r="F67" s="21"/>
      <c r="G67" s="21"/>
      <c r="H67" s="21"/>
    </row>
    <row r="68" s="195" customFormat="1" spans="1:8">
      <c r="A68" s="556" t="s">
        <v>596</v>
      </c>
      <c r="B68" s="556" t="s">
        <v>597</v>
      </c>
      <c r="C68" s="556" t="s">
        <v>598</v>
      </c>
      <c r="D68" s="167"/>
      <c r="E68" s="21"/>
      <c r="F68" s="21"/>
      <c r="G68" s="21"/>
      <c r="H68" s="21"/>
    </row>
    <row r="69" s="195" customFormat="1" spans="1:8">
      <c r="A69" s="556" t="s">
        <v>599</v>
      </c>
      <c r="B69" s="556" t="s">
        <v>600</v>
      </c>
      <c r="C69" s="556" t="s">
        <v>601</v>
      </c>
      <c r="D69" s="167"/>
      <c r="E69" s="21"/>
      <c r="F69" s="21"/>
      <c r="G69" s="21"/>
      <c r="H69" s="21"/>
    </row>
    <row r="70" s="195" customFormat="1" spans="1:8">
      <c r="A70" s="556" t="s">
        <v>602</v>
      </c>
      <c r="B70" s="556" t="s">
        <v>603</v>
      </c>
      <c r="C70" s="556" t="s">
        <v>604</v>
      </c>
      <c r="D70" s="167"/>
      <c r="E70" s="21"/>
      <c r="F70" s="21"/>
      <c r="G70" s="21"/>
      <c r="H70" s="21"/>
    </row>
    <row r="71" s="195" customFormat="1" spans="1:8">
      <c r="A71" s="556" t="s">
        <v>605</v>
      </c>
      <c r="B71" s="556" t="s">
        <v>606</v>
      </c>
      <c r="C71" s="556" t="s">
        <v>607</v>
      </c>
      <c r="D71" s="167"/>
      <c r="E71" s="21"/>
      <c r="F71" s="21"/>
      <c r="G71" s="21"/>
      <c r="H71" s="21"/>
    </row>
    <row r="72" s="195" customFormat="1" spans="1:8">
      <c r="A72" s="556" t="s">
        <v>608</v>
      </c>
      <c r="B72" s="556" t="s">
        <v>609</v>
      </c>
      <c r="C72" s="556" t="s">
        <v>610</v>
      </c>
      <c r="D72" s="167"/>
      <c r="E72" s="21"/>
      <c r="F72" s="21"/>
      <c r="G72" s="21"/>
      <c r="H72" s="21"/>
    </row>
    <row r="73" s="195" customFormat="1" spans="1:8">
      <c r="A73" s="556" t="s">
        <v>611</v>
      </c>
      <c r="B73" s="556" t="s">
        <v>612</v>
      </c>
      <c r="C73" s="556" t="s">
        <v>613</v>
      </c>
      <c r="D73" s="167"/>
      <c r="E73" s="21"/>
      <c r="F73" s="21"/>
      <c r="G73" s="21"/>
      <c r="H73" s="21"/>
    </row>
    <row r="74" s="195" customFormat="1" spans="1:8">
      <c r="A74" s="556" t="s">
        <v>614</v>
      </c>
      <c r="B74" s="556" t="s">
        <v>615</v>
      </c>
      <c r="C74" s="556" t="s">
        <v>616</v>
      </c>
      <c r="D74" s="167"/>
      <c r="E74" s="21"/>
      <c r="F74" s="21"/>
      <c r="G74" s="21"/>
      <c r="H74" s="21"/>
    </row>
    <row r="75" s="195" customFormat="1" spans="1:8">
      <c r="A75" s="556" t="s">
        <v>617</v>
      </c>
      <c r="B75" s="556" t="s">
        <v>618</v>
      </c>
      <c r="C75" s="556" t="s">
        <v>619</v>
      </c>
      <c r="D75" s="167"/>
      <c r="E75" s="21"/>
      <c r="F75" s="21"/>
      <c r="G75" s="21"/>
      <c r="H75" s="21"/>
    </row>
    <row r="76" s="195" customFormat="1" spans="1:8">
      <c r="A76" s="556" t="s">
        <v>620</v>
      </c>
      <c r="B76" s="556" t="s">
        <v>621</v>
      </c>
      <c r="C76" s="556" t="s">
        <v>622</v>
      </c>
      <c r="D76" s="167"/>
      <c r="E76" s="21"/>
      <c r="F76" s="21"/>
      <c r="G76" s="21"/>
      <c r="H76" s="21"/>
    </row>
    <row r="77" s="195" customFormat="1" spans="1:8">
      <c r="A77" s="556" t="s">
        <v>623</v>
      </c>
      <c r="B77" s="556" t="s">
        <v>624</v>
      </c>
      <c r="C77" s="556" t="s">
        <v>625</v>
      </c>
      <c r="D77" s="167"/>
      <c r="E77" s="21"/>
      <c r="F77" s="21"/>
      <c r="G77" s="21"/>
      <c r="H77" s="21"/>
    </row>
    <row r="78" s="195" customFormat="1" spans="1:8">
      <c r="A78" s="554" t="s">
        <v>626</v>
      </c>
      <c r="B78" s="554"/>
      <c r="C78" s="554"/>
      <c r="D78" s="167"/>
      <c r="E78" s="21"/>
      <c r="F78" s="21"/>
      <c r="G78" s="21"/>
      <c r="H78" s="21"/>
    </row>
    <row r="79" s="195" customFormat="1" spans="1:8">
      <c r="A79" s="556" t="s">
        <v>627</v>
      </c>
      <c r="B79" s="556" t="s">
        <v>628</v>
      </c>
      <c r="C79" s="556" t="s">
        <v>629</v>
      </c>
      <c r="D79" s="167"/>
      <c r="E79" s="21"/>
      <c r="F79" s="21"/>
      <c r="G79" s="21"/>
      <c r="H79" s="21"/>
    </row>
    <row r="80" s="195" customFormat="1" spans="1:8">
      <c r="A80" s="556" t="s">
        <v>630</v>
      </c>
      <c r="B80" s="556" t="s">
        <v>631</v>
      </c>
      <c r="C80" s="556" t="s">
        <v>632</v>
      </c>
      <c r="D80" s="167"/>
      <c r="E80" s="21"/>
      <c r="F80" s="21"/>
      <c r="G80" s="21"/>
      <c r="H80" s="21"/>
    </row>
    <row r="81" s="195" customFormat="1" spans="1:8">
      <c r="A81" s="556" t="s">
        <v>633</v>
      </c>
      <c r="B81" s="556" t="s">
        <v>634</v>
      </c>
      <c r="C81" s="556" t="s">
        <v>635</v>
      </c>
      <c r="D81" s="167"/>
      <c r="E81" s="21"/>
      <c r="F81" s="21"/>
      <c r="G81" s="21"/>
      <c r="H81" s="21"/>
    </row>
    <row r="82" s="195" customFormat="1" spans="1:8">
      <c r="A82" s="556" t="s">
        <v>636</v>
      </c>
      <c r="B82" s="556" t="s">
        <v>637</v>
      </c>
      <c r="C82" s="556" t="s">
        <v>638</v>
      </c>
      <c r="D82" s="167"/>
      <c r="E82" s="21"/>
      <c r="F82" s="21"/>
      <c r="G82" s="21"/>
      <c r="H82" s="21"/>
    </row>
    <row r="83" s="195" customFormat="1" spans="1:8">
      <c r="A83" s="556" t="s">
        <v>639</v>
      </c>
      <c r="B83" s="556" t="s">
        <v>640</v>
      </c>
      <c r="C83" s="556" t="s">
        <v>641</v>
      </c>
      <c r="D83" s="167"/>
      <c r="E83" s="21"/>
      <c r="F83" s="21"/>
      <c r="G83" s="21"/>
      <c r="H83" s="21"/>
    </row>
    <row r="84" s="195" customFormat="1" spans="1:8">
      <c r="A84" s="556" t="s">
        <v>642</v>
      </c>
      <c r="B84" s="556" t="s">
        <v>643</v>
      </c>
      <c r="C84" s="556" t="s">
        <v>644</v>
      </c>
      <c r="D84" s="167"/>
      <c r="E84" s="21"/>
      <c r="F84" s="21"/>
      <c r="G84" s="21"/>
      <c r="H84" s="21"/>
    </row>
    <row r="85" s="195" customFormat="1" spans="1:8">
      <c r="A85" s="556" t="s">
        <v>645</v>
      </c>
      <c r="B85" s="556" t="s">
        <v>646</v>
      </c>
      <c r="C85" s="556" t="s">
        <v>647</v>
      </c>
      <c r="D85" s="167"/>
      <c r="E85" s="21"/>
      <c r="F85" s="21"/>
      <c r="G85" s="21"/>
      <c r="H85" s="21"/>
    </row>
    <row r="86" s="195" customFormat="1" spans="1:8">
      <c r="A86" s="556" t="s">
        <v>648</v>
      </c>
      <c r="B86" s="556" t="s">
        <v>649</v>
      </c>
      <c r="C86" s="556" t="s">
        <v>650</v>
      </c>
      <c r="D86" s="167"/>
      <c r="E86" s="21"/>
      <c r="F86" s="21"/>
      <c r="G86" s="21"/>
      <c r="H86" s="21"/>
    </row>
    <row r="87" s="195" customFormat="1" spans="1:8">
      <c r="A87" s="554" t="s">
        <v>651</v>
      </c>
      <c r="B87" s="554"/>
      <c r="C87" s="554"/>
      <c r="D87" s="167"/>
      <c r="E87" s="21"/>
      <c r="F87" s="21"/>
      <c r="G87" s="21"/>
      <c r="H87" s="21"/>
    </row>
    <row r="88" s="195" customFormat="1" spans="1:8">
      <c r="A88" s="556" t="s">
        <v>652</v>
      </c>
      <c r="B88" s="556" t="s">
        <v>653</v>
      </c>
      <c r="C88" s="556" t="s">
        <v>654</v>
      </c>
      <c r="D88" s="167"/>
      <c r="E88" s="21"/>
      <c r="F88" s="21"/>
      <c r="G88" s="21"/>
      <c r="H88" s="21"/>
    </row>
    <row r="89" s="195" customFormat="1" spans="1:8">
      <c r="A89" s="556" t="s">
        <v>655</v>
      </c>
      <c r="B89" s="556" t="s">
        <v>656</v>
      </c>
      <c r="C89" s="556" t="s">
        <v>657</v>
      </c>
      <c r="D89" s="167"/>
      <c r="E89" s="21"/>
      <c r="F89" s="21"/>
      <c r="G89" s="21"/>
      <c r="H89" s="21"/>
    </row>
    <row r="90" s="195" customFormat="1" spans="1:8">
      <c r="A90" s="556" t="s">
        <v>658</v>
      </c>
      <c r="B90" s="556" t="s">
        <v>659</v>
      </c>
      <c r="C90" s="556" t="s">
        <v>660</v>
      </c>
      <c r="D90" s="167"/>
      <c r="E90" s="21"/>
      <c r="F90" s="21"/>
      <c r="G90" s="21"/>
      <c r="H90" s="21"/>
    </row>
    <row r="91" s="195" customFormat="1" spans="1:8">
      <c r="A91" s="556" t="s">
        <v>661</v>
      </c>
      <c r="B91" s="556" t="s">
        <v>662</v>
      </c>
      <c r="C91" s="556" t="s">
        <v>663</v>
      </c>
      <c r="D91" s="167"/>
      <c r="E91" s="21"/>
      <c r="F91" s="21"/>
      <c r="G91" s="21"/>
      <c r="H91" s="21"/>
    </row>
    <row r="92" s="195" customFormat="1" spans="1:8">
      <c r="A92" s="554" t="s">
        <v>664</v>
      </c>
      <c r="B92" s="554"/>
      <c r="C92" s="554"/>
      <c r="D92" s="167"/>
      <c r="E92" s="21"/>
      <c r="F92" s="21"/>
      <c r="G92" s="21"/>
      <c r="H92" s="21"/>
    </row>
    <row r="93" s="195" customFormat="1" spans="1:8">
      <c r="A93" s="556" t="s">
        <v>665</v>
      </c>
      <c r="B93" s="556" t="s">
        <v>666</v>
      </c>
      <c r="C93" s="556" t="s">
        <v>667</v>
      </c>
      <c r="D93" s="167"/>
      <c r="E93" s="21"/>
      <c r="F93" s="21"/>
      <c r="G93" s="21"/>
      <c r="H93" s="21"/>
    </row>
    <row r="94" s="195" customFormat="1" spans="1:8">
      <c r="A94" s="556" t="s">
        <v>668</v>
      </c>
      <c r="B94" s="556" t="s">
        <v>669</v>
      </c>
      <c r="C94" s="556" t="s">
        <v>670</v>
      </c>
      <c r="D94" s="167"/>
      <c r="E94" s="21"/>
      <c r="F94" s="21"/>
      <c r="G94" s="21"/>
      <c r="H94" s="21"/>
    </row>
    <row r="95" s="195" customFormat="1" spans="1:8">
      <c r="A95" s="556" t="s">
        <v>671</v>
      </c>
      <c r="B95" s="556" t="s">
        <v>672</v>
      </c>
      <c r="C95" s="556" t="s">
        <v>673</v>
      </c>
      <c r="D95" s="167"/>
      <c r="E95" s="21"/>
      <c r="F95" s="21"/>
      <c r="G95" s="21"/>
      <c r="H95" s="21"/>
    </row>
    <row r="96" s="195" customFormat="1" spans="1:8">
      <c r="A96" s="556" t="s">
        <v>674</v>
      </c>
      <c r="B96" s="556" t="s">
        <v>675</v>
      </c>
      <c r="C96" s="556" t="s">
        <v>676</v>
      </c>
      <c r="D96" s="167"/>
      <c r="E96" s="21"/>
      <c r="F96" s="21"/>
      <c r="G96" s="21"/>
      <c r="H96" s="21"/>
    </row>
    <row r="97" s="195" customFormat="1" spans="1:8">
      <c r="A97" s="556" t="s">
        <v>677</v>
      </c>
      <c r="B97" s="556" t="s">
        <v>678</v>
      </c>
      <c r="C97" s="556" t="s">
        <v>679</v>
      </c>
      <c r="D97" s="167"/>
      <c r="E97" s="21"/>
      <c r="F97" s="21"/>
      <c r="G97" s="21"/>
      <c r="H97" s="21"/>
    </row>
    <row r="98" s="195" customFormat="1" spans="1:8">
      <c r="A98" s="556" t="s">
        <v>680</v>
      </c>
      <c r="B98" s="556" t="s">
        <v>681</v>
      </c>
      <c r="C98" s="556" t="s">
        <v>682</v>
      </c>
      <c r="D98" s="167"/>
      <c r="E98" s="21"/>
      <c r="F98" s="21"/>
      <c r="G98" s="21"/>
      <c r="H98" s="21"/>
    </row>
    <row r="99" s="195" customFormat="1" spans="1:8">
      <c r="A99" s="554" t="s">
        <v>683</v>
      </c>
      <c r="B99" s="554"/>
      <c r="C99" s="554"/>
      <c r="D99" s="167"/>
      <c r="E99" s="21"/>
      <c r="F99" s="21"/>
      <c r="G99" s="21"/>
      <c r="H99" s="21"/>
    </row>
    <row r="100" s="195" customFormat="1" spans="1:8">
      <c r="A100" s="556" t="s">
        <v>684</v>
      </c>
      <c r="B100" s="556" t="s">
        <v>685</v>
      </c>
      <c r="C100" s="556" t="s">
        <v>686</v>
      </c>
      <c r="D100" s="167"/>
      <c r="E100" s="21"/>
      <c r="F100" s="21"/>
      <c r="G100" s="21"/>
      <c r="H100" s="21"/>
    </row>
    <row r="101" s="195" customFormat="1" spans="1:8">
      <c r="A101" s="556" t="s">
        <v>687</v>
      </c>
      <c r="B101" s="556" t="s">
        <v>688</v>
      </c>
      <c r="C101" s="556" t="s">
        <v>689</v>
      </c>
      <c r="D101" s="167"/>
      <c r="E101" s="21"/>
      <c r="F101" s="21"/>
      <c r="G101" s="21"/>
      <c r="H101" s="21"/>
    </row>
    <row r="102" s="195" customFormat="1" spans="1:8">
      <c r="A102" s="561" t="s">
        <v>690</v>
      </c>
      <c r="B102" s="561" t="s">
        <v>691</v>
      </c>
      <c r="C102" s="561" t="s">
        <v>692</v>
      </c>
      <c r="D102" s="552" t="s">
        <v>500</v>
      </c>
      <c r="E102" s="21"/>
      <c r="F102" s="21"/>
      <c r="G102" s="21"/>
      <c r="H102" s="21"/>
    </row>
    <row r="103" s="195" customFormat="1" spans="1:8">
      <c r="A103" s="561" t="s">
        <v>693</v>
      </c>
      <c r="B103" s="561" t="s">
        <v>694</v>
      </c>
      <c r="C103" s="561" t="s">
        <v>695</v>
      </c>
      <c r="D103" s="552" t="s">
        <v>500</v>
      </c>
      <c r="E103" s="21"/>
      <c r="F103" s="21"/>
      <c r="G103" s="21"/>
      <c r="H103" s="21"/>
    </row>
    <row r="104" s="195" customFormat="1" spans="1:8">
      <c r="A104" s="556" t="s">
        <v>696</v>
      </c>
      <c r="B104" s="556" t="s">
        <v>697</v>
      </c>
      <c r="C104" s="556" t="s">
        <v>698</v>
      </c>
      <c r="D104" s="167"/>
      <c r="E104" s="21"/>
      <c r="F104" s="21"/>
      <c r="G104" s="21"/>
      <c r="H104" s="21"/>
    </row>
    <row r="105" s="195" customFormat="1" spans="1:8">
      <c r="A105" s="561" t="s">
        <v>699</v>
      </c>
      <c r="B105" s="561" t="s">
        <v>700</v>
      </c>
      <c r="C105" s="561" t="s">
        <v>701</v>
      </c>
      <c r="D105" s="552" t="s">
        <v>500</v>
      </c>
      <c r="E105" s="21"/>
      <c r="F105" s="21"/>
      <c r="G105" s="21"/>
      <c r="H105" s="21"/>
    </row>
    <row r="106" s="195" customFormat="1" spans="1:8">
      <c r="A106" s="556" t="s">
        <v>702</v>
      </c>
      <c r="B106" s="556" t="s">
        <v>703</v>
      </c>
      <c r="C106" s="556" t="s">
        <v>704</v>
      </c>
      <c r="D106" s="167"/>
      <c r="E106" s="21"/>
      <c r="F106" s="21"/>
      <c r="G106" s="21"/>
      <c r="H106" s="21"/>
    </row>
    <row r="107" s="195" customFormat="1" spans="1:8">
      <c r="A107" s="556" t="s">
        <v>705</v>
      </c>
      <c r="B107" s="556" t="s">
        <v>706</v>
      </c>
      <c r="C107" s="556" t="s">
        <v>707</v>
      </c>
      <c r="D107" s="167"/>
      <c r="E107" s="21"/>
      <c r="F107" s="21"/>
      <c r="G107" s="21"/>
      <c r="H107" s="21"/>
    </row>
    <row r="108" s="195" customFormat="1" spans="1:8">
      <c r="A108" s="556" t="s">
        <v>708</v>
      </c>
      <c r="B108" s="556" t="s">
        <v>709</v>
      </c>
      <c r="C108" s="556" t="s">
        <v>710</v>
      </c>
      <c r="D108" s="167"/>
      <c r="E108" s="21"/>
      <c r="F108" s="21"/>
      <c r="G108" s="21"/>
      <c r="H108" s="21"/>
    </row>
    <row r="109" s="195" customFormat="1" spans="1:8">
      <c r="A109" s="556" t="s">
        <v>711</v>
      </c>
      <c r="B109" s="556" t="s">
        <v>712</v>
      </c>
      <c r="C109" s="556" t="s">
        <v>713</v>
      </c>
      <c r="D109" s="167"/>
      <c r="E109" s="21"/>
      <c r="F109" s="21"/>
      <c r="G109" s="21"/>
      <c r="H109" s="21"/>
    </row>
    <row r="110" s="195" customFormat="1" spans="1:8">
      <c r="A110" s="556" t="s">
        <v>714</v>
      </c>
      <c r="B110" s="556" t="s">
        <v>715</v>
      </c>
      <c r="C110" s="556" t="s">
        <v>308</v>
      </c>
      <c r="D110" s="167"/>
      <c r="E110" s="21"/>
      <c r="F110" s="21"/>
      <c r="G110" s="21"/>
      <c r="H110" s="21"/>
    </row>
    <row r="111" s="195" customFormat="1" spans="1:8">
      <c r="A111" s="556" t="s">
        <v>716</v>
      </c>
      <c r="B111" s="556" t="s">
        <v>717</v>
      </c>
      <c r="C111" s="556" t="s">
        <v>718</v>
      </c>
      <c r="D111" s="167"/>
      <c r="E111" s="21"/>
      <c r="F111" s="21"/>
      <c r="G111" s="21"/>
      <c r="H111" s="21"/>
    </row>
    <row r="112" s="195" customFormat="1" spans="1:8">
      <c r="A112" s="556" t="s">
        <v>719</v>
      </c>
      <c r="B112" s="556" t="s">
        <v>720</v>
      </c>
      <c r="C112" s="556" t="s">
        <v>721</v>
      </c>
      <c r="D112" s="167"/>
      <c r="E112" s="21"/>
      <c r="F112" s="21"/>
      <c r="G112" s="21"/>
      <c r="H112" s="21"/>
    </row>
    <row r="113" s="195" customFormat="1" spans="1:8">
      <c r="A113" s="556" t="s">
        <v>722</v>
      </c>
      <c r="B113" s="556" t="s">
        <v>723</v>
      </c>
      <c r="C113" s="556" t="s">
        <v>724</v>
      </c>
      <c r="D113" s="167"/>
      <c r="E113" s="21"/>
      <c r="F113" s="21"/>
      <c r="G113" s="21"/>
      <c r="H113" s="21"/>
    </row>
    <row r="114" s="195" customFormat="1" spans="1:8">
      <c r="A114" s="556" t="s">
        <v>725</v>
      </c>
      <c r="B114" s="556" t="s">
        <v>726</v>
      </c>
      <c r="C114" s="556" t="s">
        <v>727</v>
      </c>
      <c r="D114" s="167"/>
      <c r="E114" s="21"/>
      <c r="F114" s="21"/>
      <c r="G114" s="21"/>
      <c r="H114" s="21"/>
    </row>
    <row r="115" s="195" customFormat="1" spans="1:8">
      <c r="A115" s="556" t="s">
        <v>728</v>
      </c>
      <c r="B115" s="556" t="s">
        <v>729</v>
      </c>
      <c r="C115" s="556" t="s">
        <v>730</v>
      </c>
      <c r="D115" s="167"/>
      <c r="E115" s="21"/>
      <c r="F115" s="21"/>
      <c r="G115" s="21"/>
      <c r="H115" s="21"/>
    </row>
    <row r="116" s="195" customFormat="1" spans="1:8">
      <c r="A116" s="561" t="s">
        <v>731</v>
      </c>
      <c r="B116" s="561" t="s">
        <v>732</v>
      </c>
      <c r="C116" s="561" t="s">
        <v>733</v>
      </c>
      <c r="D116" s="552" t="s">
        <v>451</v>
      </c>
      <c r="E116" s="21"/>
      <c r="F116" s="21"/>
      <c r="G116" s="21"/>
      <c r="H116" s="21"/>
    </row>
    <row r="117" s="195" customFormat="1" spans="1:8">
      <c r="A117" s="568" t="s">
        <v>734</v>
      </c>
      <c r="B117" s="568" t="s">
        <v>735</v>
      </c>
      <c r="C117" s="568" t="s">
        <v>736</v>
      </c>
      <c r="D117" s="167"/>
      <c r="E117" s="21"/>
      <c r="F117" s="21"/>
      <c r="G117" s="21"/>
      <c r="H117" s="21"/>
    </row>
    <row r="118" s="195" customFormat="1" spans="1:8">
      <c r="A118" s="556" t="s">
        <v>737</v>
      </c>
      <c r="B118" s="556" t="s">
        <v>738</v>
      </c>
      <c r="C118" s="556" t="s">
        <v>739</v>
      </c>
      <c r="D118" s="167"/>
      <c r="E118" s="21"/>
      <c r="F118" s="21"/>
      <c r="G118" s="21"/>
      <c r="H118" s="21"/>
    </row>
    <row r="119" s="195" customFormat="1" spans="1:8">
      <c r="A119" s="554" t="s">
        <v>740</v>
      </c>
      <c r="B119" s="554"/>
      <c r="C119" s="554"/>
      <c r="D119" s="167"/>
      <c r="E119" s="21"/>
      <c r="F119" s="21"/>
      <c r="G119" s="21"/>
      <c r="H119" s="21"/>
    </row>
    <row r="120" s="195" customFormat="1" spans="1:8">
      <c r="A120" s="556" t="s">
        <v>741</v>
      </c>
      <c r="B120" s="556" t="s">
        <v>742</v>
      </c>
      <c r="C120" s="556" t="s">
        <v>743</v>
      </c>
      <c r="D120" s="167"/>
      <c r="E120" s="21"/>
      <c r="F120" s="21"/>
      <c r="G120" s="21"/>
      <c r="H120" s="21"/>
    </row>
    <row r="121" s="195" customFormat="1" spans="1:8">
      <c r="A121" s="556" t="s">
        <v>744</v>
      </c>
      <c r="B121" s="556" t="s">
        <v>745</v>
      </c>
      <c r="C121" s="556" t="s">
        <v>746</v>
      </c>
      <c r="D121" s="167"/>
      <c r="E121" s="21"/>
      <c r="F121" s="21"/>
      <c r="G121" s="21"/>
      <c r="H121" s="21"/>
    </row>
    <row r="122" s="195" customFormat="1" spans="1:8">
      <c r="A122" s="561" t="s">
        <v>747</v>
      </c>
      <c r="B122" s="561" t="s">
        <v>748</v>
      </c>
      <c r="C122" s="561" t="s">
        <v>749</v>
      </c>
      <c r="D122" s="552" t="s">
        <v>500</v>
      </c>
      <c r="E122" s="21"/>
      <c r="F122" s="21"/>
      <c r="G122" s="21"/>
      <c r="H122" s="21"/>
    </row>
    <row r="123" s="195" customFormat="1" spans="1:8">
      <c r="A123" s="556" t="s">
        <v>750</v>
      </c>
      <c r="B123" s="556" t="s">
        <v>751</v>
      </c>
      <c r="C123" s="556" t="s">
        <v>752</v>
      </c>
      <c r="D123" s="167"/>
      <c r="E123" s="21"/>
      <c r="F123" s="21"/>
      <c r="G123" s="21"/>
      <c r="H123" s="21"/>
    </row>
    <row r="124" spans="1:4">
      <c r="A124" s="556" t="s">
        <v>753</v>
      </c>
      <c r="B124" s="556" t="s">
        <v>754</v>
      </c>
      <c r="C124" s="556" t="s">
        <v>755</v>
      </c>
      <c r="D124" s="167"/>
    </row>
    <row r="125" spans="1:4">
      <c r="A125" s="554" t="s">
        <v>756</v>
      </c>
      <c r="B125" s="554"/>
      <c r="C125" s="554"/>
      <c r="D125" s="167"/>
    </row>
    <row r="126" spans="1:4">
      <c r="A126" s="556" t="s">
        <v>757</v>
      </c>
      <c r="B126" s="556" t="s">
        <v>758</v>
      </c>
      <c r="C126" s="556" t="s">
        <v>759</v>
      </c>
      <c r="D126" s="167"/>
    </row>
    <row r="127" spans="1:4">
      <c r="A127" s="554" t="s">
        <v>760</v>
      </c>
      <c r="B127" s="554"/>
      <c r="C127" s="554"/>
      <c r="D127" s="167"/>
    </row>
    <row r="128" spans="1:4">
      <c r="A128" s="556" t="s">
        <v>761</v>
      </c>
      <c r="B128" s="556" t="s">
        <v>762</v>
      </c>
      <c r="C128" s="556" t="s">
        <v>763</v>
      </c>
      <c r="D128" s="167"/>
    </row>
    <row r="129" spans="1:4">
      <c r="A129" s="556" t="s">
        <v>764</v>
      </c>
      <c r="B129" s="556" t="s">
        <v>765</v>
      </c>
      <c r="C129" s="556" t="s">
        <v>766</v>
      </c>
      <c r="D129" s="167"/>
    </row>
    <row r="130" spans="1:4">
      <c r="A130" s="561" t="s">
        <v>767</v>
      </c>
      <c r="B130" s="561" t="s">
        <v>768</v>
      </c>
      <c r="C130" s="561" t="s">
        <v>769</v>
      </c>
      <c r="D130" s="552" t="s">
        <v>500</v>
      </c>
    </row>
    <row r="131" spans="1:4">
      <c r="A131" s="556" t="s">
        <v>770</v>
      </c>
      <c r="B131" s="556" t="s">
        <v>771</v>
      </c>
      <c r="C131" s="556" t="s">
        <v>772</v>
      </c>
      <c r="D131" s="167"/>
    </row>
    <row r="132" spans="1:4">
      <c r="A132" s="556" t="s">
        <v>773</v>
      </c>
      <c r="B132" s="556" t="s">
        <v>774</v>
      </c>
      <c r="C132" s="556" t="s">
        <v>775</v>
      </c>
      <c r="D132" s="167"/>
    </row>
    <row r="133" spans="1:4">
      <c r="A133" s="568" t="s">
        <v>776</v>
      </c>
      <c r="B133" s="568" t="s">
        <v>777</v>
      </c>
      <c r="C133" s="568" t="s">
        <v>778</v>
      </c>
      <c r="D133" s="167"/>
    </row>
    <row r="134" spans="1:4">
      <c r="A134" s="556" t="s">
        <v>779</v>
      </c>
      <c r="B134" s="556" t="s">
        <v>780</v>
      </c>
      <c r="C134" s="556" t="s">
        <v>781</v>
      </c>
      <c r="D134" s="167"/>
    </row>
    <row r="135" spans="1:4">
      <c r="A135" s="554" t="s">
        <v>782</v>
      </c>
      <c r="B135" s="554"/>
      <c r="C135" s="554"/>
      <c r="D135" s="167"/>
    </row>
    <row r="136" spans="1:4">
      <c r="A136" s="556" t="s">
        <v>783</v>
      </c>
      <c r="B136" s="556" t="s">
        <v>784</v>
      </c>
      <c r="C136" s="556" t="s">
        <v>785</v>
      </c>
      <c r="D136" s="167"/>
    </row>
    <row r="137" spans="1:4">
      <c r="A137" s="554" t="s">
        <v>786</v>
      </c>
      <c r="B137" s="554"/>
      <c r="C137" s="554"/>
      <c r="D137" s="167"/>
    </row>
    <row r="138" spans="1:4">
      <c r="A138" s="556" t="s">
        <v>787</v>
      </c>
      <c r="B138" s="556" t="s">
        <v>788</v>
      </c>
      <c r="C138" s="556" t="s">
        <v>789</v>
      </c>
      <c r="D138" s="167"/>
    </row>
    <row r="139" spans="1:4">
      <c r="A139" s="556" t="s">
        <v>790</v>
      </c>
      <c r="B139" s="556" t="s">
        <v>791</v>
      </c>
      <c r="C139" s="556" t="s">
        <v>792</v>
      </c>
      <c r="D139" s="167"/>
    </row>
    <row r="140" spans="1:4">
      <c r="A140" s="556" t="s">
        <v>793</v>
      </c>
      <c r="B140" s="556" t="s">
        <v>794</v>
      </c>
      <c r="C140" s="556" t="s">
        <v>795</v>
      </c>
      <c r="D140" s="167"/>
    </row>
    <row r="141" spans="1:4">
      <c r="A141" s="556" t="s">
        <v>796</v>
      </c>
      <c r="B141" s="556" t="s">
        <v>797</v>
      </c>
      <c r="C141" s="556" t="s">
        <v>798</v>
      </c>
      <c r="D141" s="167"/>
    </row>
    <row r="142" spans="1:4">
      <c r="A142" s="556" t="s">
        <v>799</v>
      </c>
      <c r="B142" s="556" t="s">
        <v>800</v>
      </c>
      <c r="C142" s="556" t="s">
        <v>801</v>
      </c>
      <c r="D142" s="167"/>
    </row>
    <row r="143" spans="1:4">
      <c r="A143" s="554" t="s">
        <v>802</v>
      </c>
      <c r="B143" s="554"/>
      <c r="C143" s="554"/>
      <c r="D143" s="167"/>
    </row>
    <row r="144" spans="1:4">
      <c r="A144" s="556" t="s">
        <v>803</v>
      </c>
      <c r="B144" s="556" t="s">
        <v>804</v>
      </c>
      <c r="C144" s="556" t="s">
        <v>805</v>
      </c>
      <c r="D144" s="167"/>
    </row>
    <row r="145" spans="1:4">
      <c r="A145" s="556" t="s">
        <v>806</v>
      </c>
      <c r="B145" s="556" t="s">
        <v>807</v>
      </c>
      <c r="C145" s="556" t="s">
        <v>808</v>
      </c>
      <c r="D145" s="167"/>
    </row>
    <row r="146" spans="1:4">
      <c r="A146" s="556" t="s">
        <v>809</v>
      </c>
      <c r="B146" s="556" t="s">
        <v>810</v>
      </c>
      <c r="C146" s="556" t="s">
        <v>811</v>
      </c>
      <c r="D146" s="167"/>
    </row>
    <row r="147" spans="1:4">
      <c r="A147" s="556" t="s">
        <v>812</v>
      </c>
      <c r="B147" s="556" t="s">
        <v>813</v>
      </c>
      <c r="C147" s="556" t="s">
        <v>814</v>
      </c>
      <c r="D147" s="167"/>
    </row>
    <row r="148" spans="1:4">
      <c r="A148" s="556" t="s">
        <v>815</v>
      </c>
      <c r="B148" s="556" t="s">
        <v>816</v>
      </c>
      <c r="C148" s="556" t="s">
        <v>817</v>
      </c>
      <c r="D148" s="167"/>
    </row>
    <row r="149" spans="1:4">
      <c r="A149" s="556" t="s">
        <v>818</v>
      </c>
      <c r="B149" s="556" t="s">
        <v>819</v>
      </c>
      <c r="C149" s="556" t="s">
        <v>820</v>
      </c>
      <c r="D149" s="167"/>
    </row>
    <row r="150" spans="1:4">
      <c r="A150" s="556" t="s">
        <v>821</v>
      </c>
      <c r="B150" s="556" t="s">
        <v>822</v>
      </c>
      <c r="C150" s="556" t="s">
        <v>823</v>
      </c>
      <c r="D150" s="167"/>
    </row>
    <row r="151" spans="1:4">
      <c r="A151" s="556" t="s">
        <v>824</v>
      </c>
      <c r="B151" s="556" t="s">
        <v>825</v>
      </c>
      <c r="C151" s="556" t="s">
        <v>826</v>
      </c>
      <c r="D151" s="167"/>
    </row>
    <row r="152" spans="1:4">
      <c r="A152" s="556" t="s">
        <v>827</v>
      </c>
      <c r="B152" s="556" t="s">
        <v>828</v>
      </c>
      <c r="C152" s="556" t="s">
        <v>829</v>
      </c>
      <c r="D152" s="167"/>
    </row>
    <row r="153" spans="1:4">
      <c r="A153" s="556" t="s">
        <v>830</v>
      </c>
      <c r="B153" s="556" t="s">
        <v>831</v>
      </c>
      <c r="C153" s="556" t="s">
        <v>832</v>
      </c>
      <c r="D153" s="167"/>
    </row>
    <row r="154" spans="1:4">
      <c r="A154" s="556" t="s">
        <v>833</v>
      </c>
      <c r="B154" s="556" t="s">
        <v>834</v>
      </c>
      <c r="C154" s="556" t="s">
        <v>835</v>
      </c>
      <c r="D154" s="167"/>
    </row>
    <row r="155" spans="1:4">
      <c r="A155" s="556" t="s">
        <v>836</v>
      </c>
      <c r="B155" s="556" t="s">
        <v>837</v>
      </c>
      <c r="C155" s="556" t="s">
        <v>838</v>
      </c>
      <c r="D155" s="167"/>
    </row>
    <row r="156" spans="1:4">
      <c r="A156" s="556" t="s">
        <v>839</v>
      </c>
      <c r="B156" s="556" t="s">
        <v>840</v>
      </c>
      <c r="C156" s="556" t="s">
        <v>841</v>
      </c>
      <c r="D156" s="167"/>
    </row>
    <row r="157" spans="1:4">
      <c r="A157" s="556" t="s">
        <v>842</v>
      </c>
      <c r="B157" s="556" t="s">
        <v>843</v>
      </c>
      <c r="C157" s="556" t="s">
        <v>844</v>
      </c>
      <c r="D157" s="167"/>
    </row>
    <row r="158" spans="1:4">
      <c r="A158" s="556" t="s">
        <v>845</v>
      </c>
      <c r="B158" s="556" t="s">
        <v>846</v>
      </c>
      <c r="C158" s="556" t="s">
        <v>847</v>
      </c>
      <c r="D158" s="167"/>
    </row>
    <row r="159" spans="1:4">
      <c r="A159" s="556" t="s">
        <v>848</v>
      </c>
      <c r="B159" s="556" t="s">
        <v>849</v>
      </c>
      <c r="C159" s="556" t="s">
        <v>850</v>
      </c>
      <c r="D159" s="167"/>
    </row>
    <row r="160" spans="1:4">
      <c r="A160" s="556" t="s">
        <v>851</v>
      </c>
      <c r="B160" s="556" t="s">
        <v>852</v>
      </c>
      <c r="C160" s="556" t="s">
        <v>853</v>
      </c>
      <c r="D160" s="167"/>
    </row>
    <row r="161" spans="1:4">
      <c r="A161" s="556" t="s">
        <v>854</v>
      </c>
      <c r="B161" s="556" t="s">
        <v>855</v>
      </c>
      <c r="C161" s="556" t="s">
        <v>856</v>
      </c>
      <c r="D161" s="167"/>
    </row>
    <row r="162" spans="1:4">
      <c r="A162" s="556" t="s">
        <v>857</v>
      </c>
      <c r="B162" s="556" t="s">
        <v>858</v>
      </c>
      <c r="C162" s="556" t="s">
        <v>859</v>
      </c>
      <c r="D162" s="167"/>
    </row>
    <row r="163" spans="1:4">
      <c r="A163" s="556" t="s">
        <v>860</v>
      </c>
      <c r="B163" s="556" t="s">
        <v>861</v>
      </c>
      <c r="C163" s="556" t="s">
        <v>862</v>
      </c>
      <c r="D163" s="167"/>
    </row>
    <row r="164" spans="1:4">
      <c r="A164" s="556" t="s">
        <v>863</v>
      </c>
      <c r="B164" s="556" t="s">
        <v>864</v>
      </c>
      <c r="C164" s="556" t="s">
        <v>865</v>
      </c>
      <c r="D164" s="167"/>
    </row>
    <row r="165" spans="1:4">
      <c r="A165" s="556" t="s">
        <v>866</v>
      </c>
      <c r="B165" s="556" t="s">
        <v>867</v>
      </c>
      <c r="C165" s="556" t="s">
        <v>868</v>
      </c>
      <c r="D165" s="167"/>
    </row>
    <row r="166" spans="1:4">
      <c r="A166" s="568" t="s">
        <v>869</v>
      </c>
      <c r="B166" s="568" t="s">
        <v>870</v>
      </c>
      <c r="C166" s="568" t="s">
        <v>871</v>
      </c>
      <c r="D166" s="167"/>
    </row>
    <row r="167" spans="1:4">
      <c r="A167" s="556" t="s">
        <v>872</v>
      </c>
      <c r="B167" s="556" t="s">
        <v>873</v>
      </c>
      <c r="C167" s="556" t="s">
        <v>874</v>
      </c>
      <c r="D167" s="167"/>
    </row>
    <row r="168" spans="1:4">
      <c r="A168" s="556" t="s">
        <v>875</v>
      </c>
      <c r="B168" s="556" t="s">
        <v>876</v>
      </c>
      <c r="C168" s="556" t="s">
        <v>877</v>
      </c>
      <c r="D168" s="167"/>
    </row>
    <row r="169" spans="1:4">
      <c r="A169" s="556" t="s">
        <v>878</v>
      </c>
      <c r="B169" s="556" t="s">
        <v>879</v>
      </c>
      <c r="C169" s="556" t="s">
        <v>880</v>
      </c>
      <c r="D169" s="167"/>
    </row>
    <row r="170" spans="1:4">
      <c r="A170" s="556" t="s">
        <v>881</v>
      </c>
      <c r="B170" s="556" t="s">
        <v>882</v>
      </c>
      <c r="C170" s="556" t="s">
        <v>883</v>
      </c>
      <c r="D170" s="167"/>
    </row>
    <row r="171" spans="1:4">
      <c r="A171" s="568" t="s">
        <v>884</v>
      </c>
      <c r="B171" s="568" t="s">
        <v>885</v>
      </c>
      <c r="C171" s="568" t="s">
        <v>886</v>
      </c>
      <c r="D171" s="167"/>
    </row>
    <row r="172" spans="1:4">
      <c r="A172" s="556" t="s">
        <v>887</v>
      </c>
      <c r="B172" s="556" t="s">
        <v>888</v>
      </c>
      <c r="C172" s="556" t="s">
        <v>889</v>
      </c>
      <c r="D172" s="167"/>
    </row>
    <row r="173" spans="1:4">
      <c r="A173" s="556" t="s">
        <v>890</v>
      </c>
      <c r="B173" s="556" t="s">
        <v>891</v>
      </c>
      <c r="C173" s="556" t="s">
        <v>892</v>
      </c>
      <c r="D173" s="167"/>
    </row>
    <row r="174" spans="1:4">
      <c r="A174" s="556" t="s">
        <v>893</v>
      </c>
      <c r="B174" s="556" t="s">
        <v>894</v>
      </c>
      <c r="C174" s="556" t="s">
        <v>895</v>
      </c>
      <c r="D174" s="167"/>
    </row>
    <row r="175" spans="1:4">
      <c r="A175" s="556" t="s">
        <v>896</v>
      </c>
      <c r="B175" s="556" t="s">
        <v>897</v>
      </c>
      <c r="C175" s="556" t="s">
        <v>898</v>
      </c>
      <c r="D175" s="167"/>
    </row>
    <row r="176" spans="1:4">
      <c r="A176" s="556" t="s">
        <v>899</v>
      </c>
      <c r="B176" s="556" t="s">
        <v>900</v>
      </c>
      <c r="C176" s="556" t="s">
        <v>901</v>
      </c>
      <c r="D176" s="167"/>
    </row>
    <row r="177" spans="1:4">
      <c r="A177" s="556" t="s">
        <v>902</v>
      </c>
      <c r="B177" s="556" t="s">
        <v>903</v>
      </c>
      <c r="C177" s="556" t="s">
        <v>904</v>
      </c>
      <c r="D177" s="167"/>
    </row>
    <row r="178" spans="1:4">
      <c r="A178" s="556" t="s">
        <v>905</v>
      </c>
      <c r="B178" s="556" t="s">
        <v>906</v>
      </c>
      <c r="C178" s="556" t="s">
        <v>907</v>
      </c>
      <c r="D178" s="167"/>
    </row>
    <row r="179" spans="1:4">
      <c r="A179" s="556" t="s">
        <v>908</v>
      </c>
      <c r="B179" s="556" t="s">
        <v>909</v>
      </c>
      <c r="C179" s="556" t="s">
        <v>910</v>
      </c>
      <c r="D179" s="167"/>
    </row>
    <row r="180" spans="1:4">
      <c r="A180" s="556" t="s">
        <v>911</v>
      </c>
      <c r="B180" s="556" t="s">
        <v>912</v>
      </c>
      <c r="C180" s="556" t="s">
        <v>913</v>
      </c>
      <c r="D180" s="167"/>
    </row>
    <row r="181" spans="1:4">
      <c r="A181" s="554" t="s">
        <v>914</v>
      </c>
      <c r="B181" s="554"/>
      <c r="C181" s="554"/>
      <c r="D181" s="167"/>
    </row>
    <row r="182" spans="1:4">
      <c r="A182" s="556" t="s">
        <v>915</v>
      </c>
      <c r="B182" s="556" t="s">
        <v>916</v>
      </c>
      <c r="C182" s="556" t="s">
        <v>917</v>
      </c>
      <c r="D182" s="167"/>
    </row>
    <row r="183" spans="1:4">
      <c r="A183" s="556" t="s">
        <v>918</v>
      </c>
      <c r="B183" s="556" t="s">
        <v>919</v>
      </c>
      <c r="C183" s="556" t="s">
        <v>920</v>
      </c>
      <c r="D183" s="167"/>
    </row>
    <row r="184" spans="1:4">
      <c r="A184" s="556" t="s">
        <v>921</v>
      </c>
      <c r="B184" s="556" t="s">
        <v>922</v>
      </c>
      <c r="C184" s="556" t="s">
        <v>923</v>
      </c>
      <c r="D184" s="167"/>
    </row>
    <row r="185" spans="1:4">
      <c r="A185" s="556" t="s">
        <v>924</v>
      </c>
      <c r="B185" s="556" t="s">
        <v>925</v>
      </c>
      <c r="C185" s="556" t="s">
        <v>926</v>
      </c>
      <c r="D185" s="167"/>
    </row>
    <row r="186" spans="1:4">
      <c r="A186" s="554" t="s">
        <v>927</v>
      </c>
      <c r="B186" s="554"/>
      <c r="C186" s="554"/>
      <c r="D186" s="167"/>
    </row>
    <row r="187" spans="1:4">
      <c r="A187" s="556" t="s">
        <v>928</v>
      </c>
      <c r="B187" s="556" t="s">
        <v>929</v>
      </c>
      <c r="C187" s="556" t="s">
        <v>930</v>
      </c>
      <c r="D187" s="167"/>
    </row>
    <row r="188" spans="1:4">
      <c r="A188" s="556" t="s">
        <v>931</v>
      </c>
      <c r="B188" s="556" t="s">
        <v>932</v>
      </c>
      <c r="C188" s="556" t="s">
        <v>933</v>
      </c>
      <c r="D188" s="167"/>
    </row>
    <row r="189" spans="1:4">
      <c r="A189" s="556" t="s">
        <v>934</v>
      </c>
      <c r="B189" s="556" t="s">
        <v>935</v>
      </c>
      <c r="C189" s="556" t="s">
        <v>936</v>
      </c>
      <c r="D189" s="167"/>
    </row>
    <row r="190" spans="1:4">
      <c r="A190" s="556" t="s">
        <v>937</v>
      </c>
      <c r="B190" s="556" t="s">
        <v>938</v>
      </c>
      <c r="C190" s="556" t="s">
        <v>939</v>
      </c>
      <c r="D190" s="167"/>
    </row>
    <row r="191" spans="1:4">
      <c r="A191" s="556" t="s">
        <v>940</v>
      </c>
      <c r="B191" s="556" t="s">
        <v>941</v>
      </c>
      <c r="C191" s="556" t="s">
        <v>942</v>
      </c>
      <c r="D191" s="167"/>
    </row>
    <row r="192" spans="1:4">
      <c r="A192" s="556" t="s">
        <v>943</v>
      </c>
      <c r="B192" s="556" t="s">
        <v>944</v>
      </c>
      <c r="C192" s="556" t="s">
        <v>945</v>
      </c>
      <c r="D192" s="167"/>
    </row>
    <row r="193" spans="1:4">
      <c r="A193" s="556" t="s">
        <v>946</v>
      </c>
      <c r="B193" s="556" t="s">
        <v>947</v>
      </c>
      <c r="C193" s="556" t="s">
        <v>948</v>
      </c>
      <c r="D193" s="167"/>
    </row>
    <row r="194" spans="1:4">
      <c r="A194" s="554" t="s">
        <v>949</v>
      </c>
      <c r="B194" s="554"/>
      <c r="C194" s="554"/>
      <c r="D194" s="167"/>
    </row>
    <row r="195" spans="1:4">
      <c r="A195" s="556" t="s">
        <v>950</v>
      </c>
      <c r="B195" s="556" t="s">
        <v>951</v>
      </c>
      <c r="C195" s="556" t="s">
        <v>952</v>
      </c>
      <c r="D195" s="167"/>
    </row>
    <row r="196" spans="1:4">
      <c r="A196" s="556" t="s">
        <v>953</v>
      </c>
      <c r="B196" s="556" t="s">
        <v>954</v>
      </c>
      <c r="C196" s="556" t="s">
        <v>955</v>
      </c>
      <c r="D196" s="167"/>
    </row>
    <row r="197" spans="1:4">
      <c r="A197" s="556" t="s">
        <v>956</v>
      </c>
      <c r="B197" s="556" t="s">
        <v>957</v>
      </c>
      <c r="C197" s="556" t="s">
        <v>958</v>
      </c>
      <c r="D197" s="167"/>
    </row>
    <row r="198" spans="1:4">
      <c r="A198" s="561" t="s">
        <v>959</v>
      </c>
      <c r="B198" s="561" t="s">
        <v>960</v>
      </c>
      <c r="C198" s="561" t="s">
        <v>961</v>
      </c>
      <c r="D198" s="552" t="s">
        <v>500</v>
      </c>
    </row>
    <row r="199" spans="1:4">
      <c r="A199" s="554" t="s">
        <v>962</v>
      </c>
      <c r="B199" s="554"/>
      <c r="C199" s="554"/>
      <c r="D199" s="167"/>
    </row>
    <row r="200" spans="1:4">
      <c r="A200" s="556" t="s">
        <v>963</v>
      </c>
      <c r="B200" s="556" t="s">
        <v>964</v>
      </c>
      <c r="C200" s="556" t="s">
        <v>965</v>
      </c>
      <c r="D200" s="167"/>
    </row>
    <row r="201" spans="1:4">
      <c r="A201" s="556" t="s">
        <v>966</v>
      </c>
      <c r="B201" s="556" t="s">
        <v>967</v>
      </c>
      <c r="C201" s="556" t="s">
        <v>968</v>
      </c>
      <c r="D201" s="167"/>
    </row>
    <row r="202" spans="1:4">
      <c r="A202" s="561" t="s">
        <v>969</v>
      </c>
      <c r="B202" s="561" t="s">
        <v>970</v>
      </c>
      <c r="C202" s="561" t="s">
        <v>971</v>
      </c>
      <c r="D202" s="552" t="s">
        <v>500</v>
      </c>
    </row>
    <row r="203" spans="1:4">
      <c r="A203" s="556" t="s">
        <v>972</v>
      </c>
      <c r="B203" s="556" t="s">
        <v>973</v>
      </c>
      <c r="C203" s="556" t="s">
        <v>974</v>
      </c>
      <c r="D203" s="167"/>
    </row>
    <row r="204" spans="1:4">
      <c r="A204" s="556" t="s">
        <v>975</v>
      </c>
      <c r="B204" s="556" t="s">
        <v>976</v>
      </c>
      <c r="C204" s="556" t="s">
        <v>977</v>
      </c>
      <c r="D204" s="167"/>
    </row>
    <row r="205" spans="1:4">
      <c r="A205" s="554" t="s">
        <v>978</v>
      </c>
      <c r="B205" s="554"/>
      <c r="C205" s="554"/>
      <c r="D205" s="167"/>
    </row>
    <row r="206" spans="1:4">
      <c r="A206" s="556" t="s">
        <v>979</v>
      </c>
      <c r="B206" s="556" t="s">
        <v>980</v>
      </c>
      <c r="C206" s="556" t="s">
        <v>981</v>
      </c>
      <c r="D206" s="167"/>
    </row>
    <row r="207" spans="1:4">
      <c r="A207" s="556" t="s">
        <v>982</v>
      </c>
      <c r="B207" s="556" t="s">
        <v>983</v>
      </c>
      <c r="C207" s="556" t="s">
        <v>984</v>
      </c>
      <c r="D207" s="167"/>
    </row>
    <row r="208" spans="1:4">
      <c r="A208" s="556" t="s">
        <v>985</v>
      </c>
      <c r="B208" s="556" t="s">
        <v>986</v>
      </c>
      <c r="C208" s="556" t="s">
        <v>987</v>
      </c>
      <c r="D208" s="167"/>
    </row>
    <row r="209" spans="1:4">
      <c r="A209" s="556" t="s">
        <v>988</v>
      </c>
      <c r="B209" s="556" t="s">
        <v>989</v>
      </c>
      <c r="C209" s="556" t="s">
        <v>990</v>
      </c>
      <c r="D209" s="167"/>
    </row>
    <row r="210" spans="1:4">
      <c r="A210" s="554" t="s">
        <v>991</v>
      </c>
      <c r="B210" s="554"/>
      <c r="C210" s="554"/>
      <c r="D210" s="167"/>
    </row>
    <row r="211" spans="1:4">
      <c r="A211" s="556" t="s">
        <v>992</v>
      </c>
      <c r="B211" s="556" t="s">
        <v>993</v>
      </c>
      <c r="C211" s="556" t="s">
        <v>994</v>
      </c>
      <c r="D211" s="167"/>
    </row>
    <row r="212" spans="1:4">
      <c r="A212" s="556" t="s">
        <v>995</v>
      </c>
      <c r="B212" s="556" t="s">
        <v>996</v>
      </c>
      <c r="C212" s="556" t="s">
        <v>997</v>
      </c>
      <c r="D212" s="167"/>
    </row>
    <row r="213" spans="1:4">
      <c r="A213" s="556" t="s">
        <v>998</v>
      </c>
      <c r="B213" s="556" t="s">
        <v>999</v>
      </c>
      <c r="C213" s="556" t="s">
        <v>1000</v>
      </c>
      <c r="D213" s="167"/>
    </row>
    <row r="214" spans="1:4">
      <c r="A214" s="556" t="s">
        <v>1001</v>
      </c>
      <c r="B214" s="556" t="s">
        <v>1002</v>
      </c>
      <c r="C214" s="556" t="s">
        <v>1003</v>
      </c>
      <c r="D214" s="167"/>
    </row>
    <row r="215" spans="1:4">
      <c r="A215" s="556" t="s">
        <v>1004</v>
      </c>
      <c r="B215" s="556" t="s">
        <v>1005</v>
      </c>
      <c r="C215" s="556" t="s">
        <v>1006</v>
      </c>
      <c r="D215" s="167"/>
    </row>
    <row r="216" spans="1:4">
      <c r="A216" s="556" t="s">
        <v>1007</v>
      </c>
      <c r="B216" s="556" t="s">
        <v>1008</v>
      </c>
      <c r="C216" s="556" t="s">
        <v>1009</v>
      </c>
      <c r="D216" s="167"/>
    </row>
    <row r="217" spans="1:4">
      <c r="A217" s="556" t="s">
        <v>1010</v>
      </c>
      <c r="B217" s="556" t="s">
        <v>1011</v>
      </c>
      <c r="C217" s="556" t="s">
        <v>1012</v>
      </c>
      <c r="D217" s="167"/>
    </row>
    <row r="218" spans="1:4">
      <c r="A218" s="556" t="s">
        <v>1013</v>
      </c>
      <c r="B218" s="556" t="s">
        <v>1014</v>
      </c>
      <c r="C218" s="556" t="s">
        <v>1015</v>
      </c>
      <c r="D218" s="167"/>
    </row>
    <row r="219" spans="1:4">
      <c r="A219" s="556" t="s">
        <v>1016</v>
      </c>
      <c r="B219" s="556" t="s">
        <v>1017</v>
      </c>
      <c r="C219" s="556" t="s">
        <v>1018</v>
      </c>
      <c r="D219" s="167"/>
    </row>
    <row r="220" spans="1:4">
      <c r="A220" s="556" t="s">
        <v>1019</v>
      </c>
      <c r="B220" s="556" t="s">
        <v>1020</v>
      </c>
      <c r="C220" s="556" t="s">
        <v>1021</v>
      </c>
      <c r="D220" s="167"/>
    </row>
    <row r="221" spans="1:4">
      <c r="A221" s="556" t="s">
        <v>1022</v>
      </c>
      <c r="B221" s="556" t="s">
        <v>1023</v>
      </c>
      <c r="C221" s="556" t="s">
        <v>1024</v>
      </c>
      <c r="D221" s="167"/>
    </row>
    <row r="222" spans="1:4">
      <c r="A222" s="556" t="s">
        <v>1025</v>
      </c>
      <c r="B222" s="556" t="s">
        <v>1026</v>
      </c>
      <c r="C222" s="556" t="s">
        <v>1027</v>
      </c>
      <c r="D222" s="167"/>
    </row>
    <row r="223" spans="1:4">
      <c r="A223" s="556" t="s">
        <v>1028</v>
      </c>
      <c r="B223" s="556" t="s">
        <v>1029</v>
      </c>
      <c r="C223" s="556" t="s">
        <v>1030</v>
      </c>
      <c r="D223" s="167"/>
    </row>
    <row r="224" spans="1:4">
      <c r="A224" s="556" t="s">
        <v>1031</v>
      </c>
      <c r="B224" s="556" t="s">
        <v>1032</v>
      </c>
      <c r="C224" s="556" t="s">
        <v>1033</v>
      </c>
      <c r="D224" s="167"/>
    </row>
    <row r="225" spans="1:4">
      <c r="A225" s="556" t="s">
        <v>1034</v>
      </c>
      <c r="B225" s="556" t="s">
        <v>1035</v>
      </c>
      <c r="C225" s="556" t="s">
        <v>1036</v>
      </c>
      <c r="D225" s="167"/>
    </row>
    <row r="226" spans="1:4">
      <c r="A226" s="556" t="s">
        <v>1037</v>
      </c>
      <c r="B226" s="556" t="s">
        <v>1038</v>
      </c>
      <c r="C226" s="556" t="s">
        <v>1039</v>
      </c>
      <c r="D226" s="167"/>
    </row>
    <row r="227" spans="1:4">
      <c r="A227" s="556" t="s">
        <v>1040</v>
      </c>
      <c r="B227" s="556" t="s">
        <v>1041</v>
      </c>
      <c r="C227" s="556" t="s">
        <v>1042</v>
      </c>
      <c r="D227" s="167"/>
    </row>
    <row r="228" spans="1:4">
      <c r="A228" s="556" t="s">
        <v>1043</v>
      </c>
      <c r="B228" s="556" t="s">
        <v>1044</v>
      </c>
      <c r="C228" s="556" t="s">
        <v>1045</v>
      </c>
      <c r="D228" s="167"/>
    </row>
    <row r="229" spans="1:4">
      <c r="A229" s="556" t="s">
        <v>1046</v>
      </c>
      <c r="B229" s="556" t="s">
        <v>1047</v>
      </c>
      <c r="C229" s="556" t="s">
        <v>1048</v>
      </c>
      <c r="D229" s="167"/>
    </row>
    <row r="230" spans="1:4">
      <c r="A230" s="556" t="s">
        <v>1049</v>
      </c>
      <c r="B230" s="556" t="s">
        <v>1050</v>
      </c>
      <c r="C230" s="556" t="s">
        <v>1051</v>
      </c>
      <c r="D230" s="167"/>
    </row>
    <row r="231" spans="1:4">
      <c r="A231" s="556" t="s">
        <v>1052</v>
      </c>
      <c r="B231" s="556" t="s">
        <v>1053</v>
      </c>
      <c r="C231" s="556" t="s">
        <v>1054</v>
      </c>
      <c r="D231" s="167"/>
    </row>
    <row r="232" spans="1:4">
      <c r="A232" s="556" t="s">
        <v>1055</v>
      </c>
      <c r="B232" s="556" t="s">
        <v>1056</v>
      </c>
      <c r="C232" s="556" t="s">
        <v>1057</v>
      </c>
      <c r="D232" s="167"/>
    </row>
    <row r="233" spans="1:4">
      <c r="A233" s="556" t="s">
        <v>1058</v>
      </c>
      <c r="B233" s="556" t="s">
        <v>1059</v>
      </c>
      <c r="C233" s="556" t="s">
        <v>1060</v>
      </c>
      <c r="D233" s="167"/>
    </row>
    <row r="234" spans="1:4">
      <c r="A234" s="556" t="s">
        <v>1061</v>
      </c>
      <c r="B234" s="556" t="s">
        <v>1062</v>
      </c>
      <c r="C234" s="556" t="s">
        <v>1063</v>
      </c>
      <c r="D234" s="167"/>
    </row>
    <row r="235" spans="1:4">
      <c r="A235" s="556" t="s">
        <v>1064</v>
      </c>
      <c r="B235" s="556" t="s">
        <v>1065</v>
      </c>
      <c r="C235" s="556" t="s">
        <v>1066</v>
      </c>
      <c r="D235" s="167"/>
    </row>
    <row r="236" spans="1:4">
      <c r="A236" s="556" t="s">
        <v>1067</v>
      </c>
      <c r="B236" s="556" t="s">
        <v>1068</v>
      </c>
      <c r="C236" s="556" t="s">
        <v>1069</v>
      </c>
      <c r="D236" s="167"/>
    </row>
    <row r="237" spans="1:4">
      <c r="A237" s="556" t="s">
        <v>1070</v>
      </c>
      <c r="B237" s="556" t="s">
        <v>1071</v>
      </c>
      <c r="C237" s="556" t="s">
        <v>1072</v>
      </c>
      <c r="D237" s="167"/>
    </row>
    <row r="238" spans="1:4">
      <c r="A238" s="556" t="s">
        <v>1073</v>
      </c>
      <c r="B238" s="556" t="s">
        <v>1074</v>
      </c>
      <c r="C238" s="556" t="s">
        <v>1075</v>
      </c>
      <c r="D238" s="167"/>
    </row>
    <row r="239" spans="1:4">
      <c r="A239" s="556" t="s">
        <v>1076</v>
      </c>
      <c r="B239" s="556" t="s">
        <v>1077</v>
      </c>
      <c r="C239" s="556" t="s">
        <v>1078</v>
      </c>
      <c r="D239" s="167"/>
    </row>
    <row r="240" spans="1:4">
      <c r="A240" s="556" t="s">
        <v>1079</v>
      </c>
      <c r="B240" s="556" t="s">
        <v>1080</v>
      </c>
      <c r="C240" s="556" t="s">
        <v>1081</v>
      </c>
      <c r="D240" s="167"/>
    </row>
    <row r="241" spans="1:4">
      <c r="A241" s="556" t="s">
        <v>1082</v>
      </c>
      <c r="B241" s="556" t="s">
        <v>1083</v>
      </c>
      <c r="C241" s="556" t="s">
        <v>1084</v>
      </c>
      <c r="D241" s="167"/>
    </row>
    <row r="242" spans="1:4">
      <c r="A242" s="556" t="s">
        <v>1085</v>
      </c>
      <c r="B242" s="556" t="s">
        <v>1086</v>
      </c>
      <c r="C242" s="556" t="s">
        <v>1087</v>
      </c>
      <c r="D242" s="167"/>
    </row>
    <row r="243" spans="1:4">
      <c r="A243" s="556" t="s">
        <v>1088</v>
      </c>
      <c r="B243" s="556" t="s">
        <v>1089</v>
      </c>
      <c r="C243" s="556" t="s">
        <v>1090</v>
      </c>
      <c r="D243" s="167"/>
    </row>
    <row r="244" spans="1:4">
      <c r="A244" s="556" t="s">
        <v>1091</v>
      </c>
      <c r="B244" s="556" t="s">
        <v>1092</v>
      </c>
      <c r="C244" s="556" t="s">
        <v>1093</v>
      </c>
      <c r="D244" s="167"/>
    </row>
    <row r="245" spans="1:4">
      <c r="A245" s="556" t="s">
        <v>1094</v>
      </c>
      <c r="B245" s="556" t="s">
        <v>1095</v>
      </c>
      <c r="C245" s="556" t="s">
        <v>1096</v>
      </c>
      <c r="D245" s="167"/>
    </row>
    <row r="246" spans="1:4">
      <c r="A246" s="556" t="s">
        <v>1097</v>
      </c>
      <c r="B246" s="556" t="s">
        <v>1098</v>
      </c>
      <c r="C246" s="556" t="s">
        <v>1099</v>
      </c>
      <c r="D246" s="167"/>
    </row>
    <row r="247" spans="1:4">
      <c r="A247" s="556" t="s">
        <v>1100</v>
      </c>
      <c r="B247" s="556" t="s">
        <v>1101</v>
      </c>
      <c r="C247" s="556" t="s">
        <v>1102</v>
      </c>
      <c r="D247" s="167"/>
    </row>
    <row r="248" spans="1:4">
      <c r="A248" s="554" t="s">
        <v>1103</v>
      </c>
      <c r="B248" s="554"/>
      <c r="C248" s="554"/>
      <c r="D248" s="167"/>
    </row>
    <row r="249" spans="1:4">
      <c r="A249" s="561" t="s">
        <v>389</v>
      </c>
      <c r="B249" s="561" t="s">
        <v>1104</v>
      </c>
      <c r="C249" s="561" t="s">
        <v>1105</v>
      </c>
      <c r="D249" s="167"/>
    </row>
    <row r="250" spans="1:4">
      <c r="A250" s="569" t="s">
        <v>1106</v>
      </c>
      <c r="B250" s="569"/>
      <c r="C250" s="569"/>
      <c r="D250" s="167"/>
    </row>
    <row r="251" spans="1:4">
      <c r="A251" s="570" t="s">
        <v>1107</v>
      </c>
      <c r="B251" s="570" t="s">
        <v>1108</v>
      </c>
      <c r="C251" s="570" t="s">
        <v>1109</v>
      </c>
      <c r="D251" s="167"/>
    </row>
    <row r="252" spans="1:4">
      <c r="A252" s="570" t="s">
        <v>1110</v>
      </c>
      <c r="B252" s="570" t="s">
        <v>1111</v>
      </c>
      <c r="C252" s="570" t="s">
        <v>1112</v>
      </c>
      <c r="D252" s="167"/>
    </row>
    <row r="253" spans="1:4">
      <c r="A253" s="570" t="s">
        <v>1113</v>
      </c>
      <c r="B253" s="570" t="s">
        <v>1114</v>
      </c>
      <c r="C253" s="570" t="s">
        <v>1115</v>
      </c>
      <c r="D253" s="167"/>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38</vt:i4>
      </vt:variant>
    </vt:vector>
  </HeadingPairs>
  <TitlesOfParts>
    <vt:vector size="38" baseType="lpstr">
      <vt:lpstr>目录</vt:lpstr>
      <vt:lpstr>DHL要求</vt:lpstr>
      <vt:lpstr>联邦要求</vt:lpstr>
      <vt:lpstr>TNT规则 </vt:lpstr>
      <vt:lpstr>UPS要求</vt:lpstr>
      <vt:lpstr>D3-HKDHL电池价</vt:lpstr>
      <vt:lpstr>D3-分区</vt:lpstr>
      <vt:lpstr>D5-HKDHL特货价</vt:lpstr>
      <vt:lpstr>D5-HKDHL特货价-分区</vt:lpstr>
      <vt:lpstr>D6-HKDHL欧美小货促销价</vt:lpstr>
      <vt:lpstr>UPS公布价</vt:lpstr>
      <vt:lpstr>U1- HKUPS品牌价</vt:lpstr>
      <vt:lpstr>U1分区</vt:lpstr>
      <vt:lpstr>U2-HKUPS红单电池价</vt:lpstr>
      <vt:lpstr>HKUPS分区</vt:lpstr>
      <vt:lpstr>U3-HKUPS特货价</vt:lpstr>
      <vt:lpstr>U7－HKUPS小货促销价</vt:lpstr>
      <vt:lpstr>F2-香港联邦特货价</vt:lpstr>
      <vt:lpstr>F1&amp;F2分区</vt:lpstr>
      <vt:lpstr>F3-香港联邦特货-T价</vt:lpstr>
      <vt:lpstr>F3分区表</vt:lpstr>
      <vt:lpstr>F4-香港联邦化工价</vt:lpstr>
      <vt:lpstr>F4-分区表</vt:lpstr>
      <vt:lpstr>F5-香港联邦敏感价</vt:lpstr>
      <vt:lpstr>F5-分区</vt:lpstr>
      <vt:lpstr>F9-大陆联邦特货价</vt:lpstr>
      <vt:lpstr>F9-分区</vt:lpstr>
      <vt:lpstr>E1-韩国EMS</vt:lpstr>
      <vt:lpstr>美国联邦南美电池价</vt:lpstr>
      <vt:lpstr>美1-美加电池专线</vt:lpstr>
      <vt:lpstr>美2-美国特货专线价</vt:lpstr>
      <vt:lpstr>欧1-欧洲电池专线价</vt:lpstr>
      <vt:lpstr>B1-澳洲电池专线价</vt:lpstr>
      <vt:lpstr>B3-东南亚电池专线</vt:lpstr>
      <vt:lpstr>B4-日新台电池专线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百科国际Mata</cp:lastModifiedBy>
  <dcterms:created xsi:type="dcterms:W3CDTF">2020-04-16T11:12:00Z</dcterms:created>
  <dcterms:modified xsi:type="dcterms:W3CDTF">2022-05-06T01:33:00Z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14275276020047C89001FBAD60C071CB</vt:lpwstr>
  </property>
  <property fmtid="{D5CDD505-2E9C-101B-9397-08002B2CF9AE}" pid="4" name="commondata">
    <vt:lpwstr>eyJoZGlkIjoiNGY4YTU5YzZkMDk2YWEzM2ZhZjVlYmM5NmY1OWRhN2YifQ==</vt:lpwstr>
  </property>
</Properties>
</file>