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5-HKDHL特货价" sheetId="98" r:id="rId8"/>
    <sheet name="D5-HKDHL特货价-分区" sheetId="99" r:id="rId9"/>
    <sheet name="UPS公布价" sheetId="44" r:id="rId10"/>
    <sheet name="U1- HKUPS品牌价" sheetId="41" r:id="rId11"/>
    <sheet name="U1分区" sheetId="70" r:id="rId12"/>
    <sheet name="U2-HKUPS红单电池价" sheetId="37" r:id="rId13"/>
    <sheet name="HKUPS分区" sheetId="17" r:id="rId14"/>
    <sheet name="U3-HKUPS特货价" sheetId="38" r:id="rId15"/>
    <sheet name="U7－HKUPS小货促销价" sheetId="71" r:id="rId16"/>
    <sheet name="F2-香港联邦特货价" sheetId="4" r:id="rId17"/>
    <sheet name="F1&amp;F2分区" sheetId="27" r:id="rId18"/>
    <sheet name="F3-香港联邦特货-T价" sheetId="102" r:id="rId19"/>
    <sheet name="F3分区表" sheetId="103" r:id="rId20"/>
    <sheet name="F4-香港联邦化工价" sheetId="104" r:id="rId21"/>
    <sheet name="F4-分区表" sheetId="105" r:id="rId22"/>
    <sheet name="F5-香港联邦敏感价" sheetId="83" r:id="rId23"/>
    <sheet name="F5-分区" sheetId="89" r:id="rId24"/>
    <sheet name="F9-大陆联邦特货价" sheetId="67" r:id="rId25"/>
    <sheet name="F9-分区" sheetId="68" r:id="rId26"/>
    <sheet name="E1-韩国EMS" sheetId="96" r:id="rId27"/>
    <sheet name="美国联邦电池价" sheetId="34" r:id="rId28"/>
    <sheet name="美1-美加电池专线" sheetId="94" r:id="rId29"/>
    <sheet name="美2-美国特货专线价" sheetId="50" r:id="rId30"/>
    <sheet name="欧1-欧洲电池专线价" sheetId="35" r:id="rId31"/>
    <sheet name="B1-澳洲电池专线价" sheetId="29" r:id="rId32"/>
    <sheet name="B3-东南亚电池专线" sheetId="101" r:id="rId33"/>
    <sheet name="B4-日新台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s>
  <calcPr calcId="144525"/>
</workbook>
</file>

<file path=xl/sharedStrings.xml><?xml version="1.0" encoding="utf-8"?>
<sst xmlns="http://schemas.openxmlformats.org/spreadsheetml/2006/main" count="7072" uniqueCount="2900">
  <si>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</si>
  <si>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</si>
  <si>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</si>
  <si>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</si>
  <si>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</si>
  <si>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</si>
  <si>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5月燃油附加费：DHL:35.75%  FEDEX:33.5%  UPS:39%       因每周变动具体都以官网为准</t>
  </si>
  <si>
    <t>报价表名称</t>
  </si>
  <si>
    <t>动态</t>
  </si>
  <si>
    <t>在此进入</t>
  </si>
  <si>
    <t>渠道简介</t>
  </si>
  <si>
    <t>DHL规则</t>
  </si>
  <si>
    <t>D3-HKDHL电池价</t>
  </si>
  <si>
    <t>分区变动</t>
  </si>
  <si>
    <t>点击查看</t>
  </si>
  <si>
    <t>原品名，正规DG渠道走货，时效稳定</t>
  </si>
  <si>
    <t>D5-HKDHL特货价</t>
  </si>
  <si>
    <t>*</t>
  </si>
  <si>
    <r>
      <rPr>
        <b/>
        <sz val="11"/>
        <rFont val="宋体"/>
        <charset val="134"/>
        <scheme val="minor"/>
      </rPr>
      <t xml:space="preserve">接大电机马达，压缩机，冰箱空调等产品    </t>
    </r>
    <r>
      <rPr>
        <b/>
        <sz val="11"/>
        <color rgb="FFFF0000"/>
        <rFont val="宋体"/>
        <charset val="134"/>
        <scheme val="minor"/>
      </rPr>
      <t xml:space="preserve"> </t>
    </r>
  </si>
  <si>
    <t>UPS规则</t>
  </si>
  <si>
    <t>U1-HKUPS品牌价</t>
  </si>
  <si>
    <t>下调</t>
  </si>
  <si>
    <t>可接各种品牌产品和带电产品</t>
  </si>
  <si>
    <t>U2-HKUPS红单电池价</t>
  </si>
  <si>
    <t xml:space="preserve">可接各种锂电池、超功率、移动电源   </t>
  </si>
  <si>
    <t>U3-HKUPS特货价</t>
  </si>
  <si>
    <t>可接食品，化妆品，防疫品和药品</t>
  </si>
  <si>
    <t>U7－HKUPS小货促销价</t>
  </si>
  <si>
    <t>不限牌子，可接带电产品，食品，化妆品，防疫品和药品</t>
  </si>
  <si>
    <t>FEDEX规则</t>
  </si>
  <si>
    <t>F2-香港联邦特货价</t>
  </si>
  <si>
    <t>接各种化妆品，胶水，单瓶1KG内的非危液体，配套资料出货</t>
  </si>
  <si>
    <t>F3-香港联邦特货-T价</t>
  </si>
  <si>
    <t xml:space="preserve">接品牌产品、化妆品液体和耗材类产品，茶叶，防疫物资等 </t>
  </si>
  <si>
    <t>F4-香港联邦化工价</t>
  </si>
  <si>
    <t>接正规非危产品：大桶液体粉末，植物提取物，化妆品，树脂，墨水，化工类</t>
  </si>
  <si>
    <t>F5-香港联邦IP敏感价</t>
  </si>
  <si>
    <t xml:space="preserve">可接品牌电子产品，运动手表，衣包鞋,茶叶等           </t>
  </si>
  <si>
    <t>F9-大陆联邦特货价</t>
  </si>
  <si>
    <t>可接指甲油，各种化妆品</t>
  </si>
  <si>
    <t>EMS</t>
  </si>
  <si>
    <t>E1-韩国EMS</t>
  </si>
  <si>
    <t>不接易燃易爆/带电产品  其他产品均可邮寄 液体粉末大瓶大包均可</t>
  </si>
  <si>
    <t>美国联邦电池价</t>
  </si>
  <si>
    <r>
      <rPr>
        <b/>
        <sz val="11"/>
        <rFont val="宋体"/>
        <charset val="134"/>
        <scheme val="minor"/>
      </rPr>
      <t xml:space="preserve">专接南美，非洲国家各种电池，移动电源和平衡车    </t>
    </r>
    <r>
      <rPr>
        <b/>
        <sz val="11"/>
        <color rgb="FFFF0000"/>
        <rFont val="宋体"/>
        <charset val="134"/>
        <scheme val="minor"/>
      </rPr>
      <t xml:space="preserve"> </t>
    </r>
  </si>
  <si>
    <t>专线</t>
  </si>
  <si>
    <t>美1-美加电池专线</t>
  </si>
  <si>
    <t>美国加拿大可接各种电池和平衡车，电弧打火机。时效稳定，双清包税</t>
  </si>
  <si>
    <t>美2-美国特货专线价</t>
  </si>
  <si>
    <r>
      <rPr>
        <b/>
        <sz val="11"/>
        <rFont val="宋体"/>
        <charset val="134"/>
        <scheme val="minor"/>
      </rPr>
      <t xml:space="preserve">可接食品，化妆品，牌子，电子烟，等敏感产品        </t>
    </r>
    <r>
      <rPr>
        <b/>
        <sz val="11"/>
        <color rgb="FFFF0000"/>
        <rFont val="宋体"/>
        <charset val="134"/>
        <scheme val="minor"/>
      </rPr>
      <t>海派部分渠道暂停</t>
    </r>
  </si>
  <si>
    <t>欧1-欧洲电池专线</t>
  </si>
  <si>
    <t>可接各种锂电池，移动电源和平衡车，电弧打火机</t>
  </si>
  <si>
    <t>B1-澳洲电池专线</t>
  </si>
  <si>
    <t>可种各种锂电池和平衡车产品，电弧打火机。</t>
  </si>
  <si>
    <t>B3-东南亚电池专线</t>
  </si>
  <si>
    <t>可接锂电池，食品，液体化妆品。</t>
  </si>
  <si>
    <t>B4-日新台电池专线</t>
  </si>
  <si>
    <t>可种各种锂电池</t>
  </si>
  <si>
    <t>B9-澳洲特货专线</t>
  </si>
  <si>
    <t xml:space="preserve">可接各种食品，电子烟，液体粉末，药品   </t>
  </si>
  <si>
    <t>B10-香港特货专线</t>
  </si>
  <si>
    <t>可接食品，化妆品，防疫物资，药品等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</si>
  <si>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</si>
  <si>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</si>
  <si>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</si>
  <si>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</si>
  <si>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</si>
  <si>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</si>
  <si>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</si>
  <si>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</si>
  <si>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</si>
  <si>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</si>
  <si>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</si>
  <si>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</si>
  <si>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</si>
  <si>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</si>
  <si>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</si>
  <si>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</si>
  <si>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</si>
  <si>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</si>
  <si>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</si>
  <si>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</si>
  <si>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</si>
  <si>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</si>
  <si>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</si>
  <si>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</si>
  <si>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</si>
  <si>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</si>
  <si>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</si>
  <si>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</si>
  <si>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</si>
  <si>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</si>
  <si>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</si>
  <si>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</si>
  <si>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</si>
  <si>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</si>
  <si>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</si>
  <si>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</si>
  <si>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</si>
  <si>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</si>
  <si>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</si>
  <si>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</si>
  <si>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</si>
  <si>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</si>
  <si>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</si>
  <si>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</si>
  <si>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</si>
  <si>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</si>
  <si>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</si>
  <si>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</si>
  <si>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</si>
  <si>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</si>
  <si>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</si>
  <si>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</si>
  <si>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</si>
  <si>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</si>
  <si>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</si>
  <si>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</si>
  <si>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</si>
  <si>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</si>
  <si>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</si>
  <si>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</si>
  <si>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</si>
  <si>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</si>
  <si>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</si>
  <si>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</si>
  <si>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</si>
  <si>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</si>
  <si>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</si>
  <si>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</si>
  <si>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</si>
  <si>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</si>
  <si>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</si>
  <si>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</si>
  <si>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</si>
  <si>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</si>
  <si>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</si>
  <si>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</si>
  <si>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</si>
  <si>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</si>
  <si>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</si>
  <si>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</si>
  <si>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</si>
  <si>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</si>
  <si>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</si>
  <si>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</si>
  <si>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</si>
  <si>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</si>
  <si>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</si>
  <si>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</si>
  <si>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</si>
  <si>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</si>
  <si>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</si>
  <si>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</si>
  <si>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</si>
  <si>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</si>
  <si>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</si>
  <si>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</si>
  <si>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</si>
  <si>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</si>
  <si>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</si>
  <si>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</si>
  <si>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</si>
  <si>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</si>
  <si>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</si>
  <si>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</si>
  <si>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</si>
  <si>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</si>
  <si>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</si>
  <si>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</si>
  <si>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</si>
  <si>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</si>
  <si>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</si>
  <si>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</si>
  <si>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</si>
  <si>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</si>
  <si>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</si>
  <si>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</si>
  <si>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</si>
  <si>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</si>
  <si>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</si>
  <si>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</si>
  <si>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</si>
  <si>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</si>
  <si>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</si>
  <si>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</si>
  <si>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</si>
  <si>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</si>
  <si>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</si>
  <si>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</si>
  <si>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</si>
  <si>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</si>
  <si>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</si>
  <si>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</si>
  <si>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</si>
  <si>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</si>
  <si>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</si>
  <si>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</si>
  <si>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</si>
  <si>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</si>
  <si>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</si>
  <si>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</si>
  <si>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</si>
  <si>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</si>
  <si>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</si>
  <si>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</si>
  <si>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</si>
  <si>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</si>
  <si>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</si>
  <si>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</si>
  <si>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</si>
  <si>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</si>
  <si>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</si>
  <si>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</si>
  <si>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</si>
  <si>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</si>
  <si>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</si>
  <si>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</si>
  <si>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</si>
  <si>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</si>
  <si>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</si>
  <si>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</si>
  <si>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</si>
  <si>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</si>
  <si>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</si>
  <si>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</si>
  <si>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</si>
  <si>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</si>
  <si>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</si>
  <si>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</si>
  <si>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</si>
  <si>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</si>
  <si>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</si>
  <si>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</si>
  <si>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</si>
  <si>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</si>
  <si>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</si>
  <si>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</si>
  <si>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</si>
  <si>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</si>
  <si>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</si>
  <si>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</si>
  <si>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</si>
  <si>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</si>
  <si>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</si>
  <si>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</si>
  <si>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</si>
  <si>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</si>
  <si>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</si>
  <si>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</si>
  <si>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</si>
  <si>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</si>
  <si>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</si>
  <si>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</si>
  <si>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</si>
  <si>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</si>
  <si>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</si>
  <si>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</si>
  <si>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</si>
  <si>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</si>
  <si>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</si>
  <si>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</si>
  <si>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</si>
  <si>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</si>
  <si>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</si>
  <si>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</si>
  <si>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</si>
  <si>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</si>
  <si>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</si>
  <si>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</si>
  <si>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</si>
  <si>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</si>
  <si>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</si>
  <si>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</si>
  <si>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</si>
  <si>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</si>
  <si>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</si>
  <si>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</si>
  <si>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</si>
  <si>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</si>
  <si>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</si>
  <si>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</si>
  <si>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</si>
  <si>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</si>
  <si>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</si>
  <si>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</si>
  <si>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</si>
  <si>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</si>
  <si>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</si>
  <si>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</si>
  <si>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</si>
  <si>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</si>
  <si>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</si>
  <si>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</si>
  <si>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</si>
  <si>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</si>
  <si>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</si>
  <si>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</si>
  <si>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</si>
  <si>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</si>
  <si>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</si>
  <si>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</si>
  <si>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</si>
  <si>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</si>
  <si>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</si>
  <si>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</si>
  <si>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</si>
  <si>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</si>
  <si>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</si>
  <si>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</si>
  <si>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</si>
  <si>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</si>
  <si>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</si>
  <si>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</si>
  <si>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</si>
  <si>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</si>
  <si>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</si>
  <si>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</si>
  <si>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</si>
  <si>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0.5-2.5kg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</si>
  <si>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</si>
  <si>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</si>
  <si>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</si>
  <si>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</si>
  <si>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</si>
  <si>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</si>
  <si>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</si>
  <si>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</si>
  <si>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</si>
  <si>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</si>
  <si>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</si>
  <si>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</si>
  <si>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老挝</t>
    </r>
    <r>
      <rPr>
        <sz val="10"/>
        <rFont val="宋体"/>
        <charset val="134"/>
      </rPr>
      <t>,柬埔寨,</t>
    </r>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</si>
  <si>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</si>
  <si>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</si>
  <si>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</si>
  <si>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</si>
  <si>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</si>
  <si>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</si>
  <si>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</si>
  <si>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</si>
  <si>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</si>
  <si>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孟加拉国,不丹,</t>
    </r>
    <r>
      <rPr>
        <sz val="10"/>
        <rFont val="宋体"/>
        <charset val="134"/>
      </rPr>
      <t>以色列</t>
    </r>
    <r>
      <rPr>
        <sz val="10"/>
        <color rgb="FFFF0000"/>
        <rFont val="宋体"/>
        <charset val="134"/>
      </rPr>
      <t>,朝鲜,斯里兰卡,马尔代夫,尼泊尔,巴基斯坦,东帝汶,巴布亚新几内亚,索罗门群岛,汤加,图瓦卢,瓦努阿图,西萨摩亚,库克群岛,瑙鲁共和国,纽埃岛,斐济,基利巴斯共和国,新喀里多尼亚,关岛,马绍尔群岛,帕劳,北马里亚那群岛,美属萨摩亚群岛,密克罗尼西亚,美属维尔京群岛.印度</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</si>
  <si>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</si>
  <si>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黎巴嫩,哥伦比亚,科威特,沙特阿拉伯，乌克兰，马其顿,尼日利亚,摩洛哥,塞尔维亚,摩尔多瓦,科特迪瓦,牙买加,哥斯达黎加,阿尔巴尼亚，百慕大,玻利维亚，多米尼加共合国,加纳，</t>
    </r>
    <r>
      <rPr>
        <sz val="10"/>
        <color rgb="FFFF0000"/>
        <rFont val="宋体"/>
        <charset val="134"/>
      </rPr>
      <t>安提瓜和巴布达,安圭拉,亚美尼亚,阿根廷,阿鲁巴岛,阿塞拜疆,波黑,巴巴多斯,布基纳法索,布隆迪,贝宁,巴西,巴哈马,白俄罗斯,伯利兹,智利,喀麦隆,古巴,佛得角群岛,多米尼克,阿尔及利亚,厄瓜多尔,埃及,厄里特立亚,埃塞俄比亚,法鲁群岛,加蓬,冈比亚,几内亚,瓜德罗普,赤道几内亚,危地马拉,几内亚比绍,圭亚那,洪都拉斯,海地,加那利群岛,冰岛,约旦,肯尼亚,吉尔吉斯斯坦,科摩罗,科索沃,开曼群岛,哈萨克斯坦,圣卢西亚,利比里亚,莱索托,黑山共和国,马达加斯加,蒙古,毛里塔尼亚,蒙特塞拉岛,毛里求斯,马拉维,莫桑比克,纳米比亚,尼加拉瓜,阿曼,巴拿马,秘鲁,巴拉圭,卡塔尔,卢旺达,塞舌尔,塞内加尔,苏里南,圣多美和普林西比,萨尔瓦多,斯威士兰,特克斯和凯科斯群岛,乍得,多哥,塔吉克斯坦,坦桑尼亚,乌干达,乌拉圭,乌兹别克斯坦,委内瑞拉,英属维尔京群岛,博内尔,库拉索岛(荷兰),圣马丁,尼维斯岛,索马里兰,圣巴泰勒米岛,马约特,南非,赞比亚,津巴布韦,圣基茨和尼维斯,吉布提,叙利亚,特立尼达和多巴哥,刚果,圣赫勒拿,圣文森特和格林纳丁斯岛,巴林,突尼斯,俄罗斯,安哥拉,塞拉里昂,格陵兰,</t>
    </r>
  </si>
  <si>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</si>
  <si>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</si>
  <si>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</si>
  <si>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 xml:space="preserve">可接内置/配套电池（无附加）   带电不能装包裹袋    欧洲国家11-16分区申报低于120USD以下（需要提供交易证明才会中转）  </t>
  </si>
  <si>
    <t>接大电机，马达，压缩机，冰箱，空调，假发,等产品，具体单询。</t>
  </si>
  <si>
    <t>美国</t>
  </si>
  <si>
    <t>澳门</t>
  </si>
  <si>
    <t>东南亚</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</si>
  <si>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</si>
  <si>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</si>
  <si>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</si>
  <si>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</si>
  <si>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</si>
  <si>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</si>
  <si>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</si>
  <si>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</si>
  <si>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</si>
  <si>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</si>
  <si>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</si>
  <si>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</si>
  <si>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</si>
  <si>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</si>
  <si>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</si>
  <si>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</si>
  <si>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</si>
  <si>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</si>
  <si>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</si>
  <si>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</si>
  <si>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</si>
  <si>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</si>
  <si>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</si>
  <si>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</si>
  <si>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</si>
  <si>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</si>
  <si>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</si>
  <si>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</si>
  <si>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</si>
  <si>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巴拉圭</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</si>
  <si>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</si>
  <si>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</si>
  <si>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</si>
  <si>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</si>
  <si>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</si>
  <si>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</si>
  <si>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</si>
  <si>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</si>
  <si>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</si>
  <si>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</si>
  <si>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</si>
  <si>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</si>
  <si>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</si>
  <si>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</si>
  <si>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</si>
  <si>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</si>
  <si>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</si>
  <si>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</si>
  <si>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</si>
  <si>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</si>
  <si>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</si>
  <si>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</si>
  <si>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</si>
  <si>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</si>
  <si>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</si>
  <si>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</si>
  <si>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</si>
  <si>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</si>
  <si>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</si>
  <si>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</si>
  <si>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</si>
  <si>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</si>
  <si>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</si>
  <si>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</si>
  <si>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</si>
  <si>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</si>
  <si>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</si>
  <si>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</si>
  <si>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</si>
  <si>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</si>
  <si>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</si>
  <si>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</si>
  <si>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</si>
  <si>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</si>
  <si>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</si>
  <si>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</si>
  <si>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</si>
  <si>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</si>
  <si>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</si>
  <si>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</si>
  <si>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</si>
  <si>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</si>
  <si>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</si>
  <si>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</si>
  <si>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</si>
  <si>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</si>
  <si>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</si>
  <si>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</si>
  <si>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</si>
  <si>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</si>
  <si>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</si>
  <si>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</si>
  <si>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</si>
  <si>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</si>
  <si>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</si>
  <si>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</si>
  <si>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</si>
  <si>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</si>
  <si>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</si>
  <si>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</si>
  <si>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</si>
  <si>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</si>
  <si>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</si>
  <si>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</si>
  <si>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</si>
  <si>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</si>
  <si>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</si>
  <si>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</si>
  <si>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</si>
  <si>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</si>
  <si>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</si>
  <si>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</si>
  <si>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</si>
  <si>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</si>
  <si>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</si>
  <si>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</si>
  <si>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</si>
  <si>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</si>
  <si>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</si>
  <si>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</si>
  <si>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</si>
  <si>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</si>
  <si>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</si>
  <si>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</si>
  <si>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</si>
  <si>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</si>
  <si>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</si>
  <si>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</si>
  <si>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</si>
  <si>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</si>
  <si>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</si>
  <si>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</si>
  <si>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</si>
  <si>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</si>
  <si>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</si>
  <si>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</si>
  <si>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</si>
  <si>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</si>
  <si>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</si>
  <si>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</si>
  <si>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</si>
  <si>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</si>
  <si>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</si>
  <si>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</si>
  <si>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</si>
  <si>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</si>
  <si>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</si>
  <si>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</si>
  <si>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</si>
  <si>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</si>
  <si>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</si>
  <si>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</si>
  <si>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</si>
  <si>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</si>
  <si>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</si>
  <si>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</si>
  <si>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</si>
  <si>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</si>
  <si>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</si>
  <si>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</si>
  <si>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</si>
  <si>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</si>
  <si>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</si>
  <si>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</si>
  <si>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</si>
  <si>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</si>
  <si>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</si>
  <si>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</si>
  <si>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</si>
  <si>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</si>
  <si>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</si>
  <si>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</si>
  <si>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</si>
  <si>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</si>
  <si>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</si>
  <si>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</si>
  <si>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</si>
  <si>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</si>
  <si>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</si>
  <si>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</si>
  <si>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</si>
  <si>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</si>
  <si>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</si>
  <si>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</si>
  <si>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</si>
  <si>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</si>
  <si>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</si>
  <si>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</si>
  <si>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</si>
  <si>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</si>
  <si>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</si>
  <si>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</si>
  <si>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</si>
  <si>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</si>
  <si>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</si>
  <si>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</si>
  <si>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</si>
  <si>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</si>
  <si>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</si>
  <si>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</si>
  <si>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</si>
  <si>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</si>
  <si>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</si>
  <si>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</si>
  <si>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</si>
  <si>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</si>
  <si>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</si>
  <si>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</si>
  <si>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</si>
  <si>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</si>
  <si>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</si>
  <si>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</si>
  <si>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</si>
  <si>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</si>
  <si>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</si>
  <si>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</si>
  <si>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</si>
  <si>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</si>
  <si>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</si>
  <si>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</si>
  <si>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</si>
  <si>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</si>
  <si>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</si>
  <si>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</si>
  <si>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</si>
  <si>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</si>
  <si>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</si>
  <si>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</si>
  <si>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</si>
  <si>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</si>
  <si>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</si>
  <si>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</si>
  <si>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</si>
  <si>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</si>
  <si>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</si>
  <si>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</si>
  <si>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</si>
  <si>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</si>
  <si>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</si>
  <si>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</si>
  <si>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</si>
  <si>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</si>
  <si>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</si>
  <si>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</si>
  <si>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</si>
  <si>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</si>
  <si>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</si>
  <si>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</si>
  <si>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</si>
  <si>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</si>
  <si>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</si>
  <si>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</si>
  <si>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</si>
  <si>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</si>
  <si>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</si>
  <si>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</si>
  <si>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</si>
  <si>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</si>
  <si>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</si>
  <si>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</si>
  <si>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</si>
  <si>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</si>
  <si>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</si>
  <si>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</si>
  <si>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</si>
  <si>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</si>
  <si>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</si>
  <si>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</si>
  <si>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</si>
  <si>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</si>
  <si>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</si>
  <si>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</si>
  <si>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</si>
  <si>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</si>
  <si>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</si>
  <si>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</si>
  <si>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</si>
  <si>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</si>
  <si>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</si>
  <si>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</si>
  <si>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</si>
  <si>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</si>
  <si>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</si>
  <si>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</si>
  <si>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</si>
  <si>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</si>
  <si>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</si>
  <si>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</si>
  <si>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</si>
  <si>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</si>
  <si>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</si>
  <si>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</si>
  <si>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</si>
  <si>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</si>
  <si>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</si>
  <si>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</si>
  <si>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</si>
  <si>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</si>
  <si>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</si>
  <si>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</si>
  <si>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</si>
  <si>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</si>
  <si>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</si>
  <si>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</si>
  <si>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</si>
  <si>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</si>
  <si>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</si>
  <si>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</si>
  <si>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</si>
  <si>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</si>
  <si>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</si>
  <si>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</si>
  <si>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</si>
  <si>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</si>
  <si>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</si>
  <si>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</si>
  <si>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</si>
  <si>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</si>
  <si>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</si>
  <si>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</si>
  <si>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</si>
  <si>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</si>
  <si>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</si>
  <si>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</si>
  <si>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</si>
  <si>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</si>
  <si>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</si>
  <si>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</si>
  <si>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</si>
  <si>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</si>
  <si>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</si>
  <si>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</si>
  <si>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</si>
  <si>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</si>
  <si>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</si>
  <si>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</si>
  <si>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</si>
  <si>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</si>
  <si>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</si>
  <si>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</si>
  <si>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</si>
  <si>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</si>
  <si>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</si>
  <si>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</si>
  <si>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</si>
  <si>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</si>
  <si>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</si>
  <si>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</si>
  <si>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</si>
  <si>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</si>
  <si>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</si>
  <si>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</si>
  <si>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</si>
  <si>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</si>
  <si>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</si>
  <si>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</si>
  <si>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</si>
  <si>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</si>
  <si>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</si>
  <si>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</si>
  <si>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</si>
  <si>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</si>
  <si>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</si>
  <si>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</si>
  <si>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</si>
  <si>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</si>
  <si>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</si>
  <si>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</si>
  <si>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</si>
  <si>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</si>
  <si>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</si>
  <si>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</si>
  <si>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</si>
  <si>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</si>
  <si>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</si>
  <si>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</si>
  <si>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</si>
  <si>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</si>
  <si>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</si>
  <si>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</si>
  <si>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</si>
  <si>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</si>
  <si>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</si>
  <si>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</si>
  <si>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</si>
  <si>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</si>
  <si>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</si>
  <si>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</si>
  <si>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</si>
  <si>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</si>
  <si>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</si>
  <si>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</si>
  <si>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</si>
  <si>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</si>
  <si>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</si>
  <si>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</si>
  <si>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</si>
  <si>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</si>
  <si>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</si>
  <si>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</si>
  <si>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</si>
  <si>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</si>
  <si>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</si>
  <si>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</si>
  <si>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</si>
  <si>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</si>
  <si>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</si>
  <si>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</si>
  <si>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</si>
  <si>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</si>
  <si>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</si>
  <si>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</si>
  <si>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</si>
  <si>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</si>
  <si>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</si>
  <si>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</si>
  <si>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</si>
  <si>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</si>
  <si>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</si>
  <si>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</si>
  <si>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</si>
  <si>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</si>
  <si>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</si>
  <si>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</si>
  <si>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</si>
  <si>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</si>
  <si>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</si>
  <si>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</si>
  <si>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</si>
  <si>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</si>
  <si>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</si>
  <si>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</si>
  <si>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</si>
  <si>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</si>
  <si>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</si>
  <si>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</si>
  <si>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</si>
  <si>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</si>
  <si>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</si>
  <si>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</si>
  <si>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</si>
  <si>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</si>
  <si>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</si>
  <si>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</si>
  <si>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</si>
  <si>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</si>
  <si>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</si>
  <si>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</si>
  <si>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</si>
  <si>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</si>
  <si>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</si>
  <si>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</si>
  <si>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</si>
  <si>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</si>
  <si>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</si>
  <si>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</si>
  <si>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</si>
  <si>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</si>
  <si>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</si>
  <si>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</si>
  <si>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</si>
  <si>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</si>
  <si>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</si>
  <si>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</si>
  <si>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</si>
  <si>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</si>
  <si>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</si>
  <si>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</si>
  <si>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</si>
  <si>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</si>
  <si>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</si>
  <si>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</si>
  <si>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</si>
  <si>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</si>
  <si>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</si>
  <si>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</si>
  <si>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</si>
  <si>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</si>
  <si>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</si>
  <si>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</si>
  <si>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</si>
  <si>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</si>
  <si>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</si>
  <si>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</si>
  <si>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</si>
  <si>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</si>
  <si>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</si>
  <si>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</si>
  <si>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</si>
  <si>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</si>
  <si>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</si>
  <si>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</si>
  <si>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</si>
  <si>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</si>
  <si>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</si>
  <si>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</si>
  <si>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</si>
  <si>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</si>
  <si>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</si>
  <si>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</si>
  <si>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</si>
  <si>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</si>
  <si>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</si>
  <si>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</si>
  <si>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</si>
  <si>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</si>
  <si>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</si>
  <si>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</si>
  <si>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</si>
  <si>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</si>
  <si>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</si>
  <si>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</si>
  <si>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</si>
  <si>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</si>
  <si>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</si>
  <si>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</si>
  <si>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</si>
  <si>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</si>
  <si>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</si>
  <si>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</si>
  <si>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</si>
  <si>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</si>
  <si>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</si>
  <si>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</si>
  <si>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</si>
  <si>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</si>
  <si>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</si>
  <si>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</si>
  <si>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</si>
  <si>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</si>
  <si>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</si>
  <si>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</si>
  <si>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</si>
  <si>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</si>
  <si>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</si>
  <si>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</si>
  <si>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</si>
  <si>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</si>
  <si>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</si>
  <si>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</si>
  <si>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</si>
  <si>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</si>
  <si>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</si>
  <si>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</si>
  <si>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</si>
  <si>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</si>
  <si>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</si>
  <si>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</si>
  <si>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</si>
  <si>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</si>
  <si>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</si>
  <si>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</si>
  <si>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</si>
  <si>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</si>
  <si>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</si>
  <si>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</si>
  <si>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</si>
  <si>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</si>
  <si>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</si>
  <si>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</si>
  <si>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</si>
  <si>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</si>
  <si>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</si>
  <si>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</si>
  <si>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</si>
  <si>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</si>
  <si>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</si>
  <si>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</si>
  <si>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</si>
  <si>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</si>
  <si>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</si>
  <si>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</si>
  <si>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</si>
  <si>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</si>
  <si>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</si>
  <si>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</si>
  <si>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</si>
  <si>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</si>
  <si>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</si>
  <si>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</si>
  <si>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</si>
  <si>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</si>
  <si>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</si>
  <si>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</si>
  <si>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</si>
  <si>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</si>
  <si>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</si>
  <si>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</si>
  <si>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</si>
  <si>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</si>
  <si>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</si>
  <si>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</si>
  <si>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</si>
  <si>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</si>
  <si>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</si>
  <si>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</si>
  <si>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</si>
  <si>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</si>
  <si>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</si>
  <si>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</si>
  <si>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</si>
  <si>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</si>
  <si>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</si>
  <si>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</si>
  <si>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</si>
  <si>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</si>
  <si>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</si>
  <si>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</si>
  <si>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</si>
  <si>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</si>
  <si>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</si>
  <si>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</si>
  <si>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</si>
  <si>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</si>
  <si>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</si>
  <si>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</si>
  <si>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</si>
  <si>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</si>
  <si>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</si>
  <si>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</si>
  <si>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</si>
  <si>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</si>
  <si>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</si>
  <si>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</si>
  <si>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</si>
  <si>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</si>
  <si>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</si>
  <si>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</si>
  <si>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</si>
  <si>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</si>
  <si>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</si>
  <si>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</si>
  <si>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</si>
  <si>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</si>
  <si>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</si>
  <si>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</si>
  <si>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</si>
  <si>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</si>
  <si>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</si>
  <si>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</si>
  <si>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</si>
  <si>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</si>
  <si>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</si>
  <si>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</si>
  <si>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</si>
  <si>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</si>
  <si>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</si>
  <si>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</si>
  <si>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</si>
  <si>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</si>
  <si>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</si>
  <si>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</si>
  <si>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</si>
  <si>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</si>
  <si>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</si>
  <si>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</si>
  <si>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</si>
  <si>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</si>
  <si>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</si>
  <si>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</si>
  <si>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</si>
  <si>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</si>
  <si>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</si>
  <si>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</si>
  <si>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</si>
  <si>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</si>
  <si>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</si>
  <si>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</si>
  <si>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</si>
  <si>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</si>
  <si>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</si>
  <si>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</si>
  <si>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</si>
  <si>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</si>
  <si>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</si>
  <si>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</si>
  <si>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</si>
  <si>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</si>
  <si>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</si>
  <si>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</si>
  <si>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</si>
  <si>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</si>
  <si>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</si>
  <si>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</si>
  <si>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</si>
  <si>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</si>
  <si>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</si>
  <si>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</si>
  <si>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</si>
  <si>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</si>
  <si>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</si>
  <si>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</si>
  <si>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</si>
  <si>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</si>
  <si>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</si>
  <si>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</si>
  <si>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</si>
  <si>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</si>
  <si>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</si>
  <si>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</si>
  <si>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</si>
  <si>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</si>
  <si>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</si>
  <si>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</si>
  <si>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</si>
  <si>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</si>
  <si>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</si>
  <si>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</si>
  <si>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</si>
  <si>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</si>
  <si>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</si>
  <si>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</si>
  <si>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</si>
  <si>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</si>
  <si>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</si>
  <si>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</si>
  <si>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</si>
  <si>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</si>
  <si>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</si>
  <si>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</si>
  <si>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</si>
  <si>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</si>
  <si>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</si>
  <si>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</si>
  <si>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</si>
  <si>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</si>
  <si>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</si>
  <si>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</si>
  <si>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</si>
  <si>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</si>
  <si>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</si>
  <si>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</si>
  <si>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</si>
  <si>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</si>
  <si>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</si>
  <si>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</si>
  <si>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</si>
  <si>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</si>
  <si>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</si>
  <si>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</si>
  <si>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</si>
  <si>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</si>
  <si>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</si>
  <si>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</si>
  <si>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</si>
  <si>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</si>
  <si>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</si>
  <si>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</si>
  <si>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</si>
  <si>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</si>
  <si>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</si>
  <si>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</si>
  <si>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</si>
  <si>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</si>
  <si>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</si>
  <si>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</si>
  <si>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</si>
  <si>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</si>
  <si>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</si>
  <si>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</si>
  <si>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</si>
  <si>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</si>
  <si>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</si>
  <si>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</si>
  <si>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</si>
  <si>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</si>
  <si>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</si>
  <si>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 xml:space="preserve">可接各种品牌产品，防疫物资。     仿牌手表，手机另+2元/KG最低30元票。   大货：手机/平板电脑+10/KG                                                    </t>
  </si>
  <si>
    <t>带电+2元KG，最低30元票.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</si>
  <si>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</si>
  <si>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澳大利亚</t>
  </si>
  <si>
    <t>美加墨</t>
  </si>
  <si>
    <t>欧洲</t>
  </si>
  <si>
    <t>东欧东亚</t>
  </si>
  <si>
    <t>中东南美非洲</t>
  </si>
  <si>
    <t>斐济,法属波利尼西亚,关岛,马绍尔群岛,塞班岛,新喀里多尼亚,巴布亚新几内亚,帕劳,所罗门群岛,汤加,图瓦卢,萨摩亚,瓦努阿图,西萨摩亚</t>
  </si>
  <si>
    <t>新西兰</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</si>
  <si>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</si>
  <si>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</si>
  <si>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</si>
  <si>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</si>
  <si>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</si>
  <si>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</si>
  <si>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</si>
  <si>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</si>
  <si>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</si>
  <si>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</si>
  <si>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</si>
  <si>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</si>
  <si>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</si>
  <si>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t>300-499KG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</si>
  <si>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</si>
  <si>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</si>
  <si>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</si>
  <si>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</si>
  <si>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</si>
  <si>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</si>
  <si>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</si>
  <si>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</si>
  <si>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</si>
  <si>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</si>
  <si>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Faeroe Islands</t>
  </si>
  <si>
    <t>Panama*</t>
  </si>
  <si>
    <t>巴拿马*</t>
  </si>
  <si>
    <t>Korea, South</t>
  </si>
  <si>
    <t>南韩</t>
  </si>
  <si>
    <t>Fiji</t>
  </si>
  <si>
    <t>菲济</t>
  </si>
  <si>
    <t>French Guiana</t>
  </si>
  <si>
    <t>法属圭亚那</t>
  </si>
  <si>
    <t>Paraguay</t>
  </si>
  <si>
    <t>Macau</t>
  </si>
  <si>
    <t>Finland*</t>
  </si>
  <si>
    <t>芬兰*</t>
  </si>
  <si>
    <t>Gabon</t>
  </si>
  <si>
    <t>Peru*</t>
  </si>
  <si>
    <t>秘鲁*</t>
  </si>
  <si>
    <t>Malaysia*</t>
  </si>
  <si>
    <t>马来西亚*</t>
  </si>
  <si>
    <t>French Polynesia</t>
  </si>
  <si>
    <t>法属波利尼西亚</t>
  </si>
  <si>
    <t>Angola</t>
  </si>
  <si>
    <t>安哥拉</t>
  </si>
  <si>
    <t>Gambia</t>
  </si>
  <si>
    <t>Romania*</t>
  </si>
  <si>
    <t>罗马尼亚*</t>
  </si>
  <si>
    <t>Philippines*</t>
  </si>
  <si>
    <t>菲律宾*</t>
  </si>
  <si>
    <t>Guam</t>
  </si>
  <si>
    <t>关岛</t>
  </si>
  <si>
    <t>Georgia*</t>
  </si>
  <si>
    <t>格鲁吉亚*</t>
  </si>
  <si>
    <t>Saudi Arabia</t>
  </si>
  <si>
    <t>沙特阿拉伯</t>
  </si>
  <si>
    <t>Singapore*</t>
  </si>
  <si>
    <t>新加坡*</t>
  </si>
  <si>
    <t>Ireland, Republic Of</t>
  </si>
  <si>
    <t>Antigua and Barbuda</t>
  </si>
  <si>
    <t>Ghana</t>
  </si>
  <si>
    <t>加纳</t>
  </si>
  <si>
    <t>Senegal</t>
  </si>
  <si>
    <t>塞内加尔</t>
  </si>
  <si>
    <t>Taiwan*</t>
  </si>
  <si>
    <t>台湾*</t>
  </si>
  <si>
    <t>Kiribati</t>
  </si>
  <si>
    <t>Argentina*</t>
  </si>
  <si>
    <t>阿根廷*</t>
  </si>
  <si>
    <t xml:space="preserve">Serbia </t>
  </si>
  <si>
    <t>Thailand</t>
  </si>
  <si>
    <t>泰国</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</si>
  <si>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</si>
  <si>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</si>
  <si>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</si>
  <si>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</si>
  <si>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</si>
  <si>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</si>
  <si>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</si>
  <si>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</si>
  <si>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</si>
  <si>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</si>
  <si>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</si>
  <si>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</si>
  <si>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</si>
  <si>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</si>
  <si>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</si>
  <si>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</si>
  <si>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</si>
  <si>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</si>
  <si>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</si>
  <si>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</si>
  <si>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</si>
  <si>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</si>
  <si>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</si>
  <si>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</si>
  <si>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</si>
  <si>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</si>
  <si>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</si>
  <si>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</si>
  <si>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</si>
  <si>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新客里多尼亚</t>
  </si>
  <si>
    <t>Guinea</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</si>
  <si>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</si>
  <si>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</si>
  <si>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</si>
  <si>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</si>
  <si>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</si>
  <si>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</si>
  <si>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</si>
  <si>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</si>
  <si>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</si>
  <si>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</si>
  <si>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</si>
  <si>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</si>
  <si>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</si>
  <si>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</si>
  <si>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</si>
  <si>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</si>
  <si>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</si>
  <si>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</si>
  <si>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</si>
  <si>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</si>
  <si>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</si>
  <si>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</si>
  <si>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</si>
  <si>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</si>
  <si>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</si>
  <si>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</si>
  <si>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</si>
  <si>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</si>
  <si>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</si>
  <si>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</si>
  <si>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</si>
  <si>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</si>
  <si>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</si>
  <si>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</si>
  <si>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</si>
  <si>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</si>
  <si>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</si>
  <si>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</si>
  <si>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</si>
  <si>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</si>
  <si>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</si>
  <si>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</si>
  <si>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</si>
  <si>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</si>
  <si>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</si>
  <si>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</si>
  <si>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</si>
  <si>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</si>
  <si>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</si>
  <si>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</si>
  <si>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</si>
  <si>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</si>
  <si>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</si>
  <si>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</si>
  <si>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</si>
  <si>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</si>
  <si>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</si>
  <si>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</si>
  <si>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</si>
  <si>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</si>
  <si>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</si>
  <si>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</si>
  <si>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</si>
  <si>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</si>
  <si>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</si>
  <si>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</si>
  <si>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</si>
  <si>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</si>
  <si>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</si>
  <si>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</si>
  <si>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</si>
  <si>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Samoa</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</si>
  <si>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</si>
  <si>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</si>
  <si>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</si>
  <si>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</si>
  <si>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</si>
  <si>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</si>
  <si>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</si>
  <si>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</si>
  <si>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</si>
  <si>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</si>
  <si>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</si>
  <si>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</si>
  <si>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</si>
  <si>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</si>
  <si>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</si>
  <si>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</si>
  <si>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</si>
  <si>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</si>
  <si>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</si>
  <si>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</si>
  <si>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</si>
  <si>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</si>
  <si>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</si>
  <si>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</si>
  <si>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</si>
  <si>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</si>
  <si>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</si>
  <si>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科威特</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</si>
  <si>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</si>
  <si>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</si>
  <si>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</si>
  <si>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</si>
  <si>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</si>
  <si>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</si>
  <si>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</si>
  <si>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</si>
  <si>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</si>
  <si>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</si>
  <si>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</si>
  <si>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</si>
  <si>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</si>
  <si>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</si>
  <si>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</si>
  <si>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</si>
  <si>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</si>
  <si>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</si>
  <si>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</si>
  <si>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</si>
  <si>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</si>
  <si>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</si>
  <si>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</si>
  <si>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</si>
  <si>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</si>
  <si>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</si>
  <si>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</si>
  <si>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</si>
  <si>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</si>
  <si>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</si>
  <si>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</si>
  <si>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</si>
  <si>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</si>
  <si>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</si>
  <si>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</si>
  <si>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</si>
  <si>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</si>
  <si>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</si>
  <si>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</si>
  <si>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</si>
  <si>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</si>
  <si>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</si>
  <si>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</si>
  <si>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</si>
  <si>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</si>
  <si>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</si>
  <si>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</si>
  <si>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</si>
  <si>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</si>
  <si>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</si>
  <si>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</si>
  <si>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</si>
  <si>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</si>
  <si>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</si>
  <si>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</si>
  <si>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多米尼加</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</si>
  <si>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</si>
  <si>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</si>
  <si>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</si>
  <si>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</si>
  <si>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</si>
  <si>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</si>
  <si>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</si>
  <si>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</si>
  <si>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</si>
  <si>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</si>
  <si>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</si>
  <si>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</si>
  <si>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</si>
  <si>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</si>
  <si>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</si>
  <si>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</si>
  <si>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</si>
  <si>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</si>
  <si>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</si>
  <si>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</si>
  <si>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</si>
  <si>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</si>
  <si>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</si>
  <si>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</si>
  <si>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</si>
  <si>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</si>
  <si>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</si>
  <si>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</si>
  <si>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</si>
  <si>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</si>
  <si>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</si>
  <si>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</si>
  <si>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</si>
  <si>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</si>
  <si>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</si>
  <si>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t>Montenegro</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</si>
  <si>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</si>
  <si>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</si>
  <si>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</si>
  <si>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</si>
  <si>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</si>
  <si>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</si>
  <si>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</si>
  <si>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Laos</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</si>
  <si>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</si>
  <si>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</si>
  <si>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</si>
  <si>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</si>
  <si>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</si>
  <si>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</si>
  <si>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</si>
  <si>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</si>
  <si>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</si>
  <si>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</si>
  <si>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</si>
  <si>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</si>
  <si>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</si>
  <si>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</si>
  <si>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</si>
  <si>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</si>
  <si>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</si>
  <si>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</si>
  <si>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</si>
  <si>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</si>
  <si>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</si>
  <si>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</si>
  <si>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</si>
  <si>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</si>
  <si>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</si>
  <si>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</si>
  <si>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</si>
  <si>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</si>
  <si>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</si>
  <si>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</si>
  <si>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阿曼</t>
  </si>
  <si>
    <t>Wales (UK)</t>
  </si>
  <si>
    <t>威尔士</t>
  </si>
  <si>
    <t>蒙古</t>
  </si>
  <si>
    <t>Aland Island(Finland)*</t>
  </si>
  <si>
    <t>阿兰德岛(芬兰）*</t>
  </si>
  <si>
    <t>American Samoa</t>
  </si>
  <si>
    <t>美属萨摩亚群岛</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</si>
  <si>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</si>
  <si>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</si>
  <si>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美加墨&amp;欧洲若住宅区+30*U票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</si>
  <si>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</si>
  <si>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</si>
  <si>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</si>
  <si>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</si>
  <si>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</si>
  <si>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加拿大、墨西哥</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</si>
  <si>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</si>
  <si>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</si>
  <si>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</si>
  <si>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</si>
  <si>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</si>
  <si>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</si>
  <si>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</si>
  <si>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</si>
  <si>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</si>
  <si>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</si>
  <si>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匈牙利，土耳其,捷克</t>
  </si>
  <si>
    <t>希腊，</t>
  </si>
  <si>
    <t>马来西亚，菲律宾，新加坡，韩国，台湾</t>
  </si>
  <si>
    <t>阿富汉</t>
  </si>
  <si>
    <t>Qatar</t>
  </si>
  <si>
    <t>卡塔尔</t>
  </si>
  <si>
    <t>Reunion Island</t>
  </si>
  <si>
    <t>留尼汪</t>
  </si>
  <si>
    <t>安提瓜巴不达</t>
  </si>
  <si>
    <t>Rwanda</t>
  </si>
  <si>
    <t>卢旺达</t>
  </si>
  <si>
    <t>Sierra Leone</t>
  </si>
  <si>
    <t>塞拉里昂</t>
  </si>
  <si>
    <t>Guinea-Bissau</t>
  </si>
  <si>
    <t>Belarus/Byelorussia*</t>
  </si>
  <si>
    <t>白俄罗斯*</t>
  </si>
  <si>
    <t>St Barthelemy(Guadeloupe)</t>
  </si>
  <si>
    <t>圣巴夫林米</t>
  </si>
  <si>
    <t>百慕达</t>
  </si>
  <si>
    <t>St. Christopher(St.Kitts)</t>
  </si>
  <si>
    <t>圣克里斯托弗(圣基茨)</t>
  </si>
  <si>
    <t>India*</t>
  </si>
  <si>
    <t>印度*</t>
  </si>
  <si>
    <t>St. Croix(U.S.Virgin Island)</t>
  </si>
  <si>
    <t>圣克鲁斯(美属维尔京群岛)</t>
  </si>
  <si>
    <t>Bonaire(Netherlands Antilles)</t>
  </si>
  <si>
    <t>波内尔岛(荷属）</t>
  </si>
  <si>
    <t>Iraq</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</si>
  <si>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</si>
  <si>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</si>
  <si>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</si>
  <si>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</si>
  <si>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</si>
  <si>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</si>
  <si>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</si>
  <si>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</si>
  <si>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</si>
  <si>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</si>
  <si>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</si>
  <si>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</si>
  <si>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</si>
  <si>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Burkina Faso</t>
  </si>
  <si>
    <t>布基纳法索</t>
  </si>
  <si>
    <t>Kighizia</t>
  </si>
  <si>
    <t>肯尼西亚</t>
  </si>
  <si>
    <t>Suriname</t>
  </si>
  <si>
    <t>苏里南</t>
  </si>
  <si>
    <t>Tajikistan*</t>
  </si>
  <si>
    <t>塔吉克斯坦*</t>
  </si>
  <si>
    <t>开曼群岛</t>
  </si>
  <si>
    <t>Central African Republic</t>
  </si>
  <si>
    <t>Tortola (British Virgin Islands)</t>
  </si>
  <si>
    <t>托尔托拉岛</t>
  </si>
  <si>
    <t>Liberia</t>
  </si>
  <si>
    <t>Trinidad &amp; Tobago*</t>
  </si>
  <si>
    <t>特立尼达和多巴哥*</t>
  </si>
  <si>
    <t>Libya Arab Jamahiriya</t>
  </si>
  <si>
    <t>利比亚</t>
  </si>
  <si>
    <t>科摩罗</t>
  </si>
  <si>
    <t>Macedonia(FYROM)</t>
  </si>
  <si>
    <t>马其顿</t>
  </si>
  <si>
    <t>特克斯和凯科斯岛</t>
  </si>
  <si>
    <t>Azores(Portugal)*</t>
  </si>
  <si>
    <t>亚速尔群岛(葡萄牙)*</t>
  </si>
  <si>
    <t>Congo(Brazzaville)</t>
  </si>
  <si>
    <t>刚果共和国</t>
  </si>
  <si>
    <t xml:space="preserve">U.S. Virgin Islands </t>
  </si>
  <si>
    <t>孟加拉*</t>
  </si>
  <si>
    <t>Congo,Democratic Republic of</t>
  </si>
  <si>
    <t>Cambodia*</t>
  </si>
  <si>
    <t>柬埔寨*</t>
  </si>
  <si>
    <t>Guernsey(Channel Islands)</t>
  </si>
  <si>
    <t>Curacao(Nl.Antilles)</t>
  </si>
  <si>
    <r>
      <rPr>
        <sz val="10"/>
        <rFont val="宋体"/>
        <charset val="134"/>
      </rPr>
      <t>库拉索</t>
    </r>
    <r>
      <rPr>
        <sz val="10"/>
        <rFont val="Times New Roman"/>
        <charset val="0"/>
      </rPr>
      <t>(</t>
    </r>
    <r>
      <rPr>
        <sz val="10"/>
        <rFont val="宋体"/>
        <charset val="134"/>
      </rPr>
      <t>荷属安地列斯)</t>
    </r>
  </si>
  <si>
    <t>Jersey(Channel Islands)</t>
  </si>
  <si>
    <t>Cyprus</t>
  </si>
  <si>
    <t>塞浦路斯</t>
  </si>
  <si>
    <t>Mauritius</t>
  </si>
  <si>
    <t>毛里求斯</t>
  </si>
  <si>
    <t>Uzbekistan</t>
  </si>
  <si>
    <t>马约特岛</t>
  </si>
  <si>
    <t>Venezuela*</t>
  </si>
  <si>
    <t>委内瑞拉*</t>
  </si>
  <si>
    <t>Madeira(Portugal)*</t>
  </si>
  <si>
    <t>马德拉群岛*</t>
  </si>
  <si>
    <t>Djibouti</t>
  </si>
  <si>
    <t>吉布堤</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</si>
  <si>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</si>
  <si>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</si>
  <si>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</si>
  <si>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</si>
  <si>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Nepal</t>
  </si>
  <si>
    <t>Pakistan*</t>
  </si>
  <si>
    <t>巴基斯坦*</t>
  </si>
  <si>
    <t>葡萄牙*</t>
  </si>
  <si>
    <t>Equatorial Guinea</t>
  </si>
  <si>
    <t>赤道几内亚</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</si>
  <si>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</si>
  <si>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</si>
  <si>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大货材积26KG起收</t>
  </si>
  <si>
    <t>拒电国家走带电产品+10元/KG，粉末，液体,测试盒+10元KG，最低100元票。    药品另+15元KG，最低150元票。</t>
  </si>
  <si>
    <t xml:space="preserve">美加墨&amp;欧洲若住宅区+30*U票    加纳、秘鲁、沙特阿拉伯、坦桑尼亚、安哥拉、（暂不走食品，药品，胶水）  </t>
  </si>
  <si>
    <t>分区/重量</t>
  </si>
  <si>
    <t>新加坡/马来西亚/韩国/泰国/菲律宾/越南</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</si>
  <si>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</si>
  <si>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</si>
  <si>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</si>
  <si>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</si>
  <si>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</si>
  <si>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</si>
  <si>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</si>
  <si>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</si>
  <si>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</si>
  <si>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</si>
  <si>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</si>
  <si>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国家（英文）</t>
  </si>
  <si>
    <t>国家代码</t>
  </si>
  <si>
    <t>国家（中文）</t>
  </si>
  <si>
    <t>斐济</t>
  </si>
  <si>
    <t>French polynesia</t>
  </si>
  <si>
    <t>Marianas</t>
  </si>
  <si>
    <t>NM</t>
  </si>
  <si>
    <t>马里亚纳群岛</t>
  </si>
  <si>
    <t>Micronesia</t>
  </si>
  <si>
    <r>
      <rPr>
        <sz val="10"/>
        <color indexed="8"/>
        <rFont val="宋体"/>
        <charset val="134"/>
      </rPr>
      <t>F</t>
    </r>
    <r>
      <rPr>
        <sz val="10"/>
        <color indexed="8"/>
        <rFont val="宋体"/>
        <charset val="134"/>
      </rPr>
      <t>M</t>
    </r>
  </si>
  <si>
    <t>Myanmar</t>
  </si>
  <si>
    <t>缅甸</t>
  </si>
  <si>
    <t xml:space="preserve">New caledonia </t>
  </si>
  <si>
    <t>New zealand</t>
  </si>
  <si>
    <t>Western samoa</t>
  </si>
  <si>
    <r>
      <rPr>
        <sz val="10"/>
        <color indexed="8"/>
        <rFont val="宋体"/>
        <charset val="134"/>
      </rPr>
      <t>W</t>
    </r>
    <r>
      <rPr>
        <sz val="10"/>
        <color indexed="8"/>
        <rFont val="宋体"/>
        <charset val="134"/>
      </rPr>
      <t>S</t>
    </r>
  </si>
  <si>
    <t xml:space="preserve">Sri Lanka
</t>
  </si>
  <si>
    <t>TA</t>
  </si>
  <si>
    <t>塔希提</t>
  </si>
  <si>
    <t>Wallis and Futuna Islands</t>
  </si>
  <si>
    <t>WA</t>
  </si>
  <si>
    <t>沃利斯和富图纳</t>
  </si>
  <si>
    <t>EAST TIMOR</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</si>
  <si>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</si>
  <si>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</si>
  <si>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</si>
  <si>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</si>
  <si>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</si>
  <si>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</si>
  <si>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U7-HKUPS特惠小货全包价</t>
  </si>
  <si>
    <t>分区表</t>
  </si>
  <si>
    <t xml:space="preserve">可接药品，食品，可接常规类液体（单瓶不超200ML），食品粉末, 口罩，仿牌                                                                           带电产品加2元KG，最低30元票，申报超120USD加25元票。美加墨&amp;欧洲若住宅区+30*U票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</si>
  <si>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</si>
  <si>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</si>
  <si>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</si>
  <si>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</si>
  <si>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</si>
  <si>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</si>
  <si>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</si>
  <si>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</si>
  <si>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</si>
  <si>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</si>
  <si>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</si>
  <si>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可接化妆品，树脂，墨水，部分胶水。</t>
    </r>
    <r>
      <rPr>
        <b/>
        <sz val="14"/>
        <color rgb="FFFF0000"/>
        <rFont val="宋体"/>
        <charset val="134"/>
        <scheme val="minor"/>
      </rPr>
      <t xml:space="preserve">   </t>
    </r>
    <r>
      <rPr>
        <b/>
        <sz val="14"/>
        <rFont val="宋体"/>
        <charset val="134"/>
        <scheme val="minor"/>
      </rPr>
      <t xml:space="preserve"> 需预留0.1KG资料重 </t>
    </r>
  </si>
  <si>
    <r>
      <rPr>
        <b/>
        <sz val="14"/>
        <color theme="1"/>
        <rFont val="宋体"/>
        <charset val="134"/>
        <scheme val="minor"/>
      </rPr>
      <t xml:space="preserve"> 胶水+10元KG，最低100元票。  美加波多黎各：若住宅区+32*U/票    </t>
    </r>
    <r>
      <rPr>
        <b/>
        <sz val="14"/>
        <rFont val="宋体"/>
        <charset val="134"/>
        <scheme val="minor"/>
      </rPr>
      <t>全区排仓费+5元/KG</t>
    </r>
  </si>
  <si>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</si>
  <si>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</si>
  <si>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</si>
  <si>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</si>
  <si>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</si>
  <si>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</si>
  <si>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</si>
  <si>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</si>
  <si>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</si>
  <si>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</si>
  <si>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</si>
  <si>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</si>
  <si>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</si>
  <si>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</si>
  <si>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</si>
  <si>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</si>
  <si>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</si>
  <si>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</si>
  <si>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</si>
  <si>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</si>
  <si>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</si>
  <si>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</si>
  <si>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</si>
  <si>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</si>
  <si>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45-70</t>
  </si>
  <si>
    <t>71-99</t>
  </si>
  <si>
    <t>1000+</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</si>
  <si>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</si>
  <si>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</si>
  <si>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</si>
  <si>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</si>
  <si>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</si>
  <si>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</si>
  <si>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</si>
  <si>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</si>
  <si>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</si>
  <si>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</si>
  <si>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</si>
  <si>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</si>
  <si>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</si>
  <si>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</si>
  <si>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</si>
  <si>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</si>
  <si>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</si>
  <si>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</si>
  <si>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</si>
  <si>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</si>
  <si>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</si>
  <si>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</si>
  <si>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</si>
  <si>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</si>
  <si>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</si>
  <si>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</si>
  <si>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</si>
  <si>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</si>
  <si>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</si>
  <si>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</si>
  <si>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</si>
  <si>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</si>
  <si>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</si>
  <si>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</si>
  <si>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克罗地亚</t>
  </si>
  <si>
    <t>BOTSWANA</t>
  </si>
  <si>
    <t>CYPRUS</t>
  </si>
  <si>
    <t>BURKINA FASO</t>
  </si>
  <si>
    <t>CZECH REPUBLIC</t>
  </si>
  <si>
    <t>捷克</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</si>
  <si>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</si>
  <si>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</si>
  <si>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</si>
  <si>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</si>
  <si>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</si>
  <si>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</si>
  <si>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</si>
  <si>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波兰</t>
  </si>
  <si>
    <t>MALAWI</t>
  </si>
  <si>
    <t>ROMANIA</t>
  </si>
  <si>
    <t>罗马尼亚</t>
  </si>
  <si>
    <t>RUSSIA</t>
  </si>
  <si>
    <t>俄罗斯</t>
  </si>
  <si>
    <t>MALI</t>
  </si>
  <si>
    <t>SERBIA</t>
  </si>
  <si>
    <t>MAURITANIA</t>
  </si>
  <si>
    <t>毛利塔尼亚</t>
  </si>
  <si>
    <t>MAURITIUS</t>
  </si>
  <si>
    <t>SLOVENIA</t>
  </si>
  <si>
    <t>MOLDOVA</t>
  </si>
  <si>
    <t>摩尔多瓦</t>
  </si>
  <si>
    <t>GREENLAND</t>
  </si>
  <si>
    <t>MONTENEGRO</t>
  </si>
  <si>
    <t>黑山</t>
  </si>
  <si>
    <t>HUNGARY</t>
  </si>
  <si>
    <t>匈牙利</t>
  </si>
  <si>
    <t>MOROCCO</t>
  </si>
  <si>
    <t>ICELAND</t>
  </si>
  <si>
    <t>MOZAMBIQUE</t>
  </si>
  <si>
    <t>ISRAEL</t>
  </si>
  <si>
    <t>NAMIBIA</t>
  </si>
  <si>
    <t>LATVIA</t>
  </si>
  <si>
    <t>NEPAL</t>
  </si>
  <si>
    <t>LITHUANIA</t>
  </si>
  <si>
    <t>NIGER</t>
  </si>
  <si>
    <t>TURKEY</t>
  </si>
  <si>
    <t>土耳其</t>
  </si>
  <si>
    <t>NIGERIA</t>
  </si>
  <si>
    <t>UKRAINE</t>
  </si>
  <si>
    <t>乌克兰</t>
  </si>
  <si>
    <t>PALESTINE AUTONOMOUS</t>
  </si>
  <si>
    <t>巴勒斯坦</t>
  </si>
  <si>
    <t>PS</t>
  </si>
  <si>
    <t>ZONE-5</t>
  </si>
  <si>
    <t>CAPE VERDE</t>
  </si>
  <si>
    <t>BAHRAIN</t>
  </si>
  <si>
    <t>CHAD</t>
  </si>
  <si>
    <t>BANGLADESH</t>
  </si>
  <si>
    <t>孟加拉国</t>
  </si>
  <si>
    <t>CONGO</t>
  </si>
  <si>
    <t>OMAN</t>
  </si>
  <si>
    <t>CONGO DEMOCRATIC REP.</t>
  </si>
  <si>
    <t>PAKISTAN</t>
  </si>
  <si>
    <t>DJIBOUTI</t>
  </si>
  <si>
    <t>EGYPT</t>
  </si>
  <si>
    <t>ERITREA</t>
  </si>
  <si>
    <t>QATAR</t>
  </si>
  <si>
    <t>ETHIOPIA</t>
  </si>
  <si>
    <t>SAUDI ARABIA</t>
  </si>
  <si>
    <t>GABON</t>
  </si>
  <si>
    <t>SOUTH AFRICA</t>
  </si>
  <si>
    <t>GAMBIA</t>
  </si>
  <si>
    <t>SRI LANKA</t>
  </si>
  <si>
    <t>GEORGIA</t>
  </si>
  <si>
    <t>格鲁吉亚</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</si>
  <si>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</si>
  <si>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</si>
  <si>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</si>
  <si>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</si>
  <si>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</si>
  <si>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</si>
  <si>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</si>
  <si>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</si>
  <si>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</si>
  <si>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</si>
  <si>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</si>
  <si>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</si>
  <si>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</si>
  <si>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</si>
  <si>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</si>
  <si>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</si>
  <si>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安提瓜</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</si>
  <si>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</si>
  <si>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</si>
  <si>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</si>
  <si>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</si>
  <si>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</si>
  <si>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</si>
  <si>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</si>
  <si>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</si>
  <si>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</si>
  <si>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</si>
  <si>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</si>
  <si>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</si>
  <si>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</si>
  <si>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</si>
  <si>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</si>
  <si>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</si>
  <si>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</si>
  <si>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</si>
  <si>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</si>
  <si>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</si>
  <si>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</si>
  <si>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LY</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</si>
  <si>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</si>
  <si>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</si>
  <si>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</si>
  <si>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</si>
  <si>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</si>
  <si>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</si>
  <si>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</si>
  <si>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</si>
  <si>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SY</t>
  </si>
  <si>
    <t>BRAZIL</t>
  </si>
  <si>
    <t>TANZANIA</t>
  </si>
  <si>
    <t>BRITISH VIRGIN ISLANDS</t>
  </si>
  <si>
    <t>TOGO</t>
  </si>
  <si>
    <t>MARSHALL IS.</t>
  </si>
  <si>
    <t>马歇尔群岛</t>
  </si>
  <si>
    <t>TUNISIA</t>
  </si>
  <si>
    <t>MARTINIQUE</t>
  </si>
  <si>
    <t>马里亚纳</t>
  </si>
  <si>
    <t>UGANDA</t>
  </si>
  <si>
    <t>MICRONESIA</t>
  </si>
  <si>
    <t>FM</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</si>
  <si>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</si>
  <si>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</si>
  <si>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</si>
  <si>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</si>
  <si>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</si>
  <si>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</si>
  <si>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</si>
  <si>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</si>
  <si>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</si>
  <si>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</si>
  <si>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</si>
  <si>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</si>
  <si>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</si>
  <si>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</si>
  <si>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</si>
  <si>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AUSTRIA</t>
  </si>
  <si>
    <t>PALAU</t>
  </si>
  <si>
    <t>PW</t>
  </si>
  <si>
    <t>BELGIUM</t>
  </si>
  <si>
    <t>PANAMA</t>
  </si>
  <si>
    <t>CANARY ISLANDS</t>
  </si>
  <si>
    <t>加纳利群岛</t>
  </si>
  <si>
    <t>CAYMAN ISLANDS</t>
  </si>
  <si>
    <t>MONACO</t>
  </si>
  <si>
    <t>CHILE</t>
  </si>
  <si>
    <t>智利</t>
  </si>
  <si>
    <t>NETHERLANDS</t>
  </si>
  <si>
    <t>COLOMBIA</t>
  </si>
  <si>
    <t>哥伦比亚</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</si>
  <si>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</si>
  <si>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</si>
  <si>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</si>
  <si>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</si>
  <si>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</si>
  <si>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</si>
  <si>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</si>
  <si>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</si>
  <si>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</si>
  <si>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</si>
  <si>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</si>
  <si>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</si>
  <si>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</si>
  <si>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多米尼加共和国</t>
  </si>
  <si>
    <t>GERMANY</t>
  </si>
  <si>
    <t>德国</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</si>
  <si>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</si>
  <si>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</si>
  <si>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</si>
  <si>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</si>
  <si>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圣马力诺</t>
  </si>
  <si>
    <t>EL SALVADOR</t>
  </si>
  <si>
    <t>萨尔瓦多</t>
  </si>
  <si>
    <t>SPAIN</t>
  </si>
  <si>
    <t>西班牙</t>
  </si>
  <si>
    <t>FIJI</t>
  </si>
  <si>
    <t>GREECE</t>
  </si>
  <si>
    <t>FRENCH GUIANA</t>
  </si>
  <si>
    <t>IRELAND</t>
  </si>
  <si>
    <t>FRENCH POLYNESIA</t>
  </si>
  <si>
    <t>法属玻利尼西亚</t>
  </si>
  <si>
    <t>ITALY</t>
  </si>
  <si>
    <t>意大利</t>
  </si>
  <si>
    <t>GRAND CAYMAN</t>
  </si>
  <si>
    <t>大开曼岛</t>
  </si>
  <si>
    <t>LIECHTENSTEIN</t>
  </si>
  <si>
    <t>GREAT THATCH ISLAND</t>
  </si>
  <si>
    <t>大茅屋岛</t>
  </si>
  <si>
    <t>LUXEMBOURG</t>
  </si>
  <si>
    <t>SWEDEN</t>
  </si>
  <si>
    <t>PARAGUAY</t>
  </si>
  <si>
    <t>SWITZERLAND</t>
  </si>
  <si>
    <t>瑞士</t>
  </si>
  <si>
    <t>PERU</t>
  </si>
  <si>
    <t>秘鲁</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</si>
  <si>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</si>
  <si>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</si>
  <si>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</si>
  <si>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</si>
  <si>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</si>
  <si>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梵蒂冈</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</si>
  <si>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</si>
  <si>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</si>
  <si>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</si>
  <si>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</si>
  <si>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</si>
  <si>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CANADA</t>
  </si>
  <si>
    <t>萨摩亚群岛</t>
  </si>
  <si>
    <t>MEXICO</t>
  </si>
  <si>
    <t>ST. BARTHELEMY</t>
  </si>
  <si>
    <t>圣巴夫林米（瓜德罗普岛）</t>
  </si>
  <si>
    <t>ZONE-11</t>
  </si>
  <si>
    <t>ST. KTTTS &amp; NEVIS</t>
  </si>
  <si>
    <t>圣基茨和尼维斯</t>
  </si>
  <si>
    <t>INDIA</t>
  </si>
  <si>
    <t>ZONE-12</t>
  </si>
  <si>
    <t>ST. MAARTEN</t>
  </si>
  <si>
    <t>圣马腾岛</t>
  </si>
  <si>
    <t>JAPAN</t>
  </si>
  <si>
    <t>ST. MARTIN</t>
  </si>
  <si>
    <t>MF</t>
  </si>
  <si>
    <t>ZONE-13</t>
  </si>
  <si>
    <t>GREAT TOBAGO ISLANDS</t>
  </si>
  <si>
    <t>多巴哥群岛</t>
  </si>
  <si>
    <t>MALAYSIA</t>
  </si>
  <si>
    <t>马来西亚</t>
  </si>
  <si>
    <t>GRENADA</t>
  </si>
  <si>
    <t>ZONE-14</t>
  </si>
  <si>
    <t>GUADELOUPE</t>
  </si>
  <si>
    <t>THAILAND</t>
  </si>
  <si>
    <t>GUAM</t>
  </si>
  <si>
    <t>ZONE-15</t>
  </si>
  <si>
    <t>GUATEMALA</t>
  </si>
  <si>
    <t>危地马拉</t>
  </si>
  <si>
    <t>PHILIPPINES</t>
  </si>
  <si>
    <t>菲律宾</t>
  </si>
  <si>
    <t>GUYANA</t>
  </si>
  <si>
    <t>圭亚那</t>
  </si>
  <si>
    <t>ZONE-16</t>
  </si>
  <si>
    <t>HAITI</t>
  </si>
  <si>
    <t>海地</t>
  </si>
  <si>
    <t>INDONESIA</t>
  </si>
  <si>
    <t>印尼</t>
  </si>
  <si>
    <t>HONDURAS</t>
  </si>
  <si>
    <t>洪都拉斯</t>
  </si>
  <si>
    <t>ZONE-17</t>
  </si>
  <si>
    <t>JAMAICA</t>
  </si>
  <si>
    <t>牙买加</t>
  </si>
  <si>
    <t>AUSTRALIA</t>
  </si>
  <si>
    <t>澳洲</t>
  </si>
  <si>
    <t>NEW ZEALAND</t>
  </si>
  <si>
    <t>SURINAME</t>
  </si>
  <si>
    <t>苏利南</t>
  </si>
  <si>
    <t>NORFOLK ISLAND</t>
  </si>
  <si>
    <t>NS</t>
  </si>
  <si>
    <t>ZONE-18</t>
  </si>
  <si>
    <t>TINIAN</t>
  </si>
  <si>
    <t>天宁岛</t>
  </si>
  <si>
    <t>TI</t>
  </si>
  <si>
    <t>TAIWAN</t>
  </si>
  <si>
    <t>TORTOLA ISLAND</t>
  </si>
  <si>
    <t>TQ</t>
  </si>
  <si>
    <t>ZONE-19</t>
  </si>
  <si>
    <t>TRINIDAD &amp; TOBAGO</t>
  </si>
  <si>
    <t>特立尼达和多巴哥</t>
  </si>
  <si>
    <t>SINGAPORE</t>
  </si>
  <si>
    <t>新加坡</t>
  </si>
  <si>
    <t>TURKS &amp; CAICOS ISLANDS</t>
  </si>
  <si>
    <t>ZONE-20</t>
  </si>
  <si>
    <t>U.S. VIRGIN ISLANDS</t>
  </si>
  <si>
    <t>SOUTH KOREA</t>
  </si>
  <si>
    <t>UNION ISLAND</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</si>
  <si>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</si>
  <si>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</si>
  <si>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</si>
  <si>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</si>
  <si>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</si>
  <si>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</si>
  <si>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</si>
  <si>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</si>
  <si>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</si>
  <si>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</si>
  <si>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</si>
  <si>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</si>
  <si>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</si>
  <si>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WF</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</si>
  <si>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</si>
  <si>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</si>
  <si>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t>US</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</si>
  <si>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</si>
  <si>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接品牌产品（不接衣包鞋）、茶叶、化妆品液体，马达，电机等。      手机+3元/KG最低30元票（不接苹果&amp;华为&amp;VIVO）   测试盒，口罩+10元/KG 最低100元票。    </t>
  </si>
  <si>
    <t>墨水耗材类产品+5元/KG，最低50元票。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</si>
  <si>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</si>
  <si>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</si>
  <si>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</si>
  <si>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</si>
  <si>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</si>
  <si>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</si>
  <si>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</si>
  <si>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</si>
  <si>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</si>
  <si>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</si>
  <si>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</si>
  <si>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</si>
  <si>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</si>
  <si>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</si>
  <si>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</si>
  <si>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</si>
  <si>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</si>
  <si>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</si>
  <si>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</si>
  <si>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</si>
  <si>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</si>
  <si>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</si>
  <si>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</si>
  <si>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F3分区表</t>
  </si>
  <si>
    <t>F3价格表</t>
  </si>
  <si>
    <t>A</t>
  </si>
  <si>
    <t>H</t>
  </si>
  <si>
    <t>C</t>
  </si>
  <si>
    <t>D</t>
  </si>
  <si>
    <t>E</t>
  </si>
  <si>
    <t>F</t>
  </si>
  <si>
    <t>G</t>
  </si>
  <si>
    <t>K</t>
  </si>
  <si>
    <t>France</t>
  </si>
  <si>
    <t>Germany</t>
  </si>
  <si>
    <t>Italy</t>
  </si>
  <si>
    <t>Netherlands</t>
  </si>
  <si>
    <t>England</t>
  </si>
  <si>
    <t>L</t>
  </si>
  <si>
    <t>M</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</si>
  <si>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</si>
  <si>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</si>
  <si>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</si>
  <si>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</si>
  <si>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</si>
  <si>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</si>
  <si>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</si>
  <si>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</si>
  <si>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</si>
  <si>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</si>
  <si>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</si>
  <si>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</si>
  <si>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</si>
  <si>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</si>
  <si>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</si>
  <si>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</si>
  <si>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</si>
  <si>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</si>
  <si>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</si>
  <si>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t>O</t>
  </si>
  <si>
    <t>P</t>
  </si>
  <si>
    <t>Q</t>
  </si>
  <si>
    <t>R</t>
  </si>
  <si>
    <t>S</t>
  </si>
  <si>
    <t>T</t>
  </si>
  <si>
    <t>U</t>
  </si>
  <si>
    <t>X</t>
  </si>
  <si>
    <t>Y</t>
  </si>
  <si>
    <t>Z</t>
  </si>
  <si>
    <r>
      <rPr>
        <b/>
        <sz val="36"/>
        <rFont val="宋体"/>
        <charset val="134"/>
        <scheme val="minor"/>
      </rPr>
      <t xml:space="preserve">      F4-香港联邦化工价</t>
    </r>
    <r>
      <rPr>
        <b/>
        <sz val="18"/>
        <color rgb="FFFF0000"/>
        <rFont val="宋体"/>
        <charset val="134"/>
        <scheme val="minor"/>
      </rPr>
      <t xml:space="preserve">未含油 已含旺季附加费    </t>
    </r>
  </si>
  <si>
    <t>可接正规非危产品：大桶液体粉末，植物提取物，化妆品，树脂，墨水，化工类。不接澳大利亚     预留0.1KG资料重  外箱不能打黄胶不能软</t>
  </si>
  <si>
    <t xml:space="preserve"> 美加波多黎各：若住宅区+32*U/票   若带电：只可接内电</t>
  </si>
  <si>
    <t/>
  </si>
  <si>
    <t>N</t>
  </si>
  <si>
    <t>x</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</si>
  <si>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</si>
  <si>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</si>
  <si>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</si>
  <si>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</si>
  <si>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</si>
  <si>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</si>
  <si>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</si>
  <si>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</si>
  <si>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</si>
  <si>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</si>
  <si>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</si>
  <si>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</si>
  <si>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</si>
  <si>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</si>
  <si>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</si>
  <si>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</si>
  <si>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</si>
  <si>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</si>
  <si>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</si>
  <si>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</si>
  <si>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</si>
  <si>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</si>
  <si>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</si>
  <si>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</si>
  <si>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</si>
  <si>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</si>
  <si>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</si>
  <si>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</si>
  <si>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</si>
  <si>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</si>
  <si>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</si>
  <si>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</si>
  <si>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</si>
  <si>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</si>
  <si>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</si>
  <si>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</si>
  <si>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</si>
  <si>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</si>
  <si>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</si>
  <si>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</si>
  <si>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22-44</t>
  </si>
  <si>
    <t>国家</t>
  </si>
  <si>
    <t>F4联邦价</t>
  </si>
  <si>
    <t>AmericanSamoa</t>
  </si>
  <si>
    <t>M1</t>
  </si>
  <si>
    <t>Antigua</t>
  </si>
  <si>
    <t>安提瓜岛</t>
  </si>
  <si>
    <t>Armenia</t>
  </si>
  <si>
    <t>亚美尼亚</t>
  </si>
  <si>
    <t>Australia</t>
  </si>
  <si>
    <t>Bangladesh</t>
  </si>
  <si>
    <t>Barbuda</t>
  </si>
  <si>
    <t>巴布达岛</t>
  </si>
  <si>
    <t>Belarus</t>
  </si>
  <si>
    <t>Bonaire</t>
  </si>
  <si>
    <t>博奈尔</t>
  </si>
  <si>
    <t>Bosnia-Herzegovina</t>
  </si>
  <si>
    <t>BritishVirginIslands</t>
  </si>
  <si>
    <t>BurkinaFaso</t>
  </si>
  <si>
    <t>Canada</t>
  </si>
  <si>
    <t>CanaryIslands</t>
  </si>
  <si>
    <t>CapeVerde</t>
  </si>
  <si>
    <t>CaymanIslands</t>
  </si>
  <si>
    <t>ChannelIslands</t>
  </si>
  <si>
    <t>Chile</t>
  </si>
  <si>
    <t>Colombia</t>
  </si>
  <si>
    <t>Congo</t>
  </si>
  <si>
    <t>Congo,DemRepOf</t>
  </si>
  <si>
    <t>CookIslands</t>
  </si>
  <si>
    <t>CostaRica</t>
  </si>
  <si>
    <t>CzechRepublic</t>
  </si>
  <si>
    <t>DominicanRepublic</t>
  </si>
  <si>
    <t>EastTimor</t>
  </si>
  <si>
    <t>Ecuador</t>
  </si>
  <si>
    <t>ElSalvador</t>
  </si>
  <si>
    <t>Faeroelslands</t>
  </si>
  <si>
    <t xml:space="preserve"> 法罗群岛</t>
  </si>
  <si>
    <t>FrenchGuiana</t>
  </si>
  <si>
    <t>FrenchPolynesia</t>
  </si>
  <si>
    <t>法属玻里尼西亚</t>
  </si>
  <si>
    <t>Georgia</t>
  </si>
  <si>
    <t>瓜德罗普岛</t>
  </si>
  <si>
    <t>Guatemala</t>
  </si>
  <si>
    <t>Guyana</t>
  </si>
  <si>
    <t>Haiti</t>
  </si>
  <si>
    <t>Honduras</t>
  </si>
  <si>
    <t>Hungary</t>
  </si>
  <si>
    <t>Indonesia</t>
  </si>
  <si>
    <t>Ireland</t>
  </si>
  <si>
    <t>IvoryCoast</t>
  </si>
  <si>
    <t>象牙海岸</t>
  </si>
  <si>
    <t>Jamaica</t>
  </si>
  <si>
    <t>Kazakhstan</t>
  </si>
  <si>
    <t>H1</t>
  </si>
  <si>
    <t>Kyrgyzstan</t>
  </si>
  <si>
    <t>Libya</t>
  </si>
  <si>
    <t>Macedonia</t>
  </si>
  <si>
    <t>Malaysia</t>
  </si>
  <si>
    <t>Maldives</t>
  </si>
  <si>
    <t>MarshallIslands</t>
  </si>
  <si>
    <t>马绍尔群岛</t>
  </si>
  <si>
    <t>毛里塔尼亚</t>
  </si>
  <si>
    <t>Moldova</t>
  </si>
  <si>
    <t>蒙特色拉特岛</t>
  </si>
  <si>
    <t>NewCaledonia</t>
  </si>
  <si>
    <t>NewZealand</t>
  </si>
  <si>
    <t>NorfolkIsland</t>
  </si>
  <si>
    <t>诺福克岛</t>
  </si>
  <si>
    <t>NormanIsland</t>
  </si>
  <si>
    <t>NorthernMarianaIslands</t>
  </si>
  <si>
    <t>PalestineAutonomous</t>
  </si>
  <si>
    <t>Panama</t>
  </si>
  <si>
    <t>PapuaNewGuinea</t>
  </si>
  <si>
    <t>Peru</t>
  </si>
  <si>
    <t>Philippines</t>
  </si>
  <si>
    <t>Poland</t>
  </si>
  <si>
    <t>Portugal</t>
  </si>
  <si>
    <t>PuertoRico</t>
  </si>
  <si>
    <t>2</t>
  </si>
  <si>
    <t>Reunion</t>
  </si>
  <si>
    <t>留尼旺</t>
  </si>
  <si>
    <t>Saba</t>
  </si>
  <si>
    <t>萨巴岛</t>
  </si>
  <si>
    <t>SanMarino</t>
  </si>
  <si>
    <t>SaudiArabia</t>
  </si>
  <si>
    <t xml:space="preserve"> 沙特阿拉伯</t>
  </si>
  <si>
    <t>Serbia</t>
  </si>
  <si>
    <t>Singapore</t>
  </si>
  <si>
    <t>SlovakRepublic</t>
  </si>
  <si>
    <t>SouthAfrica</t>
  </si>
  <si>
    <t>SouthKorea</t>
  </si>
  <si>
    <t>塔希提岛</t>
  </si>
  <si>
    <t>Tinian</t>
  </si>
  <si>
    <t>Gi</t>
  </si>
  <si>
    <t>Trinidad&amp;Tobago</t>
  </si>
  <si>
    <t>Turkey</t>
  </si>
  <si>
    <t>Turks&amp;CaicosIslands</t>
  </si>
  <si>
    <t>特科斯和开科斯</t>
  </si>
  <si>
    <t>U.S.VirginIslands</t>
  </si>
  <si>
    <t>Ukraine</t>
  </si>
  <si>
    <t>UnionIsland</t>
  </si>
  <si>
    <t>尤宁群岛</t>
  </si>
  <si>
    <t>UnitedArabEmirates</t>
  </si>
  <si>
    <t>阿拉伯联合酋长国</t>
  </si>
  <si>
    <t>UnitedKingdom</t>
  </si>
  <si>
    <t>U.S.(WesternRegion)</t>
  </si>
  <si>
    <t>Colorado80000-81699</t>
  </si>
  <si>
    <t>美西</t>
  </si>
  <si>
    <t>Idaho83200-83999</t>
  </si>
  <si>
    <t>Utah84000-84799</t>
  </si>
  <si>
    <t>Arizona85000-86599</t>
  </si>
  <si>
    <t>Nevada89000-89899</t>
  </si>
  <si>
    <t>California90000-96699</t>
  </si>
  <si>
    <t>Oregon97000-97999</t>
  </si>
  <si>
    <t>Washington98000-99499</t>
  </si>
  <si>
    <t>U.S.(RestofCountry)</t>
  </si>
  <si>
    <t>VaticanCity</t>
  </si>
  <si>
    <t>Vietnam</t>
  </si>
  <si>
    <t>Wallis&amp;Futuna</t>
  </si>
  <si>
    <t>瓦利斯群岛</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</si>
  <si>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</si>
  <si>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</si>
  <si>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</si>
  <si>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</si>
  <si>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</si>
  <si>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</si>
  <si>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</si>
  <si>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</si>
  <si>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</si>
  <si>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</si>
  <si>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</si>
  <si>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</si>
  <si>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</si>
  <si>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</si>
  <si>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</si>
  <si>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</si>
  <si>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</si>
  <si>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</si>
  <si>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</si>
  <si>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</si>
  <si>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</si>
  <si>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</si>
  <si>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</si>
  <si>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</si>
  <si>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F5分区</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</si>
  <si>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</si>
  <si>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</si>
  <si>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</si>
  <si>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</si>
  <si>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</si>
  <si>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</si>
  <si>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</si>
  <si>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</si>
  <si>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</si>
  <si>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</si>
  <si>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</si>
  <si>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</si>
  <si>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</si>
  <si>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</si>
  <si>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</si>
  <si>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</si>
  <si>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犹他州</t>
  </si>
  <si>
    <t>Utah</t>
  </si>
  <si>
    <t>ZONE-美2</t>
  </si>
  <si>
    <t>波黑共合国</t>
  </si>
  <si>
    <t>United States of America，United States</t>
  </si>
  <si>
    <t>ZONE-A</t>
  </si>
  <si>
    <t>ZONE-C</t>
  </si>
  <si>
    <t>ZONE-D</t>
  </si>
  <si>
    <t>柬埔寨（暂停）</t>
  </si>
  <si>
    <t>Cote d Ivoire</t>
  </si>
  <si>
    <t>ZONE-E</t>
  </si>
  <si>
    <t>捷克共和国</t>
  </si>
  <si>
    <t>Czech Republic</t>
  </si>
  <si>
    <t>法罗群岛（暂停）</t>
  </si>
  <si>
    <t>Faeroe lslands</t>
  </si>
  <si>
    <t xml:space="preserve">伊拉克 </t>
  </si>
  <si>
    <t xml:space="preserve">利比亚 </t>
  </si>
  <si>
    <t xml:space="preserve">Libya </t>
  </si>
  <si>
    <t>俄罗斯 （不接私人件）</t>
  </si>
  <si>
    <t>斯洛伐克共和国</t>
  </si>
  <si>
    <t>Slovak Republic</t>
  </si>
  <si>
    <t>St.Eustatius</t>
  </si>
  <si>
    <t>ZONE-F</t>
  </si>
  <si>
    <t>Palestine</t>
  </si>
  <si>
    <t>叙利亚（暂停）</t>
  </si>
  <si>
    <t xml:space="preserve">Syria </t>
  </si>
  <si>
    <t>ZONE-G</t>
  </si>
  <si>
    <t>ZONE-L</t>
  </si>
  <si>
    <t>ZONE-M</t>
  </si>
  <si>
    <t>百慕大(英)</t>
  </si>
  <si>
    <t xml:space="preserve">Canary Islands
</t>
  </si>
  <si>
    <t>BQ</t>
  </si>
  <si>
    <t xml:space="preserve">United Kingdom </t>
  </si>
  <si>
    <t>Dominican Republic</t>
  </si>
  <si>
    <t>法属波利尼西亚（暂停）</t>
  </si>
  <si>
    <t xml:space="preserve">密克罗尼西亚(美) </t>
  </si>
  <si>
    <t>Northern Mariana Islands</t>
  </si>
  <si>
    <t xml:space="preserve">帕劳(美) </t>
  </si>
  <si>
    <t xml:space="preserve">Palau </t>
  </si>
  <si>
    <t xml:space="preserve">巴拉圭 </t>
  </si>
  <si>
    <t xml:space="preserve">St.Kitts &amp; Nevis </t>
  </si>
  <si>
    <t>St.Lucia</t>
  </si>
  <si>
    <t>SX</t>
  </si>
  <si>
    <t>圣马丁岛（法属）</t>
  </si>
  <si>
    <t>St.Martin</t>
  </si>
  <si>
    <t>St.Vincent</t>
  </si>
  <si>
    <t>U.S.Virgin Islands</t>
  </si>
  <si>
    <t>委内瑞拉 （暂停）</t>
  </si>
  <si>
    <t>瓦里斯和富图纳</t>
  </si>
  <si>
    <t>Wallis And Futuna</t>
  </si>
  <si>
    <t>ZONE-N</t>
  </si>
  <si>
    <t>ZONE-O</t>
  </si>
  <si>
    <t>印度（暂停）</t>
  </si>
  <si>
    <t>ZONE-P</t>
  </si>
  <si>
    <t>ZONE-Q</t>
  </si>
  <si>
    <t>ZONE-R</t>
  </si>
  <si>
    <t>ZONE-S</t>
  </si>
  <si>
    <t>ZONE-T</t>
  </si>
  <si>
    <t>ZONE-U</t>
  </si>
  <si>
    <t>ZONE-X</t>
  </si>
  <si>
    <t>ZONE-Y</t>
  </si>
  <si>
    <t>ZONE-Z</t>
  </si>
  <si>
    <t>South Korea</t>
  </si>
  <si>
    <r>
      <rPr>
        <b/>
        <sz val="36"/>
        <rFont val="宋体"/>
        <charset val="134"/>
        <scheme val="minor"/>
      </rPr>
      <t>F9-大陆联邦特货价</t>
    </r>
    <r>
      <rPr>
        <b/>
        <sz val="16"/>
        <color rgb="FFFF0000"/>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</si>
  <si>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</si>
  <si>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</si>
  <si>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</si>
  <si>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</si>
  <si>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 xml:space="preserve">文莱
柬埔寨
关岛
老挝
</t>
  </si>
  <si>
    <t xml:space="preserve">安道尔
保加利亚
克罗地亚
塞浦路斯
捷克共和国
爱沙尼亚
法罗群岛
格陵兰岛
匈牙利
冰岛
以色列
拉脱维亚
列支敦士登
立陶宛
马耳他
波兰
罗马尼亚
斯洛伐克
斯洛文尼亚
土耳其
乌克兰
塞尔维亚共和国
</t>
  </si>
  <si>
    <t>安圭拉
安提瓜
阿根廷
阿鲁巴
巴哈马
巴巴多斯
伯利兹
百慕大
玻利维亚
巴西
英属维尔京群岛
开曼群岛
智利
哥伦比亚
库克群岛
哥斯达黎加
库拉索
多米尼加共和国
多米尼加
东帝汶
厄瓜多尔
萨尔瓦多
斐济群岛
格林纳达
危地马拉
圭亚那
海地
洪都拉斯
牙买加
马绍尔群岛
马提尼克岛
密克罗尼西亚
新喀里多尼亚
尼加拉瓜
帕劳
巴拿马
巴布亚新几内亚
巴拉圭
秘鲁
圣卢西亚岛
苏里南
汤加
特立尼达和多巴哥
美属维尔京群岛
乌拉圭
瓦努阿图
委内瑞拉
瓦利斯群岛和富图纳群岛
法属波利尼西亚
瓜德罗普
法属圭亚那
蒙特塞拉岛
法属圣马丁
圣基茨
荷属圣马丁
特克斯和凯科斯群岛</t>
  </si>
  <si>
    <t xml:space="preserve">阿富汗
阿尔巴尼亚
阿尔及利亚
安哥拉
亚美尼亚
阿塞拜疆
巴林
孟加拉
白俄罗斯
贝宁
不丹
博茨瓦纳
布基纳法索
布隆迪
喀麦隆
佛得角群岛
乍得
刚果
科特迪瓦(象牙海岸)
刚果民主共和国
吉布提
埃及
厄立特里亚
埃塞俄比亚
加蓬
冈比亚
格鲁吉亚
加纳
直布罗陀
几内亚
伊拉克
约旦
哈萨克斯坦
肯尼亚
科威特
吉尔吉斯斯坦
黎巴嫩
莱索托
利比里亚
利比亚
马其顿
马达加斯加
马拉维
马尔代夫
马里
毛里塔尼亚
毛里求斯
黑山共和国
摩洛哥
莫桑比克
纳米比亚
尼泊尔
尼日利亚
尼日尔
阿曼
巴基斯坦
卡塔尔
卢旺达
留尼汪岛
沙特阿拉伯
塞内加尔
塞舌尔
南非
斯里兰卡
斯威士兰
多哥
突尼斯
乌干达
乌兹别克斯坦
也门
赞比亚
津巴布韦
波斯尼亚-黑塞哥维那共和国
摩尔多瓦
巴勒斯坦
叙利亚
坦桑尼亚
阿联酋
</t>
  </si>
  <si>
    <t xml:space="preserve">比利时
法国
德国
意大利
荷兰
西班牙
英国
</t>
  </si>
  <si>
    <t xml:space="preserve">俄罗斯
奥地利
丹麦
芬兰
希腊
爱尔兰
卢森堡
摩纳哥
挪威
葡萄牙
瑞典
瑞士
</t>
  </si>
  <si>
    <t xml:space="preserve">
加拿大</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</si>
  <si>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</si>
  <si>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</si>
  <si>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</si>
  <si>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</si>
  <si>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</si>
  <si>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</si>
  <si>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</si>
  <si>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</si>
  <si>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</si>
  <si>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</si>
  <si>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</si>
  <si>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</si>
  <si>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Arizona 85000-86599亚利桑那州 85000-86599</t>
  </si>
  <si>
    <t>1</t>
  </si>
  <si>
    <t>Uruguay乌拉圭</t>
  </si>
  <si>
    <t>无</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</si>
  <si>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</si>
  <si>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</si>
  <si>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</si>
  <si>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</si>
  <si>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</si>
  <si>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</si>
  <si>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</si>
  <si>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</si>
  <si>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</si>
  <si>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</si>
  <si>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</si>
  <si>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</si>
  <si>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</si>
  <si>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</si>
  <si>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</si>
  <si>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</si>
  <si>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</si>
  <si>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</si>
  <si>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</si>
  <si>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</si>
  <si>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</si>
  <si>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</si>
  <si>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</si>
  <si>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</si>
  <si>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</si>
  <si>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</si>
  <si>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</si>
  <si>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</si>
  <si>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</si>
  <si>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</si>
  <si>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</si>
  <si>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</si>
  <si>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</si>
  <si>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</si>
  <si>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</si>
  <si>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</si>
  <si>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</si>
  <si>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</si>
  <si>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</si>
  <si>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</si>
  <si>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</si>
  <si>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</si>
  <si>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</si>
  <si>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</si>
  <si>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</si>
  <si>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</si>
  <si>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</si>
  <si>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</si>
  <si>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</si>
  <si>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</si>
  <si>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</si>
  <si>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</si>
  <si>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</si>
  <si>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</si>
  <si>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</si>
  <si>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</si>
  <si>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</si>
  <si>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</si>
  <si>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</si>
  <si>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</si>
  <si>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</si>
  <si>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</si>
  <si>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</si>
  <si>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</si>
  <si>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</si>
  <si>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</si>
  <si>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</si>
  <si>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</si>
  <si>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</si>
  <si>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</si>
  <si>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</si>
  <si>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</si>
  <si>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</si>
  <si>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</si>
  <si>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</si>
  <si>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</si>
  <si>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</si>
  <si>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</si>
  <si>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</si>
  <si>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</si>
  <si>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</si>
  <si>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</si>
  <si>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</si>
  <si>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</si>
  <si>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</si>
  <si>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</si>
  <si>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</si>
  <si>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</si>
  <si>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</si>
  <si>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</si>
  <si>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</si>
  <si>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</si>
  <si>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</si>
  <si>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</si>
  <si>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</si>
  <si>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</si>
  <si>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</si>
  <si>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</si>
  <si>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</si>
  <si>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</si>
  <si>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</si>
  <si>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</si>
  <si>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</si>
  <si>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</si>
  <si>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</si>
  <si>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</si>
  <si>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</si>
  <si>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</si>
  <si>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</si>
  <si>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</si>
  <si>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</si>
  <si>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</si>
  <si>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</si>
  <si>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</si>
  <si>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</si>
  <si>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</si>
  <si>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</si>
  <si>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</si>
  <si>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</si>
  <si>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</si>
  <si>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</si>
  <si>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</si>
  <si>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</si>
  <si>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</si>
  <si>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</si>
  <si>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</si>
  <si>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</si>
  <si>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</si>
  <si>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</si>
  <si>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</si>
  <si>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</si>
  <si>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</si>
  <si>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</si>
  <si>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</si>
  <si>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</si>
  <si>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</si>
  <si>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</si>
  <si>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</si>
  <si>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</si>
  <si>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</si>
  <si>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</si>
  <si>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</si>
  <si>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</si>
  <si>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</si>
  <si>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</si>
  <si>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</si>
  <si>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</si>
  <si>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</si>
  <si>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</si>
  <si>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</si>
  <si>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</si>
  <si>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</si>
  <si>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</si>
  <si>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</si>
  <si>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</si>
  <si>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</si>
  <si>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</si>
  <si>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</si>
  <si>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</si>
  <si>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</si>
  <si>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</si>
  <si>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</si>
  <si>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</si>
  <si>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</si>
  <si>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</si>
  <si>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</si>
  <si>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</si>
  <si>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</si>
  <si>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</si>
  <si>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</si>
  <si>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</si>
  <si>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</si>
  <si>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</si>
  <si>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</si>
  <si>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</si>
  <si>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</si>
  <si>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</si>
  <si>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</si>
  <si>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</si>
  <si>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</si>
  <si>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</si>
  <si>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</si>
  <si>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</si>
  <si>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</si>
  <si>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</si>
  <si>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</si>
  <si>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</si>
  <si>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</si>
  <si>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</si>
  <si>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</si>
  <si>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</si>
  <si>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</si>
  <si>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</si>
  <si>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</si>
  <si>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</si>
  <si>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</si>
  <si>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</si>
  <si>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</si>
  <si>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</si>
  <si>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</si>
  <si>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</si>
  <si>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</si>
  <si>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</si>
  <si>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</si>
  <si>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</si>
  <si>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</si>
  <si>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</si>
  <si>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</si>
  <si>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</si>
  <si>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</si>
  <si>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</si>
  <si>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</si>
  <si>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</si>
  <si>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</si>
  <si>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</si>
  <si>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</si>
  <si>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</si>
  <si>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</si>
  <si>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</si>
  <si>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</si>
  <si>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</si>
  <si>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</si>
  <si>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</si>
  <si>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</si>
  <si>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</si>
  <si>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</si>
  <si>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</si>
  <si>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</si>
  <si>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</si>
  <si>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</si>
  <si>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</si>
  <si>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</si>
  <si>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液体粉末化工类产品可配套MSDS原品名出货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</si>
  <si>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</si>
  <si>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</si>
  <si>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</si>
  <si>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重量</t>
  </si>
  <si>
    <t>北美</t>
  </si>
  <si>
    <t>南美</t>
  </si>
  <si>
    <t>中东</t>
  </si>
  <si>
    <t>亚洲</t>
  </si>
  <si>
    <t>沙特</t>
  </si>
  <si>
    <t>#</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</si>
  <si>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</si>
  <si>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</si>
  <si>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</si>
  <si>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</si>
  <si>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</si>
  <si>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 多米尼加共和国 厄瓜多尔 萨尔瓦多 海地 洪都拉斯 牙买加 尼加拉瓜 巴拿马 巴拉圭 秘鲁 特立尼达和多巴哥 法属圭亚那 法属波利尼西亚 瓜德罗普岛 危地马拉 圭亚那 马提尼克岛 新喀里多尼 巴布新几内亚 斐济马绍尔群岛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 库拉索岛  东帝汶  希腊 卢森堡 摩纳哥 挪威 葡萄牙 瑞士 印度 马来西亚 泰国 菲律宾 印尼 澳大利亚 新西兰 波多黎各 越南 文莱 柬埔寨 关岛 老挝 安道尔 保加利亚 克罗地亚 塞浦路斯 捷克共和国 爱沙尼亚 法罗群岛 格陵兰岛 匈牙利 冰岛  拉脱维亚 列支敦斯登 立陶宛 马耳他 罗马尼亚 塞尔维亚 斯洛伐克 斯洛文尼亚 土耳其 以色列 巴林 卡塔尔 沙特阿拉伯 南非 留尼汪岛 加纳 埃及 肯尼亚 阿尔巴尼亚 阿尔及利亚 约旦 马其顿 科威特 黎巴嫩 马尔代夫 毛里求斯 摩尔多瓦共和国 黑山共和国 摩洛哥 尼日利亚 阿曼 赞比亚 突尼斯 乌干达 亚美尼亚 阿塞拜疆 波斯尼亚-黑塞哥维那 蒙古乍得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多哥  阿拉伯联合酋长 乌兹别克斯坦 也门  津巴布韦 安哥拉  孟加拉国 贝宁 不丹  博茨瓦纳 布吉纳法索 布隆迪 喀麦隆 阿富汗 佛得角 巴基斯坦 巴勒斯坦自治  卢旺达  塞内加尔 塞舌尔  斯里兰卡 斯威士兰 阿拉伯叙利亚共和国</t>
  </si>
  <si>
    <t>可接牌子 需贴牌：附加费+5RMB/KG 最低消费100RMB/票。单个电池超过5KG加收3/KG，电池超过10KG加收5/KG</t>
  </si>
  <si>
    <t>可收滑板车、平衡车、单件实重不能超28KG 材积不能超35KG，大电池单个不能超28KG。(不强制要求装UN箱）</t>
  </si>
  <si>
    <t xml:space="preserve">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</si>
  <si>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</si>
  <si>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</si>
  <si>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</si>
  <si>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</si>
  <si>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</si>
  <si>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</si>
  <si>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</si>
  <si>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</si>
  <si>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</si>
  <si>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</si>
  <si>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</si>
  <si>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</si>
  <si>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</si>
  <si>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</si>
  <si>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</si>
  <si>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</si>
  <si>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</si>
  <si>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</si>
  <si>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</si>
  <si>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</si>
  <si>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</si>
  <si>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</si>
  <si>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</si>
  <si>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</si>
  <si>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</si>
  <si>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</si>
  <si>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</si>
  <si>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</si>
  <si>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</si>
  <si>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</si>
  <si>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</si>
  <si>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</si>
  <si>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</si>
  <si>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</si>
  <si>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</si>
  <si>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</si>
  <si>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</si>
  <si>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</si>
  <si>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</si>
  <si>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</si>
  <si>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</si>
  <si>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</si>
  <si>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</si>
  <si>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</si>
  <si>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</si>
  <si>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</si>
  <si>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</si>
  <si>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</si>
  <si>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</si>
  <si>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双清包税，只接美国本土，无私人地址和住宅费  。     一票多件：单件不能低于10KG大于20KG            材积/6000</t>
  </si>
  <si>
    <t>产品/重量</t>
  </si>
  <si>
    <t>续重0.5KG</t>
  </si>
  <si>
    <t>23-70KG</t>
  </si>
  <si>
    <t>71-100KG</t>
  </si>
  <si>
    <t>101-300KG</t>
  </si>
  <si>
    <t>301-1000KG</t>
  </si>
  <si>
    <t>空派</t>
  </si>
  <si>
    <t>电子烟/一次性电子烟</t>
  </si>
  <si>
    <t>在航空运输过程中如货物丢失或者扣关退运费，货值赔偿最高不超过40元人民币/KG。</t>
  </si>
  <si>
    <t>商业包装非液体粉末类保健品，干货食品类（非肉制品）      香水需加3元/KG</t>
  </si>
  <si>
    <t>品牌衣包鞋 （不接带电）</t>
  </si>
  <si>
    <t>品牌带电及化妆品类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</si>
  <si>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</si>
  <si>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</si>
  <si>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</si>
  <si>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</si>
  <si>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 xml:space="preserve"> 品牌包包、鞋子、衣服等</t>
  </si>
  <si>
    <t>纯电池/移动电源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</si>
  <si>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</si>
  <si>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</si>
  <si>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</si>
  <si>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</si>
  <si>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</si>
  <si>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</si>
  <si>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</si>
  <si>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</si>
  <si>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</si>
  <si>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</si>
  <si>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</si>
  <si>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</si>
  <si>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</si>
  <si>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</si>
  <si>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</si>
  <si>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</si>
  <si>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</si>
  <si>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</si>
  <si>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</si>
  <si>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</si>
  <si>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</si>
  <si>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</si>
  <si>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</si>
  <si>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</si>
  <si>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 xml:space="preserve">查询网址：bk.kingtrans.cn/WebTrack               材积/6000               </t>
  </si>
  <si>
    <t>根据邮编区分西马、东马：邮编87***至999**属于东马，其他属于西马  。不接东马货物。               马来西亚：可接纯电池，化妆品液体，食品，双清包税。    全程8-10天</t>
  </si>
  <si>
    <t>泰国：可接纯电池，化妆品液体，食品，双清包税。   全程半个月左右</t>
  </si>
  <si>
    <t>小货</t>
  </si>
  <si>
    <t>大货优惠价</t>
  </si>
  <si>
    <t>首1kg</t>
  </si>
  <si>
    <t>续0.5kg</t>
  </si>
  <si>
    <t>11KG+</t>
  </si>
  <si>
    <t>45KG+</t>
  </si>
  <si>
    <t>100KG+</t>
  </si>
  <si>
    <t>查询网址：bk.kingtrans.cn/WebTrack             日本查询网站：https://toi.kuronekoyamato.co.jp/cgi-bin/tneko</t>
  </si>
  <si>
    <t>日本：每个产品要独立盒子包装。单件不超10KG。超功率电池要装ＵＮ箱。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</si>
  <si>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</si>
  <si>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    台湾此价格可接干货食品</t>
  </si>
  <si>
    <t>签收时效</t>
  </si>
  <si>
    <t>21KG-100KG</t>
  </si>
  <si>
    <t>101KG-500KG</t>
  </si>
  <si>
    <t>501KG以上</t>
  </si>
  <si>
    <t xml:space="preserve">日本  </t>
  </si>
  <si>
    <t>15-20天</t>
  </si>
  <si>
    <t>7-10天</t>
  </si>
  <si>
    <t>6-8天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</si>
  <si>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</si>
  <si>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</si>
  <si>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</si>
  <si>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</si>
  <si>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</si>
  <si>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</si>
  <si>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</si>
  <si>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12~15个工作日</t>
  </si>
  <si>
    <t>4000-6999</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</si>
  <si>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</si>
  <si>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</si>
  <si>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</si>
  <si>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</si>
  <si>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</si>
  <si>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</si>
  <si>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</si>
  <si>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</si>
  <si>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</si>
  <si>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</si>
  <si>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</si>
  <si>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</si>
  <si>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</si>
  <si>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</si>
  <si>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 xml:space="preserve">查询网站bk.kingtrans.cn/WebTrack </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</si>
  <si>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</si>
  <si>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</si>
  <si>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</si>
  <si>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</si>
  <si>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</si>
  <si>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</si>
  <si>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</si>
  <si>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</si>
  <si>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</si>
  <si>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</si>
  <si>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</si>
  <si>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</si>
  <si>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</si>
  <si>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</si>
  <si>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</si>
  <si>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</si>
  <si>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</si>
  <si>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</si>
  <si>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</si>
  <si>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</si>
  <si>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</si>
  <si>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</si>
  <si>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</si>
  <si>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</si>
  <si>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</si>
  <si>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</si>
  <si>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</si>
  <si>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</si>
  <si>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香港全区</t>
  </si>
  <si>
    <t>8-10天左右</t>
  </si>
  <si>
    <t>CXC派送公司</t>
  </si>
  <si>
    <t>UPS</t>
  </si>
  <si>
    <t>TNT</t>
  </si>
  <si>
    <t>DHL</t>
  </si>
  <si>
    <t>FEDEX</t>
  </si>
  <si>
    <t xml:space="preserve">Kosovo </t>
  </si>
  <si>
    <t>更新时间：</t>
  </si>
  <si>
    <t>亚美尼亚(独联体)</t>
  </si>
  <si>
    <t xml:space="preserve">Montenegro </t>
  </si>
  <si>
    <t>阿塞拜疆(独联体)</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</si>
  <si>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</si>
  <si>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</si>
  <si>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</si>
  <si>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</si>
  <si>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</si>
  <si>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</si>
  <si>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安圭拉岛</t>
  </si>
  <si>
    <t>GUERNSEY</t>
  </si>
  <si>
    <t>中非共和国</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</si>
  <si>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</si>
  <si>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</si>
  <si>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</si>
  <si>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</si>
  <si>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格恩西岛</t>
  </si>
  <si>
    <t>Saint Lucia</t>
  </si>
  <si>
    <t>Cuba</t>
  </si>
  <si>
    <t>古巴</t>
  </si>
  <si>
    <t>Jersey</t>
  </si>
  <si>
    <t>帕劳群</t>
  </si>
  <si>
    <t>TAJIKISTAN</t>
  </si>
  <si>
    <t>塔吉克斯坦</t>
  </si>
  <si>
    <t xml:space="preserve">British Virgin Islands </t>
  </si>
  <si>
    <t xml:space="preserve">Congo </t>
  </si>
  <si>
    <t>Faroe Islands</t>
  </si>
  <si>
    <t xml:space="preserve">Congo, The Democratic Republic of </t>
  </si>
  <si>
    <t>French Guyana</t>
  </si>
  <si>
    <t>法屬圭亞那</t>
  </si>
  <si>
    <t>SriLanka</t>
  </si>
  <si>
    <t>Turkey 城市名：North Cyprus不接受</t>
  </si>
  <si>
    <t>the Kingdom of Bhutan</t>
  </si>
  <si>
    <t>格陵兰岛</t>
  </si>
  <si>
    <t>Iran ( Islamic Repubic of)</t>
  </si>
  <si>
    <t>伊朗伊斯兰共和国</t>
  </si>
  <si>
    <t>Chile </t>
  </si>
  <si>
    <t>Korea. The D.P.R of (North K.)</t>
  </si>
  <si>
    <t>韩国。（北K.）民主共和国</t>
  </si>
  <si>
    <t>Uruguay </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</si>
  <si>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</si>
  <si>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</si>
  <si>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</si>
  <si>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Canary Islands</t>
  </si>
  <si>
    <t>Burma</t>
  </si>
  <si>
    <t xml:space="preserve">Guinea Republic </t>
  </si>
  <si>
    <t xml:space="preserve">几内亚共和国 </t>
  </si>
  <si>
    <t>马约特</t>
  </si>
  <si>
    <t>Micronesia, Federated States of</t>
  </si>
  <si>
    <t>密克罗尼西亚联邦</t>
  </si>
  <si>
    <t>Sri Lanka</t>
  </si>
  <si>
    <t>蒙特塞拉特</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</si>
  <si>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</si>
  <si>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</si>
  <si>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</si>
  <si>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</si>
  <si>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</si>
  <si>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</si>
  <si>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</si>
  <si>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</si>
  <si>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</si>
  <si>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</si>
  <si>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</si>
  <si>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</si>
  <si>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</si>
  <si>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</si>
  <si>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</si>
  <si>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</si>
  <si>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</si>
  <si>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</si>
  <si>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</si>
  <si>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</si>
  <si>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</si>
  <si>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</si>
  <si>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</si>
  <si>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</si>
  <si>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</si>
  <si>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</si>
  <si>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Syria</t>
  </si>
  <si>
    <t>叙利亚</t>
  </si>
  <si>
    <t>Tajikistan</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</si>
  <si>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</si>
  <si>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</si>
  <si>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</si>
  <si>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</si>
  <si>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</si>
  <si>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</si>
  <si>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</si>
  <si>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Virgin Islands ( British)</t>
  </si>
  <si>
    <t>维尔京群岛（英属）</t>
  </si>
  <si>
    <t>Yemen, Republic of</t>
  </si>
  <si>
    <t>也门共和国</t>
  </si>
</sst>
</file>

<file path=xl/styles.xml><?xml version="1.0" encoding="utf-8"?>
<styleSheet xmlns="http://schemas.openxmlformats.org/spreadsheetml/2006/main">
  <numFmts count="25">
    <numFmt numFmtId="42" formatCode="_ &quot;￥&quot;* #,##0_ ;_ &quot;￥&quot;* \-#,##0_ ;_ &quot;￥&quot;* &quot;-&quot;_ ;_ @_ "/>
    <numFmt numFmtId="44" formatCode="_ &quot;￥&quot;* #,##0.00_ ;_ &quot;￥&quot;* \-#,##0.00_ ;_ &quot;￥&quot;* &quot;-&quot;??_ ;_ @_ "/>
    <numFmt numFmtId="176" formatCode="#,##0.0_ "/>
    <numFmt numFmtId="41" formatCode="_ * #,##0_ ;_ * \-#,##0_ ;_ * &quot;-&quot;_ ;_ @_ "/>
    <numFmt numFmtId="177" formatCode="[$$-409]#,##0.00;[Red][$$-409]#,##0.00"/>
    <numFmt numFmtId="178" formatCode="_-* #,##0.00_-;\-* #,##0.00_-;_-* &quot;-&quot;??_-;_-@_-"/>
    <numFmt numFmtId="179" formatCode="dd/mmm/yy"/>
    <numFmt numFmtId="43" formatCode="_ * #,##0.00_ ;_ * \-#,##0.00_ ;_ * &quot;-&quot;??_ ;_ @_ "/>
    <numFmt numFmtId="180" formatCode="_([$€-2]* #,##0.00_);_([$€-2]* \(#,##0.00\);_([$€-2]* &quot;-&quot;??_)"/>
    <numFmt numFmtId="181" formatCode="\¥#,##0.00_);[Red]&quot;(¥&quot;#,##0.00\)"/>
    <numFmt numFmtId="182" formatCode="_-* #,##0\ _D_M_-;\-* #,##0\ _D_M_-;_-* &quot;- &quot;_D_M_-;_-@_-"/>
    <numFmt numFmtId="183" formatCode="_([$$-409]* #,##0.00_);_([$$-409]* \(#,##0.00\);_([$$-409]* &quot;-&quot;??_);_(@_)"/>
    <numFmt numFmtId="184" formatCode="[$-1010804]General"/>
    <numFmt numFmtId="185" formatCode="0_ "/>
    <numFmt numFmtId="186" formatCode="0.0_ "/>
    <numFmt numFmtId="187" formatCode="#,##0.00_);[Red]\(#,##0.00\)"/>
    <numFmt numFmtId="188" formatCode="0.0;_退"/>
    <numFmt numFmtId="189" formatCode="0_);[Red]\(0\)"/>
    <numFmt numFmtId="190" formatCode="0.0"/>
    <numFmt numFmtId="191" formatCode="0.00_ "/>
    <numFmt numFmtId="192" formatCode="0.0;_Ѐ"/>
    <numFmt numFmtId="193" formatCode="0.00_);\(0.00\)"/>
    <numFmt numFmtId="194" formatCode="[$-409]d/mmm;@"/>
    <numFmt numFmtId="195" formatCode="0.0_);[Red]\(0.0\)"/>
    <numFmt numFmtId="196" formatCode="yyyy&quot;年&quot;m&quot;月&quot;d&quot;日&quot;;@"/>
  </numFmts>
  <fonts count="238">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sz val="20"/>
      <name val="微软雅黑"/>
      <charset val="134"/>
    </font>
    <font>
      <sz val="20"/>
      <name val="宋体"/>
      <charset val="134"/>
      <scheme val="minor"/>
    </font>
    <font>
      <sz val="12"/>
      <name val="微软雅黑"/>
      <charset val="134"/>
    </font>
    <font>
      <b/>
      <sz val="12"/>
      <color rgb="FFFF0000"/>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font>
    <font>
      <b/>
      <sz val="9"/>
      <name val="宋体"/>
      <charset val="134"/>
      <scheme val="minor"/>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36"/>
      <name val="微软雅黑"/>
      <charset val="134"/>
    </font>
    <font>
      <b/>
      <sz val="18"/>
      <name val="宋体"/>
      <charset val="134"/>
      <scheme val="minor"/>
    </font>
    <font>
      <b/>
      <sz val="12"/>
      <name val="宋体"/>
      <charset val="134"/>
    </font>
    <font>
      <sz val="28"/>
      <name val="微软雅黑"/>
      <charset val="134"/>
    </font>
    <font>
      <sz val="24"/>
      <name val="微软雅黑"/>
      <charset val="134"/>
    </font>
    <font>
      <sz val="24"/>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sz val="11"/>
      <color indexed="8"/>
      <name val="宋体"/>
      <charset val="134"/>
      <scheme val="minor"/>
    </font>
    <font>
      <b/>
      <sz val="10"/>
      <name val="宋体"/>
      <charset val="134"/>
    </font>
    <font>
      <b/>
      <sz val="10"/>
      <color rgb="FFFF0000"/>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b/>
      <sz val="9"/>
      <name val="宋体"/>
      <charset val="134"/>
    </font>
    <font>
      <sz val="11"/>
      <name val="宋体"/>
      <charset val="134"/>
      <scheme val="minor"/>
    </font>
    <font>
      <sz val="12"/>
      <color theme="1"/>
      <name val="微软雅黑"/>
      <charset val="0"/>
    </font>
    <font>
      <sz val="12"/>
      <color indexed="20"/>
      <name val="宋体"/>
      <charset val="134"/>
    </font>
    <font>
      <sz val="18"/>
      <color theme="1"/>
      <name val="Arial"/>
      <charset val="0"/>
    </font>
    <font>
      <sz val="10"/>
      <color theme="1"/>
      <name val="Arial"/>
      <charset val="0"/>
    </font>
    <font>
      <b/>
      <sz val="18"/>
      <name val="宋体"/>
      <charset val="134"/>
    </font>
    <font>
      <sz val="18"/>
      <name val="宋体"/>
      <charset val="134"/>
    </font>
    <font>
      <b/>
      <sz val="9"/>
      <name val="Times New Roman"/>
      <charset val="0"/>
    </font>
    <font>
      <sz val="10"/>
      <name val="Times New Roman"/>
      <charset val="0"/>
    </font>
    <font>
      <b/>
      <sz val="8"/>
      <name val="Times New Roman"/>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name val="宋体"/>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1"/>
      <color theme="1"/>
      <name val="Microsoft JhengHei"/>
      <charset val="134"/>
    </font>
    <font>
      <sz val="14"/>
      <color theme="1"/>
      <name val="Arial"/>
      <charset val="0"/>
    </font>
    <font>
      <b/>
      <sz val="14"/>
      <name val="宋体"/>
      <charset val="134"/>
      <scheme val="minor"/>
    </font>
    <font>
      <sz val="11"/>
      <name val="宋体"/>
      <charset val="134"/>
    </font>
    <font>
      <sz val="10"/>
      <color rgb="FF000000"/>
      <name val="Times New Roman"/>
      <charset val="1"/>
    </font>
    <font>
      <b/>
      <sz val="10"/>
      <color rgb="FF000000"/>
      <name val="Arial"/>
      <charset val="0"/>
    </font>
    <font>
      <sz val="11"/>
      <color rgb="FFFF0000"/>
      <name val="宋体"/>
      <charset val="134"/>
      <scheme val="minor"/>
    </font>
    <font>
      <b/>
      <sz val="14"/>
      <name val="宋体"/>
      <charset val="134"/>
    </font>
    <font>
      <b/>
      <sz val="9"/>
      <name val="宋体"/>
      <charset val="134"/>
      <scheme val="major"/>
    </font>
    <font>
      <b/>
      <sz val="9"/>
      <name val="Arial"/>
      <charset val="134"/>
    </font>
    <font>
      <sz val="9"/>
      <name val="Arial"/>
      <charset val="0"/>
    </font>
    <font>
      <sz val="10"/>
      <name val="Helv"/>
      <charset val="0"/>
    </font>
    <font>
      <sz val="10"/>
      <color rgb="FFFF0000"/>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sz val="16"/>
      <color rgb="FFFF0000"/>
      <name val="微软雅黑"/>
      <charset val="134"/>
    </font>
    <font>
      <b/>
      <sz val="16"/>
      <name val="宋体"/>
      <charset val="134"/>
    </font>
    <font>
      <sz val="10"/>
      <name val="Arial"/>
      <charset val="134"/>
    </font>
    <font>
      <sz val="11"/>
      <color rgb="FFFF0000"/>
      <name val="宋体"/>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u/>
      <sz val="12"/>
      <name val="宋体"/>
      <charset val="134"/>
    </font>
    <font>
      <b/>
      <sz val="16"/>
      <name val="宋体"/>
      <charset val="134"/>
      <scheme val="minor"/>
    </font>
    <font>
      <sz val="12"/>
      <color indexed="8"/>
      <name val="微软雅黑"/>
      <charset val="134"/>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22"/>
      <color indexed="8"/>
      <name val="华文中宋"/>
      <charset val="134"/>
    </font>
    <font>
      <b/>
      <sz val="16"/>
      <color indexed="10"/>
      <name val="宋体"/>
      <charset val="134"/>
    </font>
    <font>
      <sz val="10"/>
      <color theme="1"/>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b/>
      <sz val="12"/>
      <color rgb="FFFF0000"/>
      <name val="宋体"/>
      <charset val="134"/>
      <scheme val="minor"/>
    </font>
    <font>
      <b/>
      <sz val="11"/>
      <color rgb="FF3F3F3F"/>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0"/>
      <name val="Geneva"/>
      <charset val="134"/>
    </font>
    <font>
      <sz val="11"/>
      <color rgb="FF9C0006"/>
      <name val="宋体"/>
      <charset val="0"/>
      <scheme val="minor"/>
    </font>
    <font>
      <sz val="11"/>
      <color rgb="FFFF0000"/>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indexed="8"/>
      <name val="Calibri"/>
      <charset val="0"/>
    </font>
    <font>
      <b/>
      <sz val="11"/>
      <color rgb="FFFFFFFF"/>
      <name val="宋体"/>
      <charset val="0"/>
      <scheme val="minor"/>
    </font>
    <font>
      <b/>
      <sz val="13"/>
      <color theme="3"/>
      <name val="宋体"/>
      <charset val="134"/>
      <scheme val="minor"/>
    </font>
    <font>
      <sz val="12"/>
      <color indexed="12"/>
      <name val="Impact"/>
      <charset val="0"/>
    </font>
    <font>
      <sz val="10"/>
      <name val="Geneva"/>
      <charset val="0"/>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2"/>
      <name val="新細明體"/>
      <charset val="134"/>
    </font>
    <font>
      <sz val="10"/>
      <color indexed="8"/>
      <name val="Verdana"/>
      <charset val="0"/>
    </font>
    <font>
      <sz val="11"/>
      <name val=""/>
      <charset val="134"/>
    </font>
    <font>
      <sz val="11"/>
      <name val=""/>
      <charset val="0"/>
    </font>
    <font>
      <sz val="10"/>
      <name val="新細明體"/>
      <charset val="134"/>
    </font>
    <font>
      <u/>
      <sz val="12"/>
      <color indexed="12"/>
      <name val="宋体"/>
      <charset val="134"/>
    </font>
    <font>
      <sz val="10"/>
      <color rgb="FF000000"/>
      <name val="MS Sans Serif"/>
      <charset val="0"/>
    </font>
    <font>
      <sz val="12"/>
      <name val="細明體"/>
      <charset val="134"/>
    </font>
    <font>
      <sz val="12"/>
      <color theme="1"/>
      <name val="Calibri"/>
      <charset val="134"/>
    </font>
    <font>
      <b/>
      <sz val="16"/>
      <color rgb="FFFF0000"/>
      <name val="宋体"/>
      <charset val="134"/>
    </font>
    <font>
      <b/>
      <sz val="18"/>
      <color theme="1"/>
      <name val="宋体"/>
      <charset val="134"/>
    </font>
    <font>
      <sz val="14"/>
      <color rgb="FFFF0000"/>
      <name val="微软雅黑"/>
      <charset val="134"/>
    </font>
    <font>
      <sz val="16"/>
      <color rgb="FFFF0000"/>
      <name val="微软雅黑"/>
      <charset val="134"/>
    </font>
    <font>
      <b/>
      <sz val="18"/>
      <color rgb="FFFF0000"/>
      <name val="宋体"/>
      <charset val="134"/>
      <scheme val="minor"/>
    </font>
    <font>
      <sz val="9"/>
      <color rgb="FF000000"/>
      <name val="宋体"/>
      <charset val="134"/>
    </font>
    <font>
      <b/>
      <sz val="18"/>
      <color theme="1"/>
      <name val="宋体"/>
      <charset val="134"/>
      <scheme val="minor"/>
    </font>
    <font>
      <b/>
      <sz val="14"/>
      <color rgb="FFFF0000"/>
      <name val="宋体"/>
      <charset val="134"/>
      <scheme val="minor"/>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b/>
      <sz val="26"/>
      <name val="宋体"/>
      <charset val="134"/>
    </font>
    <font>
      <b/>
      <sz val="18"/>
      <color rgb="FFFF0000"/>
      <name val="宋体"/>
      <charset val="134"/>
    </font>
    <font>
      <b/>
      <sz val="9"/>
      <color indexed="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rgb="FFFFFD11"/>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indexed="9"/>
        <bgColor indexed="9"/>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FFFF99"/>
        <bgColor rgb="FFFFFFFF"/>
      </patternFill>
    </fill>
  </fills>
  <borders count="8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0"/>
      </left>
      <right style="thin">
        <color indexed="0"/>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19">
    <xf numFmtId="0" fontId="0" fillId="0" borderId="0">
      <alignment vertical="center"/>
    </xf>
    <xf numFmtId="0" fontId="8" fillId="0" borderId="0"/>
    <xf numFmtId="42" fontId="0" fillId="0" borderId="0" applyFont="0" applyFill="0" applyBorder="0" applyAlignment="0" applyProtection="0">
      <alignment vertical="center"/>
    </xf>
    <xf numFmtId="0" fontId="187" fillId="25" borderId="0" applyNumberFormat="0" applyBorder="0" applyAlignment="0" applyProtection="0">
      <alignment vertical="center"/>
    </xf>
    <xf numFmtId="0" fontId="8" fillId="0" borderId="0">
      <alignment vertical="center"/>
    </xf>
    <xf numFmtId="0" fontId="186" fillId="22" borderId="7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7" fillId="29" borderId="0" applyNumberFormat="0" applyBorder="0" applyAlignment="0" applyProtection="0">
      <alignment vertical="center"/>
    </xf>
    <xf numFmtId="0" fontId="190" fillId="30" borderId="0" applyNumberFormat="0" applyBorder="0" applyAlignment="0" applyProtection="0">
      <alignment vertical="center"/>
    </xf>
    <xf numFmtId="43" fontId="0" fillId="0" borderId="0" applyFont="0" applyFill="0" applyBorder="0" applyAlignment="0" applyProtection="0">
      <alignment vertical="center"/>
    </xf>
    <xf numFmtId="0" fontId="188" fillId="32" borderId="0" applyNumberFormat="0" applyBorder="0" applyAlignment="0" applyProtection="0">
      <alignment vertical="center"/>
    </xf>
    <xf numFmtId="0" fontId="19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1" borderId="76" applyNumberFormat="0" applyFont="0" applyAlignment="0" applyProtection="0">
      <alignment vertical="center"/>
    </xf>
    <xf numFmtId="0" fontId="183" fillId="0" borderId="0" applyNumberFormat="0" applyFill="0" applyBorder="0" applyAlignment="0" applyProtection="0">
      <alignment vertical="center"/>
    </xf>
    <xf numFmtId="178" fontId="195" fillId="0" borderId="0" applyFont="0" applyFill="0" applyBorder="0" applyAlignment="0" applyProtection="0"/>
    <xf numFmtId="0" fontId="188" fillId="36" borderId="0" applyNumberFormat="0" applyBorder="0" applyAlignment="0" applyProtection="0">
      <alignment vertical="center"/>
    </xf>
    <xf numFmtId="0" fontId="191" fillId="0" borderId="0" applyNumberFormat="0" applyFill="0" applyBorder="0" applyAlignment="0" applyProtection="0">
      <alignment vertical="center"/>
    </xf>
    <xf numFmtId="180" fontId="0" fillId="0" borderId="0">
      <alignment vertical="center"/>
    </xf>
    <xf numFmtId="0" fontId="185" fillId="0" borderId="0" applyNumberFormat="0" applyFill="0" applyBorder="0" applyAlignment="0" applyProtection="0">
      <alignment vertical="center"/>
    </xf>
    <xf numFmtId="0" fontId="184" fillId="0" borderId="0" applyNumberFormat="0" applyFill="0" applyBorder="0" applyAlignment="0" applyProtection="0">
      <alignment vertical="center"/>
    </xf>
    <xf numFmtId="0" fontId="194" fillId="0" borderId="80" applyNumberFormat="0" applyFill="0" applyAlignment="0" applyProtection="0">
      <alignment vertical="center"/>
    </xf>
    <xf numFmtId="0" fontId="197" fillId="0" borderId="80" applyNumberFormat="0" applyFill="0" applyAlignment="0" applyProtection="0">
      <alignment vertical="center"/>
    </xf>
    <xf numFmtId="0" fontId="188" fillId="41" borderId="0" applyNumberFormat="0" applyBorder="0" applyAlignment="0" applyProtection="0">
      <alignment vertical="center"/>
    </xf>
    <xf numFmtId="0" fontId="183" fillId="0" borderId="78" applyNumberFormat="0" applyFill="0" applyAlignment="0" applyProtection="0">
      <alignment vertical="center"/>
    </xf>
    <xf numFmtId="0" fontId="199" fillId="0" borderId="0"/>
    <xf numFmtId="0" fontId="181" fillId="20" borderId="75" applyNumberFormat="0" applyAlignment="0" applyProtection="0">
      <alignment vertical="center"/>
    </xf>
    <xf numFmtId="182" fontId="58" fillId="0" borderId="0" applyBorder="0">
      <alignment vertical="center"/>
    </xf>
    <xf numFmtId="0" fontId="188" fillId="24" borderId="0" applyNumberFormat="0" applyBorder="0" applyAlignment="0" applyProtection="0">
      <alignment vertical="center"/>
    </xf>
    <xf numFmtId="0" fontId="193" fillId="20" borderId="79" applyNumberFormat="0" applyAlignment="0" applyProtection="0">
      <alignment vertical="center"/>
    </xf>
    <xf numFmtId="0" fontId="0" fillId="0" borderId="0">
      <alignment vertical="center"/>
    </xf>
    <xf numFmtId="0" fontId="196" fillId="37" borderId="81" applyNumberFormat="0" applyAlignment="0" applyProtection="0">
      <alignment vertical="center"/>
    </xf>
    <xf numFmtId="0" fontId="188" fillId="28" borderId="0" applyNumberFormat="0" applyBorder="0" applyAlignment="0" applyProtection="0">
      <alignment vertical="center"/>
    </xf>
    <xf numFmtId="0" fontId="0" fillId="0" borderId="0"/>
    <xf numFmtId="0" fontId="187" fillId="40" borderId="0" applyNumberFormat="0" applyBorder="0" applyAlignment="0" applyProtection="0">
      <alignment vertical="center"/>
    </xf>
    <xf numFmtId="0" fontId="182" fillId="0" borderId="77" applyNumberFormat="0" applyFill="0" applyAlignment="0" applyProtection="0">
      <alignment vertical="center"/>
    </xf>
    <xf numFmtId="0" fontId="200" fillId="0" borderId="82" applyNumberFormat="0" applyFill="0" applyAlignment="0" applyProtection="0">
      <alignment vertical="center"/>
    </xf>
    <xf numFmtId="0" fontId="8" fillId="0" borderId="0"/>
    <xf numFmtId="0" fontId="201" fillId="43" borderId="0" applyNumberFormat="0" applyBorder="0" applyAlignment="0" applyProtection="0">
      <alignment vertical="center"/>
    </xf>
    <xf numFmtId="0" fontId="202" fillId="44" borderId="0" applyNumberFormat="0" applyBorder="0" applyAlignment="0" applyProtection="0">
      <alignment vertical="center"/>
    </xf>
    <xf numFmtId="0" fontId="187" fillId="46" borderId="0" applyNumberFormat="0" applyBorder="0" applyAlignment="0" applyProtection="0">
      <alignment vertical="center"/>
    </xf>
    <xf numFmtId="0" fontId="188" fillId="47" borderId="0" applyNumberFormat="0" applyBorder="0" applyAlignment="0" applyProtection="0">
      <alignment vertical="center"/>
    </xf>
    <xf numFmtId="0" fontId="187" fillId="35" borderId="0" applyNumberFormat="0" applyBorder="0" applyAlignment="0" applyProtection="0">
      <alignment vertical="center"/>
    </xf>
    <xf numFmtId="0" fontId="187" fillId="49" borderId="0" applyNumberFormat="0" applyBorder="0" applyAlignment="0" applyProtection="0">
      <alignment vertical="center"/>
    </xf>
    <xf numFmtId="0" fontId="8" fillId="0" borderId="0"/>
    <xf numFmtId="0" fontId="187" fillId="31" borderId="0" applyNumberFormat="0" applyBorder="0" applyAlignment="0" applyProtection="0">
      <alignment vertical="center"/>
    </xf>
    <xf numFmtId="0" fontId="187" fillId="23" borderId="0" applyNumberFormat="0" applyBorder="0" applyAlignment="0" applyProtection="0">
      <alignment vertical="center"/>
    </xf>
    <xf numFmtId="0" fontId="188" fillId="51" borderId="0" applyNumberFormat="0" applyBorder="0" applyAlignment="0" applyProtection="0">
      <alignment vertical="center"/>
    </xf>
    <xf numFmtId="0" fontId="188" fillId="39" borderId="0" applyNumberFormat="0" applyBorder="0" applyAlignment="0" applyProtection="0">
      <alignment vertical="center"/>
    </xf>
    <xf numFmtId="0" fontId="187" fillId="27" borderId="0" applyNumberFormat="0" applyBorder="0" applyAlignment="0" applyProtection="0">
      <alignment vertical="center"/>
    </xf>
    <xf numFmtId="0" fontId="8" fillId="0" borderId="0"/>
    <xf numFmtId="0" fontId="187" fillId="50" borderId="0" applyNumberFormat="0" applyBorder="0" applyAlignment="0" applyProtection="0">
      <alignment vertical="center"/>
    </xf>
    <xf numFmtId="0" fontId="188" fillId="34" borderId="0" applyNumberFormat="0" applyBorder="0" applyAlignment="0" applyProtection="0">
      <alignment vertical="center"/>
    </xf>
    <xf numFmtId="183" fontId="84" fillId="0" borderId="0"/>
    <xf numFmtId="0" fontId="187" fillId="38" borderId="0" applyNumberFormat="0" applyBorder="0" applyAlignment="0" applyProtection="0">
      <alignment vertical="center"/>
    </xf>
    <xf numFmtId="0" fontId="188" fillId="26" borderId="0" applyNumberFormat="0" applyBorder="0" applyAlignment="0" applyProtection="0">
      <alignment vertical="center"/>
    </xf>
    <xf numFmtId="0" fontId="188" fillId="48" borderId="0" applyNumberFormat="0" applyBorder="0" applyAlignment="0" applyProtection="0">
      <alignment vertical="center"/>
    </xf>
    <xf numFmtId="0" fontId="187" fillId="33" borderId="0" applyNumberFormat="0" applyBorder="0" applyAlignment="0" applyProtection="0">
      <alignment vertical="center"/>
    </xf>
    <xf numFmtId="0" fontId="8" fillId="0" borderId="0"/>
    <xf numFmtId="0" fontId="188" fillId="45" borderId="0" applyNumberFormat="0" applyBorder="0" applyAlignment="0" applyProtection="0">
      <alignment vertical="center"/>
    </xf>
    <xf numFmtId="0" fontId="8" fillId="0" borderId="0" applyProtection="0">
      <alignment vertical="center"/>
    </xf>
    <xf numFmtId="0" fontId="195" fillId="0" borderId="0"/>
    <xf numFmtId="0" fontId="8" fillId="0" borderId="0"/>
    <xf numFmtId="0" fontId="42" fillId="0" borderId="0"/>
    <xf numFmtId="0" fontId="3" fillId="0" borderId="0">
      <alignment vertical="center"/>
    </xf>
    <xf numFmtId="0" fontId="8" fillId="0" borderId="0"/>
    <xf numFmtId="0" fontId="8" fillId="0" borderId="0"/>
    <xf numFmtId="0" fontId="207" fillId="0" borderId="0"/>
    <xf numFmtId="0" fontId="102" fillId="0" borderId="0"/>
    <xf numFmtId="0" fontId="116" fillId="0" borderId="0"/>
    <xf numFmtId="0" fontId="208" fillId="0" borderId="0"/>
    <xf numFmtId="0" fontId="8" fillId="0" borderId="0">
      <alignment vertical="center"/>
    </xf>
    <xf numFmtId="0" fontId="8" fillId="0" borderId="0">
      <alignment vertical="center"/>
    </xf>
    <xf numFmtId="0" fontId="8" fillId="0" borderId="0"/>
    <xf numFmtId="0" fontId="204" fillId="0" borderId="0"/>
    <xf numFmtId="0" fontId="8" fillId="0" borderId="0">
      <alignment vertical="center"/>
    </xf>
    <xf numFmtId="0" fontId="210" fillId="0" borderId="0" applyNumberFormat="0" applyFill="0" applyBorder="0" applyAlignment="0" applyProtection="0"/>
    <xf numFmtId="0" fontId="8" fillId="0" borderId="0">
      <alignment vertical="center"/>
    </xf>
    <xf numFmtId="0" fontId="132" fillId="0" borderId="0"/>
    <xf numFmtId="43" fontId="8" fillId="0" borderId="0" applyFont="0" applyFill="0" applyBorder="0" applyAlignment="0" applyProtection="0">
      <alignment vertical="center"/>
    </xf>
    <xf numFmtId="0" fontId="102" fillId="0" borderId="0"/>
    <xf numFmtId="0" fontId="8" fillId="0" borderId="0" applyBorder="0">
      <alignment vertical="center"/>
    </xf>
    <xf numFmtId="0" fontId="164" fillId="0" borderId="0">
      <alignment vertical="center"/>
    </xf>
    <xf numFmtId="0" fontId="205" fillId="52" borderId="83" applyNumberFormat="0" applyFont="0" applyAlignment="0" applyProtection="0"/>
    <xf numFmtId="0" fontId="58" fillId="52"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16" fillId="0" borderId="0"/>
    <xf numFmtId="0" fontId="189" fillId="0" borderId="0"/>
    <xf numFmtId="0" fontId="203" fillId="0" borderId="0"/>
    <xf numFmtId="0" fontId="206" fillId="0" borderId="0">
      <alignment vertical="center"/>
    </xf>
    <xf numFmtId="0" fontId="211" fillId="0" borderId="0"/>
    <xf numFmtId="0" fontId="8" fillId="0" borderId="0">
      <alignment vertical="center"/>
    </xf>
    <xf numFmtId="0" fontId="3" fillId="0" borderId="0">
      <alignment vertical="center"/>
    </xf>
    <xf numFmtId="184" fontId="8" fillId="0" borderId="0" applyBorder="0">
      <alignment vertical="center"/>
    </xf>
    <xf numFmtId="184" fontId="209" fillId="0" borderId="0" applyNumberFormat="0" applyFill="0" applyBorder="0" applyAlignment="0" applyProtection="0">
      <alignment vertical="top"/>
      <protection locked="0"/>
    </xf>
    <xf numFmtId="0" fontId="189" fillId="0" borderId="0"/>
    <xf numFmtId="0" fontId="3" fillId="0" borderId="0"/>
    <xf numFmtId="184" fontId="3" fillId="0" borderId="0"/>
    <xf numFmtId="0" fontId="8" fillId="0" borderId="0">
      <alignment vertical="center"/>
    </xf>
    <xf numFmtId="0" fontId="132" fillId="0" borderId="0"/>
    <xf numFmtId="0" fontId="102" fillId="0" borderId="0"/>
    <xf numFmtId="0" fontId="132" fillId="0" borderId="0"/>
    <xf numFmtId="0" fontId="198" fillId="4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204" fillId="0" borderId="0">
      <alignment vertical="center"/>
    </xf>
    <xf numFmtId="0" fontId="207" fillId="0" borderId="0"/>
    <xf numFmtId="0" fontId="82" fillId="0" borderId="0"/>
    <xf numFmtId="0" fontId="3" fillId="0" borderId="0">
      <alignment vertical="center"/>
    </xf>
  </cellStyleXfs>
  <cellXfs count="855">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2" applyFont="1" applyFill="1" applyBorder="1" applyAlignment="1">
      <alignment horizontal="left" vertical="center" wrapText="1"/>
    </xf>
    <xf numFmtId="0" fontId="11" fillId="8" borderId="5" xfId="102"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2"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2" applyFont="1" applyFill="1" applyBorder="1" applyAlignment="1">
      <alignment horizontal="justify" vertical="center" wrapText="1"/>
    </xf>
    <xf numFmtId="0" fontId="11" fillId="8" borderId="5" xfId="102"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12"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20" fillId="5" borderId="5" xfId="0" applyNumberFormat="1" applyFont="1" applyFill="1" applyBorder="1" applyAlignment="1">
      <alignment vertical="center"/>
    </xf>
    <xf numFmtId="0" fontId="20" fillId="5" borderId="7" xfId="0" applyNumberFormat="1" applyFont="1" applyFill="1" applyBorder="1" applyAlignment="1">
      <alignment horizontal="center" vertical="center"/>
    </xf>
    <xf numFmtId="0" fontId="20" fillId="5" borderId="8" xfId="0" applyNumberFormat="1" applyFont="1" applyFill="1" applyBorder="1" applyAlignment="1">
      <alignment horizontal="center" vertical="center"/>
    </xf>
    <xf numFmtId="0" fontId="20" fillId="5" borderId="9" xfId="0" applyNumberFormat="1" applyFont="1" applyFill="1" applyBorder="1" applyAlignment="1">
      <alignment horizontal="center" vertical="center"/>
    </xf>
    <xf numFmtId="0" fontId="20" fillId="5" borderId="5" xfId="0" applyNumberFormat="1" applyFont="1" applyFill="1" applyBorder="1" applyAlignment="1">
      <alignment horizontal="center" vertical="center"/>
    </xf>
    <xf numFmtId="0" fontId="21" fillId="5" borderId="10" xfId="0" applyNumberFormat="1" applyFont="1" applyFill="1" applyBorder="1" applyAlignment="1">
      <alignment horizontal="center" vertical="center"/>
    </xf>
    <xf numFmtId="0" fontId="20" fillId="5" borderId="10" xfId="0" applyNumberFormat="1" applyFont="1" applyFill="1" applyBorder="1" applyAlignment="1">
      <alignment horizontal="center" vertical="center"/>
    </xf>
    <xf numFmtId="0" fontId="22" fillId="5" borderId="10" xfId="0" applyNumberFormat="1" applyFont="1" applyFill="1" applyBorder="1" applyAlignment="1">
      <alignment horizontal="center" vertical="center"/>
    </xf>
    <xf numFmtId="0" fontId="23" fillId="5" borderId="5" xfId="0" applyFont="1" applyFill="1" applyBorder="1" applyAlignment="1">
      <alignment horizontal="center" vertical="center" wrapText="1"/>
    </xf>
    <xf numFmtId="185"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186" fontId="23" fillId="5" borderId="5" xfId="0" applyNumberFormat="1" applyFont="1" applyFill="1" applyBorder="1" applyAlignment="1">
      <alignment horizontal="center" vertical="center"/>
    </xf>
    <xf numFmtId="0" fontId="25" fillId="9" borderId="5" xfId="0" applyFont="1" applyFill="1" applyBorder="1" applyAlignment="1">
      <alignment horizontal="center"/>
    </xf>
    <xf numFmtId="0" fontId="26" fillId="9" borderId="5" xfId="0" applyFont="1" applyFill="1" applyBorder="1" applyAlignment="1">
      <alignment horizontal="center"/>
    </xf>
    <xf numFmtId="0" fontId="27" fillId="5" borderId="5" xfId="0" applyFont="1" applyFill="1" applyBorder="1" applyAlignment="1">
      <alignment horizontal="center" vertical="center"/>
    </xf>
    <xf numFmtId="177" fontId="19" fillId="5" borderId="5" xfId="29" applyNumberFormat="1" applyFont="1" applyFill="1" applyBorder="1" applyAlignment="1">
      <alignment horizontal="center" vertical="center"/>
    </xf>
    <xf numFmtId="181" fontId="28" fillId="10" borderId="5" xfId="29" applyNumberFormat="1" applyFont="1" applyFill="1" applyBorder="1" applyAlignment="1">
      <alignment horizontal="center" vertical="center" wrapText="1"/>
    </xf>
    <xf numFmtId="0" fontId="29" fillId="11"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77" fontId="32" fillId="5" borderId="5" xfId="29"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29" fillId="0" borderId="5" xfId="0" applyFont="1" applyBorder="1" applyAlignment="1">
      <alignment horizontal="center" vertical="center"/>
    </xf>
    <xf numFmtId="0" fontId="33" fillId="5" borderId="5" xfId="0" applyFont="1" applyFill="1" applyBorder="1" applyAlignment="1">
      <alignment horizontal="center" vertical="center" wrapText="1"/>
    </xf>
    <xf numFmtId="0" fontId="34" fillId="5" borderId="5" xfId="0" applyFont="1" applyFill="1" applyBorder="1" applyAlignment="1">
      <alignment horizontal="center" vertical="center"/>
    </xf>
    <xf numFmtId="0" fontId="35" fillId="5" borderId="11" xfId="0" applyFont="1" applyFill="1" applyBorder="1" applyAlignment="1">
      <alignment horizontal="right" vertical="center"/>
    </xf>
    <xf numFmtId="0" fontId="35" fillId="5" borderId="0" xfId="0" applyFont="1" applyFill="1" applyBorder="1">
      <alignment vertical="center"/>
    </xf>
    <xf numFmtId="0" fontId="36" fillId="5" borderId="0" xfId="0" applyFont="1" applyFill="1" applyBorder="1">
      <alignment vertical="center"/>
    </xf>
    <xf numFmtId="0" fontId="37" fillId="5" borderId="11" xfId="0" applyFont="1" applyFill="1" applyBorder="1">
      <alignment vertical="center"/>
    </xf>
    <xf numFmtId="0" fontId="36" fillId="5" borderId="0" xfId="0" applyFont="1" applyFill="1">
      <alignment vertical="center"/>
    </xf>
    <xf numFmtId="0" fontId="36" fillId="5" borderId="0" xfId="0" applyFont="1" applyFill="1" applyAlignment="1"/>
    <xf numFmtId="0" fontId="38" fillId="5" borderId="0" xfId="0" applyFont="1" applyFill="1" applyAlignment="1"/>
    <xf numFmtId="0" fontId="35" fillId="5" borderId="0" xfId="0" applyFont="1" applyFill="1">
      <alignment vertical="center"/>
    </xf>
    <xf numFmtId="0" fontId="36" fillId="5" borderId="11" xfId="0" applyFont="1" applyFill="1" applyBorder="1" applyAlignment="1">
      <alignment horizontal="right" vertical="center"/>
    </xf>
    <xf numFmtId="0" fontId="37" fillId="5" borderId="12" xfId="0" applyFont="1" applyFill="1" applyBorder="1" applyAlignment="1">
      <alignment horizontal="right" vertical="center"/>
    </xf>
    <xf numFmtId="0" fontId="39" fillId="5" borderId="13" xfId="0" applyFont="1" applyFill="1" applyBorder="1" applyAlignment="1">
      <alignment horizontal="center" vertical="center"/>
    </xf>
    <xf numFmtId="177" fontId="40" fillId="12" borderId="5" xfId="29" applyNumberFormat="1" applyFont="1" applyFill="1" applyBorder="1" applyAlignment="1">
      <alignment horizontal="center" vertical="center"/>
    </xf>
    <xf numFmtId="187" fontId="37" fillId="0" borderId="5" xfId="29" applyNumberFormat="1" applyFont="1" applyFill="1" applyBorder="1" applyAlignment="1">
      <alignment horizontal="center" vertical="center" wrapText="1"/>
    </xf>
    <xf numFmtId="0" fontId="41" fillId="5" borderId="5" xfId="0" applyFont="1" applyFill="1" applyBorder="1" applyAlignment="1">
      <alignment horizontal="center" vertical="center"/>
    </xf>
    <xf numFmtId="14" fontId="36" fillId="11" borderId="5" xfId="0" applyNumberFormat="1" applyFont="1" applyFill="1" applyBorder="1" applyAlignment="1">
      <alignment horizontal="center" vertical="center" wrapText="1"/>
    </xf>
    <xf numFmtId="0" fontId="36" fillId="5" borderId="14" xfId="0" applyFont="1" applyFill="1" applyBorder="1">
      <alignment vertical="center"/>
    </xf>
    <xf numFmtId="0" fontId="36" fillId="5" borderId="15" xfId="0" applyFont="1" applyFill="1" applyBorder="1" applyAlignment="1">
      <alignment vertical="center"/>
    </xf>
    <xf numFmtId="0" fontId="36" fillId="5" borderId="16" xfId="0" applyFont="1" applyFill="1" applyBorder="1" applyAlignment="1">
      <alignment vertical="center"/>
    </xf>
    <xf numFmtId="0" fontId="36" fillId="5" borderId="16" xfId="0" applyFont="1" applyFill="1" applyBorder="1">
      <alignment vertical="center"/>
    </xf>
    <xf numFmtId="0" fontId="38" fillId="5" borderId="0" xfId="0" applyFont="1" applyFill="1" applyBorder="1" applyAlignment="1"/>
    <xf numFmtId="0" fontId="38" fillId="5" borderId="16" xfId="0" applyFont="1" applyFill="1" applyBorder="1" applyAlignment="1"/>
    <xf numFmtId="0" fontId="37" fillId="5" borderId="13" xfId="0" applyFont="1" applyFill="1" applyBorder="1">
      <alignment vertical="center"/>
    </xf>
    <xf numFmtId="0" fontId="37" fillId="5" borderId="17" xfId="0" applyFont="1" applyFill="1" applyBorder="1">
      <alignment vertical="center"/>
    </xf>
    <xf numFmtId="0" fontId="26"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2" fillId="5" borderId="5" xfId="0" applyFont="1" applyFill="1" applyBorder="1" applyAlignment="1">
      <alignment horizontal="center" vertical="center" wrapText="1"/>
    </xf>
    <xf numFmtId="0" fontId="19" fillId="5" borderId="10" xfId="97" applyFont="1" applyFill="1" applyBorder="1" applyAlignment="1">
      <alignment horizontal="center" vertical="center"/>
    </xf>
    <xf numFmtId="0" fontId="19" fillId="5" borderId="10" xfId="97" applyNumberFormat="1" applyFont="1" applyFill="1" applyBorder="1" applyAlignment="1">
      <alignment horizontal="center" vertical="center"/>
    </xf>
    <xf numFmtId="0" fontId="19" fillId="5" borderId="12" xfId="97" applyNumberFormat="1" applyFont="1" applyFill="1" applyBorder="1" applyAlignment="1">
      <alignment horizontal="center" vertical="center"/>
    </xf>
    <xf numFmtId="0" fontId="19" fillId="5" borderId="5" xfId="97" applyNumberFormat="1" applyFont="1" applyFill="1" applyBorder="1" applyAlignment="1">
      <alignment horizontal="center" vertical="center"/>
    </xf>
    <xf numFmtId="0" fontId="19" fillId="5" borderId="5" xfId="97" applyFont="1" applyFill="1" applyBorder="1" applyAlignment="1">
      <alignment horizontal="center" vertical="center"/>
    </xf>
    <xf numFmtId="0" fontId="43" fillId="5" borderId="5" xfId="0" applyFont="1" applyFill="1" applyBorder="1" applyAlignment="1">
      <alignment horizontal="center" vertical="center"/>
    </xf>
    <xf numFmtId="0" fontId="43" fillId="5" borderId="7" xfId="0" applyFont="1" applyFill="1" applyBorder="1" applyAlignment="1">
      <alignment horizontal="center" vertical="center"/>
    </xf>
    <xf numFmtId="0" fontId="43" fillId="5" borderId="5" xfId="97" applyFont="1" applyFill="1" applyBorder="1" applyAlignment="1">
      <alignment horizontal="center" vertical="center"/>
    </xf>
    <xf numFmtId="0" fontId="44" fillId="5" borderId="5"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98" applyFont="1" applyFill="1" applyBorder="1" applyAlignment="1">
      <alignment horizontal="center" vertical="center"/>
    </xf>
    <xf numFmtId="189" fontId="19" fillId="5" borderId="5" xfId="0" applyNumberFormat="1" applyFont="1" applyFill="1" applyBorder="1" applyAlignment="1">
      <alignment horizontal="center" vertical="center"/>
    </xf>
    <xf numFmtId="189" fontId="19" fillId="5" borderId="5" xfId="98" applyNumberFormat="1" applyFont="1" applyFill="1" applyBorder="1" applyAlignment="1">
      <alignment horizontal="center" vertical="center"/>
    </xf>
    <xf numFmtId="0" fontId="19" fillId="5" borderId="5" xfId="0" applyNumberFormat="1"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42" fillId="5" borderId="7" xfId="0" applyFont="1" applyFill="1" applyBorder="1" applyAlignment="1">
      <alignment horizontal="center" vertical="center" wrapText="1"/>
    </xf>
    <xf numFmtId="0" fontId="42" fillId="5" borderId="8"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5" fillId="9" borderId="5" xfId="0" applyFont="1" applyFill="1" applyBorder="1" applyAlignment="1">
      <alignment horizontal="center"/>
    </xf>
    <xf numFmtId="0" fontId="27" fillId="5" borderId="5" xfId="0" applyFont="1" applyFill="1" applyBorder="1" applyAlignment="1">
      <alignment horizontal="center"/>
    </xf>
    <xf numFmtId="0" fontId="8" fillId="5" borderId="5" xfId="0" applyFont="1" applyFill="1" applyBorder="1" applyAlignment="1">
      <alignment horizontal="center"/>
    </xf>
    <xf numFmtId="0" fontId="46" fillId="5" borderId="10" xfId="0" applyFont="1" applyFill="1" applyBorder="1" applyAlignment="1">
      <alignment horizontal="center" vertical="center"/>
    </xf>
    <xf numFmtId="0" fontId="46" fillId="5" borderId="5" xfId="0" applyFont="1" applyFill="1" applyBorder="1" applyAlignment="1">
      <alignment horizontal="center" vertical="center"/>
    </xf>
    <xf numFmtId="0" fontId="22" fillId="5" borderId="5" xfId="0" applyFont="1" applyFill="1" applyBorder="1" applyAlignment="1">
      <alignment horizontal="center" vertical="center" wrapText="1"/>
    </xf>
    <xf numFmtId="190" fontId="23" fillId="5" borderId="5" xfId="0" applyNumberFormat="1" applyFont="1" applyFill="1" applyBorder="1" applyAlignment="1">
      <alignment horizontal="center" vertical="center"/>
    </xf>
    <xf numFmtId="0" fontId="23" fillId="5" borderId="5" xfId="0" applyFont="1" applyFill="1" applyBorder="1" applyAlignment="1">
      <alignment horizontal="center" vertical="center"/>
    </xf>
    <xf numFmtId="0" fontId="46" fillId="5" borderId="18" xfId="0" applyFont="1" applyFill="1" applyBorder="1" applyAlignment="1">
      <alignment horizontal="center" vertical="center"/>
    </xf>
    <xf numFmtId="0" fontId="46" fillId="5" borderId="19" xfId="0" applyFont="1" applyFill="1" applyBorder="1" applyAlignment="1">
      <alignment horizontal="center" vertical="center"/>
    </xf>
    <xf numFmtId="0" fontId="47" fillId="9" borderId="5" xfId="0" applyFont="1" applyFill="1" applyBorder="1" applyAlignment="1">
      <alignment horizontal="center" vertical="center"/>
    </xf>
    <xf numFmtId="0" fontId="48" fillId="9" borderId="5" xfId="0" applyFont="1" applyFill="1" applyBorder="1" applyAlignment="1">
      <alignment horizontal="center" vertical="center"/>
    </xf>
    <xf numFmtId="0" fontId="49" fillId="0" borderId="0" xfId="12" applyFont="1" applyFill="1">
      <alignment vertical="center"/>
    </xf>
    <xf numFmtId="0" fontId="46" fillId="9" borderId="5" xfId="0" applyFont="1" applyFill="1" applyBorder="1" applyAlignment="1">
      <alignment horizontal="center" vertical="center"/>
    </xf>
    <xf numFmtId="0" fontId="50" fillId="0" borderId="0" xfId="0" applyFont="1" applyFill="1" applyBorder="1" applyAlignment="1">
      <alignment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51" fillId="5" borderId="5" xfId="0" applyNumberFormat="1" applyFont="1" applyFill="1" applyBorder="1" applyAlignment="1">
      <alignment horizontal="center" vertical="center"/>
    </xf>
    <xf numFmtId="0" fontId="52" fillId="9" borderId="5" xfId="94" applyFont="1" applyFill="1" applyBorder="1" applyAlignment="1">
      <alignment horizontal="center" vertical="center"/>
    </xf>
    <xf numFmtId="0" fontId="32" fillId="5" borderId="5" xfId="94" applyFont="1" applyFill="1" applyBorder="1" applyAlignment="1">
      <alignment horizontal="center" vertical="center" wrapText="1"/>
    </xf>
    <xf numFmtId="0" fontId="32" fillId="0" borderId="10" xfId="94" applyFont="1" applyFill="1" applyBorder="1" applyAlignment="1">
      <alignment horizontal="center"/>
    </xf>
    <xf numFmtId="0" fontId="19" fillId="0" borderId="13" xfId="0" applyFont="1" applyFill="1" applyBorder="1" applyAlignment="1">
      <alignment horizontal="center" vertical="center"/>
    </xf>
    <xf numFmtId="0" fontId="19" fillId="0" borderId="10" xfId="95" applyFont="1" applyFill="1" applyBorder="1" applyAlignment="1">
      <alignment horizontal="center" vertical="center"/>
    </xf>
    <xf numFmtId="0" fontId="19" fillId="0" borderId="10" xfId="94" applyFont="1" applyFill="1" applyBorder="1" applyAlignment="1">
      <alignment horizontal="center" vertical="center"/>
    </xf>
    <xf numFmtId="0" fontId="19" fillId="14" borderId="20" xfId="94" applyFont="1" applyFill="1" applyBorder="1" applyAlignment="1">
      <alignment horizontal="center" vertical="center"/>
    </xf>
    <xf numFmtId="0" fontId="19" fillId="5" borderId="13" xfId="0" applyNumberFormat="1" applyFont="1" applyFill="1" applyBorder="1" applyAlignment="1">
      <alignment horizontal="center" vertical="center" wrapText="1"/>
    </xf>
    <xf numFmtId="0" fontId="19" fillId="5" borderId="10" xfId="95" applyFont="1" applyFill="1" applyBorder="1" applyAlignment="1">
      <alignment horizontal="center" vertical="center"/>
    </xf>
    <xf numFmtId="0" fontId="33" fillId="5" borderId="5" xfId="0" applyFont="1" applyFill="1" applyBorder="1" applyAlignment="1">
      <alignment horizontal="center" vertical="center"/>
    </xf>
    <xf numFmtId="0" fontId="19" fillId="5" borderId="5" xfId="94" applyFont="1" applyFill="1" applyBorder="1" applyAlignment="1">
      <alignment horizontal="center" vertical="center"/>
    </xf>
    <xf numFmtId="0" fontId="32" fillId="0" borderId="10" xfId="94" applyFont="1" applyFill="1" applyBorder="1" applyAlignment="1">
      <alignment horizontal="center" vertical="center"/>
    </xf>
    <xf numFmtId="188" fontId="19" fillId="5" borderId="20" xfId="93" applyNumberFormat="1" applyFont="1" applyFill="1" applyBorder="1" applyAlignment="1">
      <alignment horizontal="center" vertical="center" wrapText="1"/>
    </xf>
    <xf numFmtId="188" fontId="19" fillId="5" borderId="5" xfId="93" applyNumberFormat="1" applyFont="1" applyFill="1" applyBorder="1" applyAlignment="1">
      <alignment horizontal="center" vertical="center" wrapText="1"/>
    </xf>
    <xf numFmtId="0" fontId="20" fillId="5" borderId="5" xfId="0" applyNumberFormat="1" applyFont="1" applyFill="1" applyBorder="1" applyAlignment="1">
      <alignment horizontal="center" vertical="center" wrapText="1"/>
    </xf>
    <xf numFmtId="0" fontId="53" fillId="5" borderId="21" xfId="0" applyFont="1" applyFill="1" applyBorder="1" applyAlignment="1">
      <alignment horizontal="center" vertical="center"/>
    </xf>
    <xf numFmtId="185"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0" fontId="53" fillId="5" borderId="5" xfId="0" applyFont="1" applyFill="1" applyBorder="1" applyAlignment="1">
      <alignment horizontal="center" vertical="center" wrapText="1"/>
    </xf>
    <xf numFmtId="0" fontId="50" fillId="0" borderId="0" xfId="0" applyNumberFormat="1" applyFont="1" applyFill="1" applyBorder="1" applyAlignment="1">
      <alignment vertical="center"/>
    </xf>
    <xf numFmtId="0" fontId="49" fillId="0" borderId="0" xfId="12" applyNumberFormat="1" applyFont="1" applyFill="1">
      <alignment vertical="center"/>
    </xf>
    <xf numFmtId="0" fontId="45" fillId="9" borderId="22" xfId="0" applyFont="1" applyFill="1" applyBorder="1" applyAlignment="1">
      <alignment horizontal="center" vertical="center"/>
    </xf>
    <xf numFmtId="0" fontId="45" fillId="9" borderId="23" xfId="0" applyFont="1" applyFill="1" applyBorder="1" applyAlignment="1">
      <alignment horizontal="center" vertical="center"/>
    </xf>
    <xf numFmtId="0" fontId="8" fillId="5"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8" fillId="5" borderId="7"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54" fillId="0" borderId="25" xfId="0" applyFont="1" applyFill="1" applyBorder="1" applyAlignment="1">
      <alignment horizontal="center" vertical="center"/>
    </xf>
    <xf numFmtId="0" fontId="54" fillId="0" borderId="5" xfId="0" applyFont="1" applyFill="1" applyBorder="1" applyAlignment="1">
      <alignment horizontal="center" vertical="center"/>
    </xf>
    <xf numFmtId="0" fontId="8" fillId="0" borderId="5" xfId="0" applyFont="1" applyFill="1" applyBorder="1" applyAlignment="1">
      <alignment horizontal="center" vertical="center"/>
    </xf>
    <xf numFmtId="184" fontId="50" fillId="11"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0" fillId="0" borderId="5" xfId="0" applyBorder="1" applyAlignment="1">
      <alignment horizontal="center" vertical="center" wrapText="1"/>
    </xf>
    <xf numFmtId="191" fontId="8" fillId="0"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55" fillId="0" borderId="0" xfId="0" applyFont="1" applyFill="1" applyBorder="1" applyAlignment="1">
      <alignment vertical="center"/>
    </xf>
    <xf numFmtId="0" fontId="55" fillId="9" borderId="5" xfId="0" applyFont="1" applyFill="1" applyBorder="1" applyAlignment="1">
      <alignment horizontal="center" vertical="center"/>
    </xf>
    <xf numFmtId="0" fontId="56" fillId="9" borderId="5" xfId="0" applyFont="1" applyFill="1" applyBorder="1" applyAlignment="1">
      <alignment horizontal="center" vertical="center"/>
    </xf>
    <xf numFmtId="0" fontId="56" fillId="9" borderId="7" xfId="0" applyFont="1" applyFill="1" applyBorder="1" applyAlignment="1">
      <alignment horizontal="center" vertical="center"/>
    </xf>
    <xf numFmtId="0" fontId="56" fillId="9" borderId="8" xfId="0" applyFont="1" applyFill="1" applyBorder="1" applyAlignment="1">
      <alignment horizontal="center" vertical="center"/>
    </xf>
    <xf numFmtId="0" fontId="57" fillId="9" borderId="7" xfId="0" applyFont="1" applyFill="1" applyBorder="1" applyAlignment="1">
      <alignment horizontal="center" vertical="center"/>
    </xf>
    <xf numFmtId="0" fontId="57" fillId="9" borderId="8" xfId="0" applyFont="1" applyFill="1" applyBorder="1" applyAlignment="1">
      <alignment horizontal="center" vertical="center"/>
    </xf>
    <xf numFmtId="0" fontId="32" fillId="5" borderId="5" xfId="0" applyFont="1" applyFill="1" applyBorder="1" applyAlignment="1">
      <alignment horizontal="center"/>
    </xf>
    <xf numFmtId="185" fontId="41" fillId="11" borderId="5" xfId="0" applyNumberFormat="1" applyFont="1" applyFill="1" applyBorder="1" applyAlignment="1">
      <alignment horizontal="center" vertical="center"/>
    </xf>
    <xf numFmtId="185" fontId="41"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56" fillId="9" borderId="9" xfId="0" applyFont="1" applyFill="1" applyBorder="1" applyAlignment="1">
      <alignment horizontal="center" vertical="center"/>
    </xf>
    <xf numFmtId="0" fontId="57" fillId="9" borderId="9" xfId="0" applyFont="1" applyFill="1" applyBorder="1" applyAlignment="1">
      <alignment horizontal="center" vertical="center"/>
    </xf>
    <xf numFmtId="0" fontId="58" fillId="11" borderId="0" xfId="0" applyNumberFormat="1" applyFont="1" applyFill="1" applyBorder="1" applyAlignment="1" applyProtection="1">
      <alignment vertical="center"/>
    </xf>
    <xf numFmtId="0" fontId="59" fillId="5" borderId="0" xfId="0" applyNumberFormat="1" applyFont="1" applyFill="1" applyAlignment="1" applyProtection="1">
      <alignment horizontal="center" vertical="center"/>
    </xf>
    <xf numFmtId="0" fontId="9" fillId="11" borderId="0" xfId="12" applyNumberFormat="1" applyFont="1" applyFill="1" applyBorder="1" applyAlignment="1" applyProtection="1">
      <alignment vertical="center"/>
    </xf>
    <xf numFmtId="0" fontId="60" fillId="11" borderId="5" xfId="0" applyFont="1" applyFill="1" applyBorder="1" applyAlignment="1">
      <alignment horizontal="center" vertical="center"/>
    </xf>
    <xf numFmtId="0" fontId="58" fillId="11" borderId="0" xfId="0" applyNumberFormat="1" applyFont="1" applyFill="1" applyBorder="1" applyAlignment="1" applyProtection="1">
      <alignment horizontal="center" vertical="center"/>
    </xf>
    <xf numFmtId="0" fontId="61" fillId="11" borderId="5" xfId="0" applyFont="1" applyFill="1" applyBorder="1" applyAlignment="1">
      <alignment horizontal="center" vertical="center"/>
    </xf>
    <xf numFmtId="0" fontId="62" fillId="11" borderId="5" xfId="0" applyFont="1" applyFill="1" applyBorder="1" applyAlignment="1">
      <alignment horizontal="center" vertical="center"/>
    </xf>
    <xf numFmtId="0" fontId="0" fillId="0" borderId="0" xfId="0" applyFill="1">
      <alignment vertical="center"/>
    </xf>
    <xf numFmtId="0" fontId="58" fillId="11" borderId="5" xfId="0" applyNumberFormat="1" applyFont="1" applyFill="1" applyBorder="1" applyAlignment="1" applyProtection="1">
      <alignment horizontal="center" vertical="center"/>
    </xf>
    <xf numFmtId="0" fontId="8" fillId="0" borderId="0" xfId="0" applyFont="1" applyFill="1" applyAlignment="1">
      <alignment vertical="center"/>
    </xf>
    <xf numFmtId="49" fontId="63" fillId="15" borderId="0" xfId="88" applyNumberFormat="1" applyFont="1" applyFill="1" applyAlignment="1" applyProtection="1">
      <alignment horizontal="center" vertical="center"/>
    </xf>
    <xf numFmtId="49" fontId="63" fillId="15" borderId="0" xfId="90" applyNumberFormat="1" applyFont="1" applyFill="1" applyAlignment="1" applyProtection="1">
      <alignment horizontal="center" vertical="center"/>
    </xf>
    <xf numFmtId="49" fontId="64" fillId="0" borderId="0" xfId="88" applyNumberFormat="1" applyFont="1" applyFill="1" applyAlignment="1" applyProtection="1">
      <alignment horizontal="center"/>
    </xf>
    <xf numFmtId="49" fontId="47" fillId="9" borderId="5" xfId="88" applyNumberFormat="1" applyFont="1" applyFill="1" applyBorder="1" applyAlignment="1" applyProtection="1">
      <alignment horizontal="center" vertical="center"/>
    </xf>
    <xf numFmtId="49" fontId="51" fillId="9" borderId="5" xfId="88" applyNumberFormat="1" applyFont="1" applyFill="1" applyBorder="1" applyAlignment="1" applyProtection="1">
      <alignment horizontal="center" vertical="center"/>
    </xf>
    <xf numFmtId="0" fontId="65" fillId="5" borderId="5" xfId="0" applyFont="1" applyFill="1" applyBorder="1" applyAlignment="1">
      <alignment horizontal="center" vertical="center"/>
    </xf>
    <xf numFmtId="0" fontId="65" fillId="5" borderId="7" xfId="0" applyFont="1" applyFill="1" applyBorder="1" applyAlignment="1">
      <alignment horizontal="center" vertical="center"/>
    </xf>
    <xf numFmtId="0" fontId="65" fillId="5" borderId="8" xfId="0" applyFont="1" applyFill="1" applyBorder="1" applyAlignment="1">
      <alignment horizontal="center" vertical="center"/>
    </xf>
    <xf numFmtId="0" fontId="66" fillId="5" borderId="5" xfId="0" applyFont="1" applyFill="1" applyBorder="1" applyAlignment="1">
      <alignment horizontal="center" vertical="center"/>
    </xf>
    <xf numFmtId="185" fontId="67" fillId="15" borderId="10" xfId="88" applyNumberFormat="1" applyFont="1" applyFill="1" applyBorder="1" applyAlignment="1" applyProtection="1">
      <alignment horizontal="center" vertical="center"/>
    </xf>
    <xf numFmtId="185" fontId="68" fillId="0" borderId="10" xfId="0" applyNumberFormat="1" applyFont="1" applyFill="1" applyBorder="1" applyAlignment="1">
      <alignment horizontal="center" vertical="center" wrapText="1"/>
    </xf>
    <xf numFmtId="185" fontId="69" fillId="0" borderId="10" xfId="0" applyNumberFormat="1" applyFont="1" applyFill="1" applyBorder="1" applyAlignment="1">
      <alignment horizontal="center" vertical="center" wrapText="1"/>
    </xf>
    <xf numFmtId="185" fontId="70" fillId="11" borderId="10" xfId="68" applyNumberFormat="1" applyFont="1" applyFill="1" applyBorder="1" applyAlignment="1">
      <alignment horizontal="center" vertical="center" wrapText="1"/>
    </xf>
    <xf numFmtId="185" fontId="68" fillId="0" borderId="5" xfId="0" applyNumberFormat="1" applyFont="1" applyFill="1" applyBorder="1" applyAlignment="1">
      <alignment vertical="center"/>
    </xf>
    <xf numFmtId="185" fontId="71" fillId="0" borderId="5" xfId="0" applyNumberFormat="1" applyFont="1" applyFill="1" applyBorder="1" applyAlignment="1">
      <alignment horizontal="center" vertical="center"/>
    </xf>
    <xf numFmtId="191" fontId="72" fillId="0" borderId="5" xfId="0" applyNumberFormat="1" applyFont="1" applyFill="1" applyBorder="1" applyAlignment="1">
      <alignment vertical="center"/>
    </xf>
    <xf numFmtId="185" fontId="8" fillId="0" borderId="5" xfId="0" applyNumberFormat="1" applyFont="1" applyFill="1" applyBorder="1" applyAlignment="1">
      <alignment horizontal="center" vertical="center"/>
    </xf>
    <xf numFmtId="0" fontId="64" fillId="0" borderId="0" xfId="88" applyNumberFormat="1" applyFont="1" applyFill="1" applyAlignment="1" applyProtection="1">
      <alignment horizontal="center"/>
    </xf>
    <xf numFmtId="185" fontId="73" fillId="11" borderId="10" xfId="68" applyNumberFormat="1" applyFont="1" applyFill="1" applyBorder="1" applyAlignment="1">
      <alignment horizontal="center" vertical="center" wrapText="1"/>
    </xf>
    <xf numFmtId="49" fontId="49"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65" fillId="5" borderId="9" xfId="0" applyFont="1" applyFill="1" applyBorder="1" applyAlignment="1">
      <alignment horizontal="center" vertical="center"/>
    </xf>
    <xf numFmtId="185" fontId="70" fillId="11" borderId="5" xfId="68" applyNumberFormat="1" applyFont="1" applyFill="1" applyBorder="1" applyAlignment="1">
      <alignment horizontal="center" vertical="center" wrapText="1"/>
    </xf>
    <xf numFmtId="185" fontId="74" fillId="0" borderId="5" xfId="0" applyNumberFormat="1" applyFont="1" applyFill="1" applyBorder="1" applyAlignment="1">
      <alignment horizontal="center" vertical="center"/>
    </xf>
    <xf numFmtId="185" fontId="20" fillId="0" borderId="5" xfId="0" applyNumberFormat="1" applyFont="1" applyFill="1" applyBorder="1" applyAlignment="1">
      <alignment vertical="center"/>
    </xf>
    <xf numFmtId="185" fontId="8" fillId="0" borderId="5" xfId="0" applyNumberFormat="1" applyFont="1" applyFill="1" applyBorder="1" applyAlignment="1">
      <alignment vertical="center"/>
    </xf>
    <xf numFmtId="0" fontId="75" fillId="9" borderId="0" xfId="73" applyFont="1" applyFill="1" applyAlignment="1">
      <alignment horizontal="center" vertical="center"/>
    </xf>
    <xf numFmtId="0" fontId="76" fillId="5" borderId="5" xfId="0" applyFont="1" applyFill="1" applyBorder="1" applyAlignment="1">
      <alignment horizontal="center" vertical="center"/>
    </xf>
    <xf numFmtId="0" fontId="77" fillId="0" borderId="5" xfId="0" applyFont="1" applyFill="1" applyBorder="1" applyAlignment="1">
      <alignment vertical="center"/>
    </xf>
    <xf numFmtId="0" fontId="77" fillId="16" borderId="5" xfId="0" applyFont="1" applyFill="1" applyBorder="1" applyAlignment="1">
      <alignment vertical="center"/>
    </xf>
    <xf numFmtId="0" fontId="78" fillId="0" borderId="5" xfId="0" applyFont="1" applyFill="1" applyBorder="1" applyAlignment="1">
      <alignment vertical="center"/>
    </xf>
    <xf numFmtId="0" fontId="77" fillId="5" borderId="5" xfId="0" applyFont="1" applyFill="1" applyBorder="1" applyAlignment="1">
      <alignment vertical="center"/>
    </xf>
    <xf numFmtId="0" fontId="78" fillId="16" borderId="5" xfId="0" applyFont="1" applyFill="1" applyBorder="1" applyAlignment="1">
      <alignment vertical="center"/>
    </xf>
    <xf numFmtId="0" fontId="77" fillId="0" borderId="7" xfId="0" applyFont="1" applyFill="1" applyBorder="1" applyAlignment="1">
      <alignment vertical="center"/>
    </xf>
    <xf numFmtId="0" fontId="76" fillId="0" borderId="0" xfId="0" applyFont="1" applyFill="1" applyAlignment="1">
      <alignment vertical="center"/>
    </xf>
    <xf numFmtId="0" fontId="8" fillId="11" borderId="0" xfId="0" applyFont="1" applyFill="1" applyBorder="1" applyAlignment="1">
      <alignment vertical="center"/>
    </xf>
    <xf numFmtId="0" fontId="52" fillId="9" borderId="5" xfId="39" applyFont="1" applyFill="1" applyBorder="1" applyAlignment="1">
      <alignment horizontal="center" vertical="center" wrapText="1"/>
    </xf>
    <xf numFmtId="0" fontId="29" fillId="5" borderId="5" xfId="39" applyFont="1" applyFill="1" applyBorder="1" applyAlignment="1">
      <alignment horizontal="center" vertical="center" wrapText="1"/>
    </xf>
    <xf numFmtId="0" fontId="65" fillId="11" borderId="17" xfId="0" applyFont="1" applyFill="1" applyBorder="1" applyAlignment="1">
      <alignment horizontal="center" vertical="center"/>
    </xf>
    <xf numFmtId="0" fontId="65" fillId="11" borderId="10" xfId="0" applyFont="1" applyFill="1" applyBorder="1" applyAlignment="1">
      <alignment horizontal="center" vertical="center"/>
    </xf>
    <xf numFmtId="0" fontId="67" fillId="11" borderId="10" xfId="64" applyFont="1" applyFill="1" applyBorder="1" applyAlignment="1" applyProtection="1">
      <alignment horizontal="center" vertical="center" wrapText="1"/>
    </xf>
    <xf numFmtId="0" fontId="79" fillId="11" borderId="15" xfId="77" applyFont="1" applyFill="1" applyBorder="1" applyAlignment="1">
      <alignment horizontal="center" vertical="center" wrapText="1"/>
    </xf>
    <xf numFmtId="0" fontId="79" fillId="11" borderId="26" xfId="77" applyFont="1" applyFill="1" applyBorder="1" applyAlignment="1">
      <alignment horizontal="center" vertical="center" wrapText="1"/>
    </xf>
    <xf numFmtId="192" fontId="79" fillId="0" borderId="27" xfId="77" applyNumberFormat="1" applyFont="1" applyFill="1" applyBorder="1" applyAlignment="1">
      <alignment horizontal="center" vertical="center" wrapText="1"/>
    </xf>
    <xf numFmtId="0" fontId="8" fillId="15" borderId="5" xfId="118" applyNumberFormat="1" applyFont="1" applyFill="1" applyBorder="1" applyAlignment="1">
      <alignment horizontal="center" vertical="center"/>
    </xf>
    <xf numFmtId="0" fontId="8" fillId="11" borderId="5" xfId="118" applyNumberFormat="1" applyFont="1" applyFill="1" applyBorder="1" applyAlignment="1">
      <alignment horizontal="center" vertical="center"/>
    </xf>
    <xf numFmtId="0" fontId="79" fillId="11" borderId="21" xfId="77" applyFont="1" applyFill="1" applyBorder="1" applyAlignment="1">
      <alignment horizontal="center" vertical="center" wrapText="1"/>
    </xf>
    <xf numFmtId="185" fontId="8" fillId="11" borderId="5" xfId="0" applyNumberFormat="1" applyFont="1" applyFill="1" applyBorder="1" applyAlignment="1">
      <alignment horizontal="center" vertical="center"/>
    </xf>
    <xf numFmtId="185" fontId="8" fillId="11" borderId="5" xfId="77" applyNumberFormat="1" applyFont="1" applyFill="1" applyBorder="1" applyAlignment="1">
      <alignment horizontal="center" vertical="center" wrapText="1"/>
    </xf>
    <xf numFmtId="0" fontId="79" fillId="0" borderId="28" xfId="77" applyFont="1" applyBorder="1" applyAlignment="1">
      <alignment horizontal="center" vertical="center" wrapText="1"/>
    </xf>
    <xf numFmtId="186" fontId="8" fillId="0" borderId="29" xfId="77" applyNumberFormat="1" applyFont="1" applyFill="1" applyBorder="1" applyAlignment="1">
      <alignment horizontal="center" vertical="center" wrapText="1"/>
    </xf>
    <xf numFmtId="0" fontId="79" fillId="0" borderId="27" xfId="77" applyFont="1" applyBorder="1" applyAlignment="1">
      <alignment horizontal="center" vertical="center" wrapText="1"/>
    </xf>
    <xf numFmtId="186" fontId="8" fillId="0" borderId="5" xfId="77" applyNumberFormat="1" applyFont="1" applyFill="1" applyBorder="1" applyAlignment="1">
      <alignment horizontal="center" vertical="center" wrapText="1"/>
    </xf>
    <xf numFmtId="176" fontId="8" fillId="0" borderId="5" xfId="118" applyNumberFormat="1" applyFont="1" applyFill="1" applyBorder="1" applyAlignment="1" applyProtection="1">
      <alignment horizontal="center" vertical="center"/>
    </xf>
    <xf numFmtId="0" fontId="79" fillId="0" borderId="30" xfId="77" applyFont="1" applyBorder="1" applyAlignment="1">
      <alignment horizontal="center" vertical="center" wrapText="1"/>
    </xf>
    <xf numFmtId="176" fontId="8" fillId="0" borderId="21" xfId="118" applyNumberFormat="1" applyFont="1" applyFill="1" applyBorder="1" applyAlignment="1" applyProtection="1">
      <alignment horizontal="center" vertical="center"/>
    </xf>
    <xf numFmtId="186" fontId="8" fillId="0" borderId="21" xfId="77" applyNumberFormat="1" applyFont="1" applyFill="1" applyBorder="1" applyAlignment="1">
      <alignment horizontal="center" vertical="center" wrapText="1"/>
    </xf>
    <xf numFmtId="0" fontId="67" fillId="11" borderId="10" xfId="1" applyFont="1" applyFill="1" applyBorder="1" applyAlignment="1" applyProtection="1">
      <alignment horizontal="center" vertical="center" wrapText="1"/>
    </xf>
    <xf numFmtId="179" fontId="67" fillId="11" borderId="10" xfId="1" applyNumberFormat="1" applyFont="1" applyFill="1" applyBorder="1" applyAlignment="1" applyProtection="1">
      <alignment horizontal="center" vertical="center" wrapText="1"/>
    </xf>
    <xf numFmtId="0" fontId="8" fillId="11" borderId="5" xfId="77" applyNumberFormat="1" applyFont="1" applyFill="1" applyBorder="1" applyAlignment="1">
      <alignment horizontal="center" vertical="center" wrapText="1"/>
    </xf>
    <xf numFmtId="193" fontId="8" fillId="11" borderId="5" xfId="77" applyNumberFormat="1" applyFont="1" applyFill="1" applyBorder="1" applyAlignment="1">
      <alignment horizontal="center" vertical="center" wrapText="1"/>
    </xf>
    <xf numFmtId="179" fontId="67" fillId="11" borderId="18" xfId="1" applyNumberFormat="1" applyFont="1" applyFill="1" applyBorder="1" applyAlignment="1" applyProtection="1">
      <alignment horizontal="center" vertical="center" wrapText="1"/>
    </xf>
    <xf numFmtId="0" fontId="80" fillId="11" borderId="0" xfId="0" applyFont="1" applyFill="1">
      <alignment vertical="center"/>
    </xf>
    <xf numFmtId="0" fontId="79" fillId="11" borderId="31" xfId="77" applyFont="1" applyFill="1" applyBorder="1" applyAlignment="1">
      <alignment horizontal="center" vertical="center" wrapText="1"/>
    </xf>
    <xf numFmtId="0" fontId="8" fillId="0" borderId="5" xfId="118" applyNumberFormat="1" applyFont="1" applyFill="1" applyBorder="1" applyAlignment="1">
      <alignment horizontal="center" vertical="center"/>
    </xf>
    <xf numFmtId="186" fontId="8" fillId="0" borderId="32" xfId="77" applyNumberFormat="1" applyFont="1" applyFill="1" applyBorder="1" applyAlignment="1">
      <alignment horizontal="center" vertical="center" wrapText="1"/>
    </xf>
    <xf numFmtId="186" fontId="8" fillId="0" borderId="19" xfId="77" applyNumberFormat="1" applyFont="1" applyFill="1" applyBorder="1" applyAlignment="1">
      <alignment horizontal="center" vertical="center" wrapText="1"/>
    </xf>
    <xf numFmtId="186" fontId="8" fillId="0" borderId="33" xfId="77" applyNumberFormat="1" applyFont="1" applyFill="1" applyBorder="1" applyAlignment="1">
      <alignment horizontal="center" vertical="center" wrapText="1"/>
    </xf>
    <xf numFmtId="0" fontId="0" fillId="0" borderId="0" xfId="0" applyFont="1" applyFill="1" applyBorder="1" applyAlignment="1">
      <alignment vertical="center"/>
    </xf>
    <xf numFmtId="183" fontId="36"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7" fillId="0" borderId="0" xfId="12" applyFont="1" applyFill="1" applyBorder="1" applyAlignment="1">
      <alignment vertical="center"/>
    </xf>
    <xf numFmtId="183" fontId="81" fillId="0" borderId="5" xfId="55" applyNumberFormat="1" applyFont="1" applyFill="1" applyBorder="1" applyAlignment="1">
      <alignment horizontal="center"/>
    </xf>
    <xf numFmtId="183" fontId="36" fillId="0" borderId="5" xfId="55" applyNumberFormat="1" applyFont="1" applyFill="1" applyBorder="1" applyAlignment="1">
      <alignment horizontal="center"/>
    </xf>
    <xf numFmtId="0" fontId="80" fillId="0" borderId="0" xfId="0" applyFont="1" applyFill="1" applyBorder="1" applyAlignment="1">
      <alignment vertical="center"/>
    </xf>
    <xf numFmtId="0" fontId="81" fillId="0" borderId="5" xfId="55" applyNumberFormat="1" applyFont="1" applyFill="1" applyBorder="1" applyAlignment="1">
      <alignment horizontal="center"/>
    </xf>
    <xf numFmtId="0" fontId="36" fillId="0" borderId="0" xfId="0" applyFont="1" applyFill="1" applyBorder="1" applyAlignment="1">
      <alignment vertical="center"/>
    </xf>
    <xf numFmtId="0" fontId="82" fillId="0" borderId="0" xfId="0" applyFont="1" applyFill="1" applyBorder="1" applyAlignment="1">
      <alignment vertical="center"/>
    </xf>
    <xf numFmtId="183" fontId="83" fillId="0" borderId="0" xfId="55" applyNumberFormat="1" applyFont="1"/>
    <xf numFmtId="183" fontId="84" fillId="0" borderId="0" xfId="55" applyNumberFormat="1"/>
    <xf numFmtId="0" fontId="47" fillId="2" borderId="5"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0" fontId="85" fillId="5" borderId="34" xfId="75" applyFont="1" applyFill="1" applyBorder="1" applyAlignment="1" applyProtection="1">
      <alignment horizontal="center" vertical="center"/>
    </xf>
    <xf numFmtId="0" fontId="86" fillId="5" borderId="5" xfId="75" applyFont="1" applyFill="1" applyBorder="1" applyAlignment="1" applyProtection="1">
      <alignment horizontal="center" vertical="center" wrapText="1"/>
    </xf>
    <xf numFmtId="0" fontId="86" fillId="5" borderId="5" xfId="117" applyFont="1" applyFill="1" applyBorder="1" applyAlignment="1" applyProtection="1">
      <alignment horizontal="center" vertical="center" wrapText="1"/>
    </xf>
    <xf numFmtId="186" fontId="87" fillId="5" borderId="5" xfId="75" applyNumberFormat="1" applyFont="1" applyFill="1" applyBorder="1" applyAlignment="1" applyProtection="1">
      <alignment horizontal="center" vertical="center"/>
    </xf>
    <xf numFmtId="186" fontId="88" fillId="0" borderId="5" xfId="75" applyNumberFormat="1" applyFont="1" applyFill="1" applyBorder="1" applyAlignment="1" applyProtection="1">
      <alignment horizontal="center" vertical="center"/>
    </xf>
    <xf numFmtId="49" fontId="89" fillId="5" borderId="5" xfId="75" applyNumberFormat="1" applyFont="1" applyFill="1" applyBorder="1" applyAlignment="1" applyProtection="1">
      <alignment horizontal="center" vertical="center"/>
    </xf>
    <xf numFmtId="0" fontId="88" fillId="0" borderId="29" xfId="75" applyNumberFormat="1" applyFont="1" applyFill="1" applyBorder="1" applyAlignment="1" applyProtection="1">
      <alignment horizontal="center" vertical="center"/>
    </xf>
    <xf numFmtId="0" fontId="88" fillId="0" borderId="10" xfId="75" applyNumberFormat="1" applyFont="1" applyFill="1" applyBorder="1" applyAlignment="1" applyProtection="1">
      <alignment horizontal="center" vertical="center"/>
    </xf>
    <xf numFmtId="179" fontId="86" fillId="5" borderId="5" xfId="117" applyNumberFormat="1" applyFont="1" applyFill="1" applyBorder="1" applyAlignment="1" applyProtection="1">
      <alignment horizontal="center" vertical="center" wrapText="1"/>
    </xf>
    <xf numFmtId="183" fontId="84" fillId="11" borderId="0" xfId="55" applyNumberFormat="1" applyFill="1"/>
    <xf numFmtId="0" fontId="88" fillId="0" borderId="32" xfId="75" applyNumberFormat="1" applyFont="1" applyFill="1" applyBorder="1" applyAlignment="1" applyProtection="1">
      <alignment horizontal="center" vertical="center"/>
    </xf>
    <xf numFmtId="0" fontId="88" fillId="0" borderId="18" xfId="75" applyNumberFormat="1" applyFont="1" applyFill="1" applyBorder="1" applyAlignment="1" applyProtection="1">
      <alignment horizontal="center" vertical="center"/>
    </xf>
    <xf numFmtId="0" fontId="80" fillId="0" borderId="0" xfId="0" applyFont="1" applyFill="1" applyAlignment="1">
      <alignment vertical="center"/>
    </xf>
    <xf numFmtId="0" fontId="0" fillId="0" borderId="0" xfId="0" applyFont="1" applyFill="1" applyAlignment="1">
      <alignment vertical="center"/>
    </xf>
    <xf numFmtId="0" fontId="90" fillId="5" borderId="26" xfId="0" applyFont="1" applyFill="1" applyBorder="1" applyAlignment="1">
      <alignment horizontal="center" vertical="center"/>
    </xf>
    <xf numFmtId="0" fontId="17" fillId="0" borderId="0" xfId="12" applyFont="1" applyFill="1" applyAlignment="1">
      <alignment vertical="center"/>
    </xf>
    <xf numFmtId="0" fontId="79" fillId="5" borderId="7" xfId="113" applyFont="1" applyFill="1" applyBorder="1" applyAlignment="1">
      <alignment horizontal="left" vertical="center"/>
    </xf>
    <xf numFmtId="0" fontId="79" fillId="5" borderId="8" xfId="113" applyFont="1" applyFill="1" applyBorder="1" applyAlignment="1">
      <alignment horizontal="left" vertical="center"/>
    </xf>
    <xf numFmtId="0" fontId="79" fillId="5" borderId="9" xfId="113" applyFont="1" applyFill="1" applyBorder="1" applyAlignment="1">
      <alignment horizontal="left" vertical="center"/>
    </xf>
    <xf numFmtId="0" fontId="6" fillId="5" borderId="5" xfId="0" applyFont="1" applyFill="1" applyBorder="1" applyAlignment="1">
      <alignment horizontal="center" vertical="center"/>
    </xf>
    <xf numFmtId="0" fontId="54" fillId="0" borderId="0" xfId="0" applyFont="1" applyFill="1" applyBorder="1" applyAlignment="1">
      <alignment horizontal="center" vertical="center"/>
    </xf>
    <xf numFmtId="0" fontId="91" fillId="9" borderId="5" xfId="0" applyFont="1" applyFill="1" applyBorder="1" applyAlignment="1">
      <alignment horizontal="center" vertical="center"/>
    </xf>
    <xf numFmtId="0" fontId="92" fillId="11" borderId="5" xfId="113" applyFont="1" applyFill="1" applyBorder="1" applyAlignment="1">
      <alignment vertical="center"/>
    </xf>
    <xf numFmtId="0" fontId="93" fillId="11" borderId="5" xfId="113" applyFont="1" applyFill="1" applyBorder="1" applyAlignment="1">
      <alignment vertical="center"/>
    </xf>
    <xf numFmtId="0" fontId="92" fillId="11" borderId="5" xfId="113" applyFont="1" applyFill="1" applyBorder="1" applyAlignment="1">
      <alignment horizontal="center" vertical="center"/>
    </xf>
    <xf numFmtId="0" fontId="92" fillId="17" borderId="5" xfId="113" applyFont="1" applyFill="1" applyBorder="1" applyAlignment="1">
      <alignment vertical="center"/>
    </xf>
    <xf numFmtId="0" fontId="93" fillId="17" borderId="5" xfId="113" applyFont="1" applyFill="1" applyBorder="1" applyAlignment="1">
      <alignment vertical="center"/>
    </xf>
    <xf numFmtId="0" fontId="92" fillId="17" borderId="5" xfId="113" applyFont="1" applyFill="1" applyBorder="1" applyAlignment="1">
      <alignment horizontal="center" vertical="center"/>
    </xf>
    <xf numFmtId="0" fontId="15" fillId="11" borderId="5" xfId="113" applyFont="1" applyFill="1" applyBorder="1" applyAlignment="1">
      <alignment vertical="center"/>
    </xf>
    <xf numFmtId="0" fontId="92" fillId="0" borderId="5" xfId="113" applyFont="1" applyFill="1" applyBorder="1" applyAlignment="1">
      <alignment vertical="center"/>
    </xf>
    <xf numFmtId="0" fontId="91" fillId="0" borderId="0" xfId="0" applyFont="1" applyFill="1" applyBorder="1" applyAlignment="1">
      <alignment horizontal="center" vertical="center"/>
    </xf>
    <xf numFmtId="0" fontId="92" fillId="0" borderId="0" xfId="113" applyFont="1" applyFill="1" applyBorder="1" applyAlignment="1">
      <alignment vertical="center"/>
    </xf>
    <xf numFmtId="0" fontId="93" fillId="0" borderId="0" xfId="113" applyFont="1" applyFill="1" applyBorder="1" applyAlignment="1">
      <alignment vertical="center"/>
    </xf>
    <xf numFmtId="0" fontId="92" fillId="0" borderId="0" xfId="113" applyFont="1" applyFill="1" applyBorder="1" applyAlignment="1">
      <alignment horizontal="center" vertical="center"/>
    </xf>
    <xf numFmtId="185" fontId="94" fillId="0" borderId="5" xfId="0" applyNumberFormat="1" applyFont="1" applyFill="1" applyBorder="1" applyAlignment="1" applyProtection="1"/>
    <xf numFmtId="184" fontId="94" fillId="0" borderId="5" xfId="0" applyNumberFormat="1" applyFont="1" applyFill="1" applyBorder="1" applyAlignment="1">
      <alignment vertical="center"/>
    </xf>
    <xf numFmtId="0" fontId="91" fillId="9" borderId="26" xfId="0" applyFont="1" applyFill="1" applyBorder="1" applyAlignment="1">
      <alignment horizontal="center" vertical="center"/>
    </xf>
    <xf numFmtId="0" fontId="92" fillId="11" borderId="0" xfId="113" applyFont="1" applyFill="1" applyBorder="1" applyAlignment="1">
      <alignment vertical="center"/>
    </xf>
    <xf numFmtId="0" fontId="93" fillId="11" borderId="0" xfId="113" applyFont="1" applyFill="1" applyBorder="1" applyAlignment="1">
      <alignment vertical="center"/>
    </xf>
    <xf numFmtId="0" fontId="92" fillId="11" borderId="0" xfId="113" applyFont="1" applyFill="1" applyBorder="1" applyAlignment="1">
      <alignment horizontal="center" vertical="center"/>
    </xf>
    <xf numFmtId="185" fontId="95" fillId="0" borderId="5" xfId="0" applyNumberFormat="1" applyFont="1" applyFill="1" applyBorder="1" applyAlignment="1" applyProtection="1">
      <alignment horizontal="center"/>
    </xf>
    <xf numFmtId="0" fontId="96" fillId="0" borderId="5" xfId="0" applyFont="1" applyFill="1" applyBorder="1" applyAlignment="1">
      <alignment horizontal="center" vertical="center"/>
    </xf>
    <xf numFmtId="185" fontId="97" fillId="0" borderId="5" xfId="0" applyNumberFormat="1" applyFont="1" applyFill="1" applyBorder="1" applyAlignment="1" applyProtection="1">
      <alignment horizontal="center"/>
    </xf>
    <xf numFmtId="0" fontId="92" fillId="0" borderId="5" xfId="113" applyFont="1" applyFill="1" applyBorder="1" applyAlignment="1">
      <alignment horizontal="center" vertical="center"/>
    </xf>
    <xf numFmtId="0" fontId="93" fillId="0" borderId="5" xfId="113" applyFont="1" applyFill="1" applyBorder="1" applyAlignment="1">
      <alignment vertical="center"/>
    </xf>
    <xf numFmtId="0" fontId="15" fillId="0" borderId="5" xfId="113" applyFont="1" applyFill="1" applyBorder="1" applyAlignment="1">
      <alignment vertical="center"/>
    </xf>
    <xf numFmtId="185" fontId="94" fillId="0" borderId="0" xfId="0" applyNumberFormat="1" applyFont="1" applyFill="1" applyBorder="1" applyAlignment="1" applyProtection="1"/>
    <xf numFmtId="0" fontId="93" fillId="11" borderId="5" xfId="113" applyFont="1" applyFill="1" applyBorder="1" applyAlignment="1">
      <alignment horizontal="center" vertical="center"/>
    </xf>
    <xf numFmtId="0" fontId="91" fillId="0" borderId="0" xfId="0" applyFont="1" applyFill="1" applyBorder="1" applyAlignment="1">
      <alignment vertical="center"/>
    </xf>
    <xf numFmtId="0" fontId="15" fillId="0" borderId="0" xfId="113" applyFont="1" applyFill="1" applyBorder="1" applyAlignment="1">
      <alignment vertical="center"/>
    </xf>
    <xf numFmtId="0" fontId="36" fillId="0" borderId="0" xfId="0" applyFont="1" applyFill="1" applyAlignment="1">
      <alignment vertical="center"/>
    </xf>
    <xf numFmtId="185" fontId="16" fillId="9" borderId="5" xfId="0" applyNumberFormat="1" applyFont="1" applyFill="1" applyBorder="1" applyAlignment="1">
      <alignment horizontal="center" vertical="center"/>
    </xf>
    <xf numFmtId="185" fontId="98" fillId="5" borderId="5" xfId="0" applyNumberFormat="1" applyFont="1" applyFill="1" applyBorder="1" applyAlignment="1">
      <alignment horizontal="center" vertical="center"/>
    </xf>
    <xf numFmtId="184" fontId="99" fillId="5" borderId="5" xfId="0" applyNumberFormat="1" applyFont="1" applyFill="1" applyBorder="1" applyAlignment="1">
      <alignment horizontal="center" vertical="center"/>
    </xf>
    <xf numFmtId="184" fontId="5" fillId="5" borderId="5" xfId="0" applyNumberFormat="1" applyFont="1" applyFill="1" applyBorder="1" applyAlignment="1">
      <alignment horizontal="center" vertical="center"/>
    </xf>
    <xf numFmtId="184" fontId="8" fillId="5" borderId="5" xfId="0" applyNumberFormat="1" applyFont="1" applyFill="1" applyBorder="1" applyAlignment="1">
      <alignment horizontal="center" vertical="center"/>
    </xf>
    <xf numFmtId="184" fontId="8" fillId="0" borderId="5" xfId="0" applyNumberFormat="1" applyFont="1" applyFill="1" applyBorder="1" applyAlignment="1">
      <alignment horizontal="center" vertical="center"/>
    </xf>
    <xf numFmtId="184" fontId="8" fillId="5" borderId="5" xfId="0" applyNumberFormat="1" applyFont="1" applyFill="1" applyBorder="1" applyAlignment="1">
      <alignment horizontal="center" vertical="center" wrapText="1"/>
    </xf>
    <xf numFmtId="0" fontId="100" fillId="0" borderId="0" xfId="12" applyFont="1" applyFill="1" applyAlignment="1">
      <alignment vertical="center"/>
    </xf>
    <xf numFmtId="184" fontId="101" fillId="5" borderId="5" xfId="0" applyNumberFormat="1" applyFont="1" applyFill="1" applyBorder="1" applyAlignment="1">
      <alignment horizontal="center" vertical="center"/>
    </xf>
    <xf numFmtId="0" fontId="80" fillId="0" borderId="0" xfId="0" applyFont="1">
      <alignment vertical="center"/>
    </xf>
    <xf numFmtId="0" fontId="79" fillId="5" borderId="7" xfId="113" applyFont="1" applyFill="1" applyBorder="1" applyAlignment="1">
      <alignment horizontal="left" vertical="center" wrapText="1"/>
    </xf>
    <xf numFmtId="0" fontId="79" fillId="5" borderId="8" xfId="113" applyFont="1" applyFill="1" applyBorder="1" applyAlignment="1">
      <alignment horizontal="left" vertical="center" wrapText="1"/>
    </xf>
    <xf numFmtId="0" fontId="79" fillId="5" borderId="9" xfId="113" applyFont="1" applyFill="1" applyBorder="1" applyAlignment="1">
      <alignment horizontal="left" vertical="center" wrapText="1"/>
    </xf>
    <xf numFmtId="0" fontId="91" fillId="9" borderId="7" xfId="0" applyFont="1" applyFill="1" applyBorder="1" applyAlignment="1">
      <alignment horizontal="center" vertical="center"/>
    </xf>
    <xf numFmtId="0" fontId="91" fillId="9" borderId="8" xfId="0" applyFont="1" applyFill="1" applyBorder="1" applyAlignment="1">
      <alignment horizontal="center" vertical="center"/>
    </xf>
    <xf numFmtId="0" fontId="91" fillId="9" borderId="9" xfId="0" applyFont="1" applyFill="1" applyBorder="1" applyAlignment="1">
      <alignment horizontal="center" vertical="center"/>
    </xf>
    <xf numFmtId="0" fontId="22"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02" fillId="0" borderId="0" xfId="0" applyFont="1" applyFill="1" applyBorder="1" applyAlignment="1"/>
    <xf numFmtId="185" fontId="103" fillId="11" borderId="5" xfId="0" applyNumberFormat="1" applyFont="1" applyFill="1" applyBorder="1" applyAlignment="1">
      <alignment horizontal="center" vertical="center"/>
    </xf>
    <xf numFmtId="185" fontId="103" fillId="0" borderId="5" xfId="64" applyNumberFormat="1" applyFont="1" applyFill="1" applyBorder="1" applyAlignment="1" applyProtection="1">
      <alignment horizontal="center" vertical="center" wrapText="1"/>
    </xf>
    <xf numFmtId="185" fontId="103" fillId="0" borderId="5" xfId="1" applyNumberFormat="1" applyFont="1" applyFill="1" applyBorder="1" applyAlignment="1" applyProtection="1">
      <alignment horizontal="center" vertical="center" wrapText="1"/>
    </xf>
    <xf numFmtId="185" fontId="103" fillId="11" borderId="5" xfId="77" applyNumberFormat="1" applyFont="1" applyFill="1" applyBorder="1" applyAlignment="1">
      <alignment horizontal="center" vertical="center" wrapText="1"/>
    </xf>
    <xf numFmtId="185" fontId="104" fillId="0" borderId="5" xfId="64" applyNumberFormat="1" applyFont="1" applyFill="1" applyBorder="1" applyAlignment="1" applyProtection="1">
      <alignment horizontal="center" vertical="center"/>
    </xf>
    <xf numFmtId="185" fontId="105" fillId="0" borderId="5" xfId="0" applyNumberFormat="1" applyFont="1" applyBorder="1" applyAlignment="1">
      <alignment horizontal="center" vertical="center"/>
    </xf>
    <xf numFmtId="185" fontId="103" fillId="0" borderId="5" xfId="77" applyNumberFormat="1" applyFont="1" applyBorder="1" applyAlignment="1">
      <alignment horizontal="center" vertical="center" wrapText="1"/>
    </xf>
    <xf numFmtId="186" fontId="105"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22" fillId="11" borderId="0" xfId="0" applyFont="1" applyFill="1">
      <alignment vertical="center"/>
    </xf>
    <xf numFmtId="0" fontId="106" fillId="5" borderId="0" xfId="0" applyFont="1" applyFill="1" applyBorder="1" applyAlignment="1"/>
    <xf numFmtId="0" fontId="0" fillId="0" borderId="10" xfId="0" applyBorder="1" applyAlignment="1">
      <alignment horizontal="center" vertical="center"/>
    </xf>
    <xf numFmtId="0" fontId="0" fillId="0" borderId="0" xfId="0" applyFont="1">
      <alignment vertical="center"/>
    </xf>
    <xf numFmtId="0" fontId="47" fillId="9" borderId="5" xfId="66" applyNumberFormat="1" applyFont="1" applyFill="1" applyBorder="1" applyAlignment="1">
      <alignment horizontal="center" vertical="center"/>
    </xf>
    <xf numFmtId="0" fontId="107" fillId="5" borderId="5" xfId="66" applyNumberFormat="1" applyFont="1" applyFill="1" applyBorder="1" applyAlignment="1">
      <alignment horizontal="center" vertical="center" wrapText="1"/>
    </xf>
    <xf numFmtId="0" fontId="67" fillId="11" borderId="10" xfId="0" applyFont="1" applyFill="1" applyBorder="1" applyAlignment="1">
      <alignment horizontal="center" vertical="center" wrapText="1"/>
    </xf>
    <xf numFmtId="189" fontId="108" fillId="11" borderId="10" xfId="64" applyNumberFormat="1" applyFont="1" applyFill="1" applyBorder="1" applyAlignment="1">
      <alignment horizontal="center" vertical="center" wrapText="1"/>
    </xf>
    <xf numFmtId="189" fontId="108" fillId="11" borderId="10" xfId="87" applyNumberFormat="1" applyFont="1" applyFill="1" applyBorder="1" applyAlignment="1">
      <alignment horizontal="center" vertical="center" wrapText="1"/>
    </xf>
    <xf numFmtId="0" fontId="108" fillId="0" borderId="10" xfId="66" applyFont="1" applyFill="1" applyBorder="1" applyAlignment="1">
      <alignment horizontal="center" vertical="center"/>
    </xf>
    <xf numFmtId="189" fontId="108" fillId="11" borderId="10" xfId="4" applyNumberFormat="1" applyFont="1" applyFill="1" applyBorder="1" applyAlignment="1">
      <alignment horizontal="center" vertical="center" wrapText="1"/>
    </xf>
    <xf numFmtId="0" fontId="109" fillId="11" borderId="5" xfId="0" applyFont="1" applyFill="1" applyBorder="1" applyAlignment="1">
      <alignment horizontal="center" vertical="center" wrapText="1"/>
    </xf>
    <xf numFmtId="1" fontId="110" fillId="11" borderId="5" xfId="0" applyNumberFormat="1" applyFont="1" applyFill="1" applyBorder="1" applyAlignment="1">
      <alignment horizontal="center" vertical="center" shrinkToFit="1"/>
    </xf>
    <xf numFmtId="1" fontId="67" fillId="11" borderId="5" xfId="0" applyNumberFormat="1" applyFont="1" applyFill="1" applyBorder="1" applyAlignment="1">
      <alignment horizontal="center" vertical="center" shrinkToFit="1"/>
    </xf>
    <xf numFmtId="190" fontId="110" fillId="11" borderId="35" xfId="0" applyNumberFormat="1" applyFont="1" applyFill="1" applyBorder="1" applyAlignment="1">
      <alignment horizontal="center" vertical="top" shrinkToFit="1"/>
    </xf>
    <xf numFmtId="185" fontId="111" fillId="0" borderId="5" xfId="0" applyNumberFormat="1" applyFont="1" applyBorder="1" applyAlignment="1">
      <alignment horizontal="center" vertical="center"/>
    </xf>
    <xf numFmtId="190" fontId="110" fillId="11" borderId="36" xfId="0" applyNumberFormat="1" applyFont="1" applyFill="1" applyBorder="1" applyAlignment="1">
      <alignment horizontal="center" vertical="top" shrinkToFit="1"/>
    </xf>
    <xf numFmtId="190" fontId="110" fillId="11" borderId="36" xfId="0" applyNumberFormat="1" applyFont="1" applyFill="1" applyBorder="1" applyAlignment="1">
      <alignment horizontal="center" vertical="center" shrinkToFit="1"/>
    </xf>
    <xf numFmtId="191" fontId="0" fillId="0" borderId="10" xfId="0" applyNumberFormat="1" applyFont="1" applyBorder="1" applyAlignment="1">
      <alignment vertical="center" wrapText="1"/>
    </xf>
    <xf numFmtId="191" fontId="0" fillId="0" borderId="5" xfId="0" applyNumberFormat="1" applyFont="1" applyBorder="1" applyAlignment="1">
      <alignment horizontal="center" vertical="center" wrapText="1"/>
    </xf>
    <xf numFmtId="0" fontId="20" fillId="0" borderId="5" xfId="0" applyFont="1" applyBorder="1" applyAlignment="1">
      <alignment horizontal="center" vertical="center"/>
    </xf>
    <xf numFmtId="0" fontId="0" fillId="5" borderId="0" xfId="0" applyFont="1" applyFill="1">
      <alignment vertical="center"/>
    </xf>
    <xf numFmtId="0" fontId="75" fillId="9" borderId="5" xfId="66" applyNumberFormat="1" applyFont="1" applyFill="1" applyBorder="1" applyAlignment="1">
      <alignment horizontal="center" vertical="center"/>
    </xf>
    <xf numFmtId="0" fontId="54" fillId="5" borderId="5" xfId="66" applyNumberFormat="1" applyFont="1" applyFill="1" applyBorder="1" applyAlignment="1">
      <alignment horizontal="center" vertical="center"/>
    </xf>
    <xf numFmtId="0" fontId="54" fillId="5" borderId="7" xfId="66" applyNumberFormat="1" applyFont="1" applyFill="1" applyBorder="1" applyAlignment="1">
      <alignment horizontal="center" vertical="center"/>
    </xf>
    <xf numFmtId="0" fontId="54" fillId="5" borderId="8" xfId="66" applyNumberFormat="1" applyFont="1" applyFill="1" applyBorder="1" applyAlignment="1">
      <alignment horizontal="center" vertical="center"/>
    </xf>
    <xf numFmtId="0" fontId="112" fillId="5" borderId="7" xfId="66" applyNumberFormat="1" applyFont="1" applyFill="1" applyBorder="1" applyAlignment="1">
      <alignment horizontal="center" vertical="center" wrapText="1"/>
    </xf>
    <xf numFmtId="0" fontId="112" fillId="5" borderId="8" xfId="66" applyNumberFormat="1" applyFont="1" applyFill="1" applyBorder="1" applyAlignment="1">
      <alignment horizontal="center" vertical="center" wrapText="1"/>
    </xf>
    <xf numFmtId="0" fontId="15" fillId="0" borderId="5" xfId="66" applyFont="1" applyFill="1" applyBorder="1" applyAlignment="1">
      <alignment vertical="center"/>
    </xf>
    <xf numFmtId="0" fontId="79" fillId="0" borderId="26" xfId="66" applyFont="1" applyFill="1" applyBorder="1" applyAlignment="1">
      <alignment vertical="center" wrapText="1"/>
    </xf>
    <xf numFmtId="0" fontId="79" fillId="0" borderId="26" xfId="66" applyFont="1" applyFill="1" applyBorder="1" applyAlignment="1">
      <alignment horizontal="center" vertical="center" wrapText="1"/>
    </xf>
    <xf numFmtId="0" fontId="79" fillId="0" borderId="26" xfId="66" applyFont="1" applyFill="1" applyBorder="1" applyAlignment="1">
      <alignment horizontal="center" vertical="center"/>
    </xf>
    <xf numFmtId="0" fontId="79" fillId="15" borderId="37" xfId="0" applyFont="1" applyFill="1" applyBorder="1" applyAlignment="1">
      <alignment horizontal="center" vertical="center" wrapText="1"/>
    </xf>
    <xf numFmtId="0" fontId="46" fillId="0" borderId="26" xfId="66" applyFont="1" applyFill="1" applyBorder="1" applyAlignment="1">
      <alignment horizontal="center" vertical="center"/>
    </xf>
    <xf numFmtId="0" fontId="113" fillId="0" borderId="5" xfId="66" applyFont="1" applyFill="1" applyBorder="1" applyAlignment="1">
      <alignment horizontal="center"/>
    </xf>
    <xf numFmtId="190" fontId="114" fillId="0" borderId="5" xfId="80" applyNumberFormat="1" applyFont="1" applyFill="1" applyBorder="1" applyAlignment="1" applyProtection="1">
      <alignment horizontal="center" vertical="center"/>
      <protection hidden="1"/>
    </xf>
    <xf numFmtId="190" fontId="79" fillId="5" borderId="5" xfId="80" applyNumberFormat="1" applyFont="1" applyFill="1" applyBorder="1" applyAlignment="1" applyProtection="1">
      <alignment horizontal="center" vertical="center" wrapText="1"/>
      <protection hidden="1"/>
    </xf>
    <xf numFmtId="185" fontId="15" fillId="15" borderId="0" xfId="0" applyNumberFormat="1" applyFont="1" applyFill="1" applyBorder="1" applyAlignment="1">
      <alignment horizontal="center" vertical="center" wrapText="1"/>
    </xf>
    <xf numFmtId="0" fontId="79" fillId="15" borderId="26" xfId="0" applyFont="1" applyFill="1" applyBorder="1" applyAlignment="1">
      <alignment horizontal="center" vertical="center" wrapText="1"/>
    </xf>
    <xf numFmtId="0" fontId="79" fillId="0" borderId="26" xfId="0" applyFont="1" applyFill="1" applyBorder="1" applyAlignment="1">
      <alignment horizontal="center" vertical="center" wrapText="1"/>
    </xf>
    <xf numFmtId="0" fontId="79" fillId="0" borderId="24" xfId="0" applyFont="1" applyFill="1" applyBorder="1" applyAlignment="1">
      <alignment horizontal="center" vertical="center" wrapText="1"/>
    </xf>
    <xf numFmtId="189" fontId="115" fillId="15" borderId="0" xfId="87" applyNumberFormat="1" applyFont="1" applyFill="1" applyBorder="1" applyAlignment="1">
      <alignment horizontal="center" vertical="center"/>
    </xf>
    <xf numFmtId="0" fontId="54" fillId="5" borderId="9" xfId="66" applyNumberFormat="1" applyFont="1" applyFill="1" applyBorder="1" applyAlignment="1">
      <alignment horizontal="center" vertical="center"/>
    </xf>
    <xf numFmtId="0" fontId="112" fillId="5" borderId="9" xfId="66" applyNumberFormat="1" applyFont="1" applyFill="1" applyBorder="1" applyAlignment="1">
      <alignment horizontal="center" vertical="center" wrapText="1"/>
    </xf>
    <xf numFmtId="0" fontId="69" fillId="3" borderId="38" xfId="71" applyFont="1" applyFill="1" applyBorder="1" applyAlignment="1">
      <alignment horizontal="center"/>
    </xf>
    <xf numFmtId="0" fontId="65" fillId="3" borderId="39" xfId="71" applyFont="1" applyFill="1" applyBorder="1" applyAlignment="1">
      <alignment horizontal="center"/>
    </xf>
    <xf numFmtId="0" fontId="88" fillId="0" borderId="9" xfId="70" applyFont="1" applyFill="1" applyBorder="1"/>
    <xf numFmtId="0" fontId="99" fillId="0" borderId="7" xfId="70" applyFont="1" applyFill="1" applyBorder="1" applyAlignment="1">
      <alignment horizontal="center"/>
    </xf>
    <xf numFmtId="0" fontId="88" fillId="0" borderId="40" xfId="70" applyFont="1" applyFill="1" applyBorder="1"/>
    <xf numFmtId="0" fontId="99" fillId="0" borderId="41" xfId="70" applyFont="1" applyFill="1" applyBorder="1" applyAlignment="1">
      <alignment horizontal="center"/>
    </xf>
    <xf numFmtId="0" fontId="99" fillId="0" borderId="19" xfId="70" applyFont="1" applyFill="1" applyBorder="1" applyAlignment="1">
      <alignment horizontal="center"/>
    </xf>
    <xf numFmtId="0" fontId="88" fillId="0" borderId="40" xfId="70" applyFont="1" applyFill="1" applyBorder="1" applyAlignment="1"/>
    <xf numFmtId="0" fontId="88" fillId="0" borderId="9" xfId="71" applyFont="1" applyFill="1" applyBorder="1"/>
    <xf numFmtId="0" fontId="99" fillId="0" borderId="7" xfId="71" applyFont="1" applyFill="1" applyBorder="1" applyAlignment="1">
      <alignment horizontal="center"/>
    </xf>
    <xf numFmtId="0" fontId="99" fillId="0" borderId="9" xfId="67" applyFont="1" applyFill="1" applyBorder="1" applyAlignment="1">
      <alignment vertical="center"/>
    </xf>
    <xf numFmtId="0" fontId="99" fillId="0" borderId="19" xfId="67" applyFont="1" applyFill="1" applyBorder="1" applyAlignment="1">
      <alignment horizontal="center" vertical="center"/>
    </xf>
    <xf numFmtId="0" fontId="88" fillId="0" borderId="9" xfId="70" applyFont="1" applyFill="1" applyBorder="1" applyAlignment="1"/>
    <xf numFmtId="0" fontId="88" fillId="0" borderId="40" xfId="71" applyFont="1" applyFill="1" applyBorder="1"/>
    <xf numFmtId="0" fontId="116" fillId="0" borderId="41" xfId="71" applyFont="1" applyFill="1" applyBorder="1" applyAlignment="1">
      <alignment horizontal="center"/>
    </xf>
    <xf numFmtId="0" fontId="8" fillId="0" borderId="9" xfId="0" applyFont="1" applyFill="1" applyBorder="1" applyAlignment="1">
      <alignment horizontal="left"/>
    </xf>
    <xf numFmtId="0" fontId="8" fillId="0" borderId="19" xfId="0" applyFont="1" applyFill="1" applyBorder="1" applyAlignment="1">
      <alignment horizontal="center"/>
    </xf>
    <xf numFmtId="0" fontId="8" fillId="0" borderId="42" xfId="0" applyFont="1" applyFill="1" applyBorder="1" applyAlignment="1">
      <alignment horizontal="left"/>
    </xf>
    <xf numFmtId="0" fontId="8" fillId="0" borderId="33" xfId="0" applyFont="1" applyFill="1" applyBorder="1" applyAlignment="1">
      <alignment horizontal="center"/>
    </xf>
    <xf numFmtId="0" fontId="88" fillId="0" borderId="42" xfId="70" applyFont="1" applyFill="1" applyBorder="1"/>
    <xf numFmtId="0" fontId="99" fillId="0" borderId="43" xfId="70" applyFont="1" applyFill="1" applyBorder="1" applyAlignment="1">
      <alignment horizontal="center"/>
    </xf>
    <xf numFmtId="0" fontId="88" fillId="0" borderId="44" xfId="70" applyFont="1" applyFill="1" applyBorder="1" applyAlignment="1"/>
    <xf numFmtId="0" fontId="99" fillId="0" borderId="45" xfId="70" applyFont="1" applyFill="1" applyBorder="1" applyAlignment="1">
      <alignment horizontal="center"/>
    </xf>
    <xf numFmtId="194" fontId="65" fillId="7" borderId="28" xfId="0" applyNumberFormat="1" applyFont="1" applyFill="1" applyBorder="1" applyAlignment="1">
      <alignment horizontal="left" vertical="center" wrapText="1"/>
    </xf>
    <xf numFmtId="194" fontId="65" fillId="7" borderId="29" xfId="0" applyNumberFormat="1" applyFont="1" applyFill="1" applyBorder="1" applyAlignment="1">
      <alignment horizontal="left" vertical="center" wrapText="1"/>
    </xf>
    <xf numFmtId="194" fontId="65" fillId="7" borderId="32" xfId="0" applyNumberFormat="1" applyFont="1" applyFill="1" applyBorder="1" applyAlignment="1">
      <alignment horizontal="left" vertical="center" wrapText="1"/>
    </xf>
    <xf numFmtId="194" fontId="65" fillId="7" borderId="30" xfId="0" applyNumberFormat="1" applyFont="1" applyFill="1" applyBorder="1" applyAlignment="1">
      <alignment horizontal="left" vertical="center" wrapText="1"/>
    </xf>
    <xf numFmtId="194" fontId="65" fillId="7" borderId="21" xfId="0" applyNumberFormat="1" applyFont="1" applyFill="1" applyBorder="1" applyAlignment="1">
      <alignment horizontal="left" vertical="center" wrapText="1"/>
    </xf>
    <xf numFmtId="194" fontId="65" fillId="7" borderId="33" xfId="0" applyNumberFormat="1" applyFont="1" applyFill="1" applyBorder="1" applyAlignment="1">
      <alignment horizontal="left" vertical="center" wrapText="1"/>
    </xf>
    <xf numFmtId="194" fontId="15" fillId="0" borderId="46" xfId="0" applyNumberFormat="1" applyFont="1" applyFill="1" applyBorder="1" applyAlignment="1">
      <alignment horizontal="left" vertical="center"/>
    </xf>
    <xf numFmtId="194" fontId="15" fillId="0" borderId="47" xfId="0" applyNumberFormat="1" applyFont="1" applyFill="1" applyBorder="1" applyAlignment="1">
      <alignment horizontal="left" vertical="center"/>
    </xf>
    <xf numFmtId="194" fontId="15" fillId="0" borderId="48" xfId="0" applyNumberFormat="1" applyFont="1" applyFill="1" applyBorder="1" applyAlignment="1">
      <alignment horizontal="left" vertical="center"/>
    </xf>
    <xf numFmtId="0" fontId="0" fillId="0" borderId="0" xfId="0" applyAlignment="1">
      <alignment horizontal="center" vertical="center"/>
    </xf>
    <xf numFmtId="194" fontId="5" fillId="0" borderId="29" xfId="0" applyNumberFormat="1" applyFont="1" applyFill="1" applyBorder="1" applyAlignment="1">
      <alignment horizontal="center" vertical="center"/>
    </xf>
    <xf numFmtId="194" fontId="5" fillId="0" borderId="32" xfId="0" applyNumberFormat="1" applyFont="1" applyFill="1" applyBorder="1" applyAlignment="1">
      <alignment horizontal="center" vertical="center"/>
    </xf>
    <xf numFmtId="194" fontId="5" fillId="0" borderId="27" xfId="0" applyNumberFormat="1" applyFont="1" applyFill="1" applyBorder="1" applyAlignment="1">
      <alignment horizontal="center" vertical="center"/>
    </xf>
    <xf numFmtId="194" fontId="5" fillId="0" borderId="5" xfId="0" applyNumberFormat="1" applyFont="1" applyFill="1" applyBorder="1" applyAlignment="1">
      <alignment horizontal="center" vertical="center"/>
    </xf>
    <xf numFmtId="194" fontId="5" fillId="0" borderId="19" xfId="0" applyNumberFormat="1" applyFont="1" applyFill="1" applyBorder="1" applyAlignment="1">
      <alignment horizontal="center" vertical="center"/>
    </xf>
    <xf numFmtId="194" fontId="5" fillId="0" borderId="27" xfId="0" applyNumberFormat="1" applyFont="1" applyFill="1" applyBorder="1" applyAlignment="1">
      <alignment horizontal="left" vertical="center"/>
    </xf>
    <xf numFmtId="194" fontId="5" fillId="0" borderId="5" xfId="0" applyNumberFormat="1" applyFont="1" applyFill="1" applyBorder="1" applyAlignment="1">
      <alignment horizontal="left" vertical="center"/>
    </xf>
    <xf numFmtId="194" fontId="5" fillId="0" borderId="5" xfId="0" applyNumberFormat="1" applyFont="1" applyFill="1" applyBorder="1" applyAlignment="1"/>
    <xf numFmtId="194" fontId="5" fillId="0" borderId="5" xfId="0" applyNumberFormat="1" applyFont="1" applyFill="1" applyBorder="1" applyAlignment="1">
      <alignment horizontal="center"/>
    </xf>
    <xf numFmtId="194" fontId="5" fillId="0" borderId="19" xfId="0" applyNumberFormat="1" applyFont="1" applyFill="1" applyBorder="1" applyAlignment="1">
      <alignment horizontal="center"/>
    </xf>
    <xf numFmtId="194" fontId="5" fillId="0" borderId="19" xfId="0" applyNumberFormat="1" applyFont="1" applyFill="1" applyBorder="1" applyAlignment="1">
      <alignment horizontal="right"/>
    </xf>
    <xf numFmtId="194" fontId="117" fillId="0" borderId="46" xfId="0" applyNumberFormat="1" applyFont="1" applyFill="1" applyBorder="1" applyAlignment="1">
      <alignment horizontal="center" vertical="center"/>
    </xf>
    <xf numFmtId="194" fontId="117" fillId="0" borderId="47" xfId="0" applyNumberFormat="1" applyFont="1" applyFill="1" applyBorder="1" applyAlignment="1">
      <alignment horizontal="center" vertical="center"/>
    </xf>
    <xf numFmtId="194" fontId="117" fillId="0" borderId="48" xfId="0" applyNumberFormat="1" applyFont="1" applyFill="1" applyBorder="1" applyAlignment="1">
      <alignment horizontal="center" vertical="center"/>
    </xf>
    <xf numFmtId="0" fontId="118" fillId="0" borderId="0" xfId="71" applyFont="1" applyBorder="1" applyAlignment="1">
      <alignment horizontal="center"/>
    </xf>
    <xf numFmtId="0" fontId="119" fillId="3" borderId="28" xfId="71" applyFont="1" applyFill="1" applyBorder="1" applyAlignment="1">
      <alignment horizontal="center"/>
    </xf>
    <xf numFmtId="0" fontId="119" fillId="3" borderId="49" xfId="71" applyFont="1" applyFill="1" applyBorder="1" applyAlignment="1">
      <alignment horizontal="center"/>
    </xf>
    <xf numFmtId="0" fontId="65" fillId="3" borderId="50" xfId="71" applyFont="1" applyFill="1" applyBorder="1" applyAlignment="1">
      <alignment horizontal="center"/>
    </xf>
    <xf numFmtId="0" fontId="119" fillId="3" borderId="38" xfId="71" applyFont="1" applyFill="1" applyBorder="1" applyAlignment="1">
      <alignment horizontal="center"/>
    </xf>
    <xf numFmtId="0" fontId="88" fillId="0" borderId="27" xfId="70" applyFont="1" applyFill="1" applyBorder="1"/>
    <xf numFmtId="0" fontId="120" fillId="0" borderId="27" xfId="70" applyFont="1" applyFill="1" applyBorder="1"/>
    <xf numFmtId="0" fontId="121" fillId="0" borderId="7" xfId="70" applyFont="1" applyFill="1" applyBorder="1" applyAlignment="1">
      <alignment horizontal="center"/>
    </xf>
    <xf numFmtId="0" fontId="119" fillId="3" borderId="27" xfId="71" applyFont="1" applyFill="1" applyBorder="1" applyAlignment="1">
      <alignment horizontal="center"/>
    </xf>
    <xf numFmtId="0" fontId="65" fillId="3" borderId="7" xfId="71" applyFont="1" applyFill="1" applyBorder="1" applyAlignment="1">
      <alignment horizontal="center"/>
    </xf>
    <xf numFmtId="0" fontId="88" fillId="0" borderId="27" xfId="70" applyFont="1" applyFill="1" applyBorder="1" applyAlignment="1">
      <alignment horizontal="left"/>
    </xf>
    <xf numFmtId="0" fontId="88" fillId="0" borderId="40" xfId="70" applyFont="1" applyFill="1" applyBorder="1" applyAlignment="1">
      <alignment horizontal="left" vertical="center"/>
    </xf>
    <xf numFmtId="0" fontId="99" fillId="0" borderId="41" xfId="70" applyFont="1" applyFill="1" applyBorder="1" applyAlignment="1">
      <alignment horizontal="center" vertical="center"/>
    </xf>
    <xf numFmtId="0" fontId="88" fillId="0" borderId="27" xfId="70" applyFont="1" applyFill="1" applyBorder="1" applyAlignment="1">
      <alignment horizontal="left" vertical="center"/>
    </xf>
    <xf numFmtId="0" fontId="99" fillId="0" borderId="7" xfId="70" applyFont="1" applyFill="1" applyBorder="1" applyAlignment="1">
      <alignment horizontal="center" vertical="center"/>
    </xf>
    <xf numFmtId="0" fontId="99" fillId="0" borderId="40" xfId="67" applyFont="1" applyFill="1" applyBorder="1" applyAlignment="1">
      <alignment vertical="center"/>
    </xf>
    <xf numFmtId="0" fontId="88" fillId="0" borderId="27" xfId="70" applyFont="1" applyFill="1" applyBorder="1" applyAlignment="1"/>
    <xf numFmtId="0" fontId="119" fillId="3" borderId="40" xfId="71" applyFont="1" applyFill="1" applyBorder="1" applyAlignment="1">
      <alignment horizontal="center"/>
    </xf>
    <xf numFmtId="0" fontId="65" fillId="3" borderId="41" xfId="71" applyFont="1" applyFill="1" applyBorder="1" applyAlignment="1">
      <alignment horizontal="center"/>
    </xf>
    <xf numFmtId="0" fontId="88" fillId="0" borderId="40" xfId="70" applyFont="1" applyFill="1" applyBorder="1" applyAlignment="1">
      <alignment horizontal="left"/>
    </xf>
    <xf numFmtId="0" fontId="8" fillId="0" borderId="40" xfId="0" applyFont="1" applyFill="1" applyBorder="1" applyAlignment="1">
      <alignment horizontal="left"/>
    </xf>
    <xf numFmtId="0" fontId="8" fillId="0" borderId="41" xfId="0" applyFont="1" applyFill="1" applyBorder="1" applyAlignment="1">
      <alignment horizontal="center"/>
    </xf>
    <xf numFmtId="0" fontId="88" fillId="0" borderId="30" xfId="70" applyFont="1" applyFill="1" applyBorder="1"/>
    <xf numFmtId="0" fontId="8" fillId="0" borderId="44" xfId="0" applyFont="1" applyFill="1" applyBorder="1" applyAlignment="1">
      <alignment horizontal="left"/>
    </xf>
    <xf numFmtId="0" fontId="8" fillId="0" borderId="45" xfId="0" applyFont="1" applyFill="1" applyBorder="1" applyAlignment="1">
      <alignment horizontal="center"/>
    </xf>
    <xf numFmtId="0" fontId="122" fillId="0" borderId="0" xfId="71" applyFont="1" applyAlignment="1">
      <alignment horizontal="left"/>
    </xf>
    <xf numFmtId="0" fontId="116" fillId="0" borderId="0" xfId="71"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23" fillId="15" borderId="0" xfId="12" applyFont="1" applyFill="1" applyAlignment="1" applyProtection="1">
      <alignment vertical="center"/>
    </xf>
    <xf numFmtId="0" fontId="65" fillId="3" borderId="32" xfId="71" applyFont="1" applyFill="1" applyBorder="1" applyAlignment="1">
      <alignment horizontal="center"/>
    </xf>
    <xf numFmtId="0" fontId="124" fillId="5" borderId="0" xfId="0" applyFont="1" applyFill="1" applyBorder="1" applyAlignment="1">
      <alignment vertical="center"/>
    </xf>
    <xf numFmtId="0" fontId="125" fillId="9" borderId="5"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18" fillId="5" borderId="5" xfId="0" applyFont="1" applyFill="1" applyBorder="1" applyAlignment="1">
      <alignment horizontal="center" vertical="center" wrapText="1"/>
    </xf>
    <xf numFmtId="185" fontId="32" fillId="0" borderId="5" xfId="0" applyNumberFormat="1" applyFont="1" applyFill="1" applyBorder="1" applyAlignment="1">
      <alignment horizontal="center" vertical="center"/>
    </xf>
    <xf numFmtId="0" fontId="126" fillId="5" borderId="5" xfId="0" applyFont="1" applyFill="1" applyBorder="1" applyAlignment="1">
      <alignment horizontal="center" vertical="center" wrapText="1"/>
    </xf>
    <xf numFmtId="0" fontId="127" fillId="9" borderId="5" xfId="0" applyFont="1" applyFill="1" applyBorder="1" applyAlignment="1">
      <alignment horizontal="center" vertical="center"/>
    </xf>
    <xf numFmtId="0" fontId="128" fillId="5" borderId="5" xfId="0" applyFont="1" applyFill="1" applyBorder="1" applyAlignment="1">
      <alignment horizontal="center" vertical="center"/>
    </xf>
    <xf numFmtId="0" fontId="128" fillId="5" borderId="5" xfId="0" applyFont="1" applyFill="1" applyBorder="1" applyAlignment="1">
      <alignment horizontal="center" vertical="center" wrapText="1"/>
    </xf>
    <xf numFmtId="0" fontId="129" fillId="5" borderId="5" xfId="0" applyFont="1" applyFill="1" applyBorder="1" applyAlignment="1">
      <alignment horizontal="center" vertical="center"/>
    </xf>
    <xf numFmtId="185" fontId="130" fillId="0" borderId="5" xfId="0" applyNumberFormat="1" applyFont="1" applyFill="1" applyBorder="1" applyAlignment="1">
      <alignment horizontal="center" vertical="center"/>
    </xf>
    <xf numFmtId="0" fontId="29" fillId="0" borderId="5" xfId="0" applyFont="1" applyFill="1" applyBorder="1" applyAlignment="1">
      <alignment horizontal="center" vertical="center"/>
    </xf>
    <xf numFmtId="0" fontId="129" fillId="5" borderId="5" xfId="0" applyFont="1" applyFill="1" applyBorder="1" applyAlignment="1">
      <alignment horizontal="center" vertical="center" wrapText="1"/>
    </xf>
    <xf numFmtId="185" fontId="29" fillId="0" borderId="5" xfId="87" applyNumberFormat="1" applyFont="1" applyFill="1" applyBorder="1" applyAlignment="1">
      <alignment horizontal="center" vertical="center" wrapText="1"/>
    </xf>
    <xf numFmtId="0" fontId="49" fillId="0" borderId="0" xfId="12" applyFont="1" applyFill="1" applyBorder="1" applyAlignment="1">
      <alignment vertical="center"/>
    </xf>
    <xf numFmtId="0" fontId="38" fillId="5" borderId="9" xfId="0" applyFont="1" applyFill="1" applyBorder="1" applyAlignment="1">
      <alignment horizontal="center" vertical="center" wrapText="1"/>
    </xf>
    <xf numFmtId="186" fontId="131" fillId="0" borderId="0" xfId="87" applyNumberFormat="1" applyFont="1" applyFill="1" applyBorder="1" applyAlignment="1">
      <alignment horizontal="center" vertical="center" wrapText="1"/>
    </xf>
    <xf numFmtId="0" fontId="124" fillId="11" borderId="0" xfId="0" applyFont="1" applyFill="1" applyBorder="1" applyAlignment="1">
      <alignment vertical="center"/>
    </xf>
    <xf numFmtId="0" fontId="8" fillId="0" borderId="51" xfId="0" applyFont="1" applyFill="1" applyBorder="1" applyAlignment="1">
      <alignment horizontal="left"/>
    </xf>
    <xf numFmtId="0" fontId="8" fillId="0" borderId="52" xfId="0" applyFont="1" applyFill="1" applyBorder="1" applyAlignment="1">
      <alignment horizontal="center"/>
    </xf>
    <xf numFmtId="0" fontId="8" fillId="0" borderId="5" xfId="0" applyFont="1" applyFill="1" applyBorder="1" applyAlignment="1">
      <alignment horizontal="center"/>
    </xf>
    <xf numFmtId="0" fontId="23" fillId="5" borderId="5" xfId="66" applyNumberFormat="1" applyFont="1" applyFill="1" applyBorder="1" applyAlignment="1">
      <alignment horizontal="center" vertical="center" wrapText="1"/>
    </xf>
    <xf numFmtId="0" fontId="23" fillId="5" borderId="0" xfId="66" applyNumberFormat="1" applyFont="1" applyFill="1" applyAlignment="1">
      <alignment horizontal="center" vertical="center" wrapText="1"/>
    </xf>
    <xf numFmtId="0" fontId="79" fillId="0" borderId="5" xfId="64" applyNumberFormat="1" applyFont="1" applyFill="1" applyBorder="1" applyAlignment="1">
      <alignment horizontal="center" vertical="center"/>
    </xf>
    <xf numFmtId="0" fontId="42" fillId="5" borderId="5" xfId="80" applyFont="1" applyFill="1" applyBorder="1" applyAlignment="1" applyProtection="1">
      <alignment horizontal="center" vertical="center" wrapText="1"/>
      <protection hidden="1"/>
    </xf>
    <xf numFmtId="189" fontId="114" fillId="0" borderId="5" xfId="87" applyNumberFormat="1" applyFont="1" applyFill="1" applyBorder="1" applyAlignment="1">
      <alignment horizontal="center" vertical="center"/>
    </xf>
    <xf numFmtId="0" fontId="132" fillId="11" borderId="7" xfId="0" applyNumberFormat="1" applyFont="1" applyFill="1" applyBorder="1" applyAlignment="1">
      <alignment horizontal="center" vertical="center"/>
    </xf>
    <xf numFmtId="185" fontId="133" fillId="0" borderId="5" xfId="0" applyNumberFormat="1" applyFont="1" applyFill="1" applyBorder="1" applyAlignment="1">
      <alignment horizontal="center" vertical="center"/>
    </xf>
    <xf numFmtId="0" fontId="132" fillId="11" borderId="24" xfId="0" applyNumberFormat="1" applyFont="1" applyFill="1" applyBorder="1" applyAlignment="1">
      <alignment horizontal="center" vertical="center"/>
    </xf>
    <xf numFmtId="184" fontId="134" fillId="0" borderId="53" xfId="95" applyNumberFormat="1" applyFont="1" applyFill="1" applyBorder="1" applyAlignment="1">
      <alignment horizontal="center" vertical="center" wrapText="1"/>
    </xf>
    <xf numFmtId="185" fontId="80" fillId="0" borderId="5" xfId="0" applyNumberFormat="1" applyFont="1" applyBorder="1" applyAlignment="1">
      <alignment horizontal="center" vertical="center"/>
    </xf>
    <xf numFmtId="184" fontId="134" fillId="0" borderId="54" xfId="95" applyNumberFormat="1" applyFont="1" applyFill="1" applyBorder="1" applyAlignment="1">
      <alignment horizontal="center" vertical="center" wrapText="1"/>
    </xf>
    <xf numFmtId="0" fontId="23" fillId="5" borderId="16" xfId="66" applyNumberFormat="1" applyFont="1" applyFill="1" applyBorder="1" applyAlignment="1">
      <alignment horizontal="center" vertical="center" wrapText="1"/>
    </xf>
    <xf numFmtId="0" fontId="42" fillId="5" borderId="5" xfId="0" applyFont="1" applyFill="1" applyBorder="1" applyAlignment="1">
      <alignment vertical="center" wrapText="1"/>
    </xf>
    <xf numFmtId="185" fontId="135" fillId="15" borderId="0" xfId="0" applyNumberFormat="1" applyFont="1" applyFill="1" applyBorder="1" applyAlignment="1">
      <alignment horizontal="center" vertical="center"/>
    </xf>
    <xf numFmtId="0" fontId="50" fillId="0" borderId="0" xfId="92" applyFont="1" applyFill="1"/>
    <xf numFmtId="0" fontId="80" fillId="0" borderId="0" xfId="92" applyFont="1" applyFill="1"/>
    <xf numFmtId="0" fontId="80" fillId="0" borderId="0" xfId="92" applyFont="1" applyFill="1" applyBorder="1"/>
    <xf numFmtId="195" fontId="136" fillId="9" borderId="0" xfId="91" applyNumberFormat="1" applyFont="1" applyFill="1" applyAlignment="1">
      <alignment horizontal="center" vertical="center"/>
    </xf>
    <xf numFmtId="189" fontId="6" fillId="0" borderId="0" xfId="4" applyNumberFormat="1" applyFont="1" applyFill="1" applyBorder="1" applyAlignment="1">
      <alignment horizontal="left"/>
    </xf>
    <xf numFmtId="189" fontId="6" fillId="0" borderId="0" xfId="1" applyNumberFormat="1" applyFont="1" applyFill="1" applyBorder="1" applyAlignment="1">
      <alignment horizontal="right"/>
    </xf>
    <xf numFmtId="189" fontId="50" fillId="0" borderId="0" xfId="87" applyNumberFormat="1" applyFont="1" applyFill="1" applyBorder="1" applyAlignment="1"/>
    <xf numFmtId="189" fontId="15" fillId="0" borderId="5" xfId="64" applyNumberFormat="1" applyFont="1" applyFill="1" applyBorder="1" applyAlignment="1">
      <alignment horizontal="center" vertical="center" wrapText="1"/>
    </xf>
    <xf numFmtId="189" fontId="15" fillId="0" borderId="5" xfId="87" applyNumberFormat="1" applyFont="1" applyFill="1" applyBorder="1" applyAlignment="1">
      <alignment horizontal="center" vertical="center" wrapText="1"/>
    </xf>
    <xf numFmtId="189" fontId="15" fillId="0" borderId="5" xfId="1" applyNumberFormat="1" applyFont="1" applyFill="1" applyBorder="1" applyAlignment="1">
      <alignment horizontal="center" vertical="center" wrapText="1"/>
    </xf>
    <xf numFmtId="189" fontId="15" fillId="0" borderId="5" xfId="4" applyNumberFormat="1" applyFont="1" applyFill="1" applyBorder="1" applyAlignment="1">
      <alignment horizontal="center" vertical="center" wrapText="1"/>
    </xf>
    <xf numFmtId="189" fontId="137" fillId="0" borderId="5" xfId="87" applyNumberFormat="1" applyFont="1" applyFill="1" applyBorder="1" applyAlignment="1">
      <alignment horizontal="center" vertical="center"/>
    </xf>
    <xf numFmtId="189" fontId="138" fillId="0" borderId="5" xfId="87" applyNumberFormat="1" applyFont="1" applyFill="1" applyBorder="1" applyAlignment="1">
      <alignment horizontal="center" vertical="center"/>
    </xf>
    <xf numFmtId="0" fontId="139" fillId="0" borderId="5" xfId="0" applyNumberFormat="1" applyFont="1" applyFill="1" applyBorder="1" applyAlignment="1">
      <alignment horizontal="center" vertical="center"/>
    </xf>
    <xf numFmtId="0" fontId="132" fillId="0" borderId="5" xfId="0" applyNumberFormat="1" applyFont="1" applyFill="1" applyBorder="1" applyAlignment="1">
      <alignment horizontal="center" vertical="center"/>
    </xf>
    <xf numFmtId="0" fontId="139" fillId="0" borderId="5" xfId="0" applyFont="1" applyFill="1" applyBorder="1" applyAlignment="1">
      <alignment horizontal="center" vertical="center"/>
    </xf>
    <xf numFmtId="0" fontId="140" fillId="0" borderId="5" xfId="0" applyNumberFormat="1" applyFont="1" applyFill="1" applyBorder="1" applyAlignment="1">
      <alignment horizontal="center" vertical="center"/>
    </xf>
    <xf numFmtId="0" fontId="141" fillId="0" borderId="5" xfId="0" applyNumberFormat="1" applyFont="1" applyFill="1" applyBorder="1" applyAlignment="1">
      <alignment horizontal="center" vertical="center"/>
    </xf>
    <xf numFmtId="0" fontId="49" fillId="0" borderId="0" xfId="12" applyFont="1" applyAlignment="1">
      <alignment vertical="center"/>
    </xf>
    <xf numFmtId="0" fontId="8" fillId="0" borderId="0" xfId="0" applyFont="1" applyFill="1" applyAlignment="1">
      <alignment horizontal="left" vertical="center"/>
    </xf>
    <xf numFmtId="0" fontId="142" fillId="0" borderId="0" xfId="115" applyFont="1" applyAlignment="1">
      <alignment horizontal="center" vertical="center" wrapText="1"/>
    </xf>
    <xf numFmtId="0" fontId="143" fillId="0" borderId="0" xfId="4" applyFont="1" applyFill="1" applyBorder="1" applyAlignment="1">
      <alignment horizontal="left" vertical="center" wrapText="1"/>
    </xf>
    <xf numFmtId="0" fontId="69" fillId="5" borderId="5" xfId="115" applyFont="1" applyFill="1" applyBorder="1" applyAlignment="1">
      <alignment horizontal="center" vertical="center" wrapText="1"/>
    </xf>
    <xf numFmtId="0" fontId="8" fillId="5" borderId="5" xfId="0" applyFont="1" applyFill="1" applyBorder="1" applyAlignment="1">
      <alignment horizontal="center" vertical="center"/>
    </xf>
    <xf numFmtId="0" fontId="144" fillId="0" borderId="0" xfId="12" applyFont="1" applyBorder="1" applyAlignment="1" applyProtection="1">
      <alignment vertical="center"/>
    </xf>
    <xf numFmtId="0" fontId="145" fillId="0" borderId="5" xfId="32" applyFont="1" applyBorder="1" applyAlignment="1">
      <alignment horizontal="center" vertical="center"/>
    </xf>
    <xf numFmtId="196" fontId="144" fillId="0" borderId="0" xfId="12" applyNumberFormat="1" applyFont="1" applyBorder="1" applyAlignment="1" applyProtection="1">
      <alignment horizontal="left" vertical="center"/>
    </xf>
    <xf numFmtId="0" fontId="14" fillId="0" borderId="5" xfId="32" applyFont="1" applyBorder="1" applyAlignment="1">
      <alignment horizontal="left" vertical="center"/>
    </xf>
    <xf numFmtId="0" fontId="137" fillId="0" borderId="5" xfId="4" applyFont="1" applyFill="1" applyBorder="1" applyAlignment="1">
      <alignment horizontal="center" vertical="center" wrapText="1"/>
    </xf>
    <xf numFmtId="0" fontId="146" fillId="0" borderId="5" xfId="0" applyFont="1" applyFill="1" applyBorder="1" applyAlignment="1">
      <alignment horizontal="center" vertical="center"/>
    </xf>
    <xf numFmtId="0" fontId="99" fillId="0" borderId="0" xfId="0" applyFont="1" applyFill="1" applyBorder="1" applyAlignment="1">
      <alignment horizontal="left" vertical="center"/>
    </xf>
    <xf numFmtId="0" fontId="146" fillId="0" borderId="0" xfId="0" applyFont="1" applyFill="1" applyBorder="1" applyAlignment="1">
      <alignment horizontal="left" vertical="center"/>
    </xf>
    <xf numFmtId="0" fontId="14"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47" fillId="11" borderId="5" xfId="0" applyFont="1" applyFill="1" applyBorder="1" applyAlignment="1">
      <alignment horizontal="center" vertical="center"/>
    </xf>
    <xf numFmtId="14" fontId="8" fillId="0" borderId="0" xfId="0" applyNumberFormat="1" applyFont="1" applyFill="1" applyBorder="1" applyAlignment="1">
      <alignment vertical="center"/>
    </xf>
    <xf numFmtId="0" fontId="115" fillId="0" borderId="0" xfId="115" applyFont="1" applyFill="1" applyBorder="1" applyAlignment="1">
      <alignment horizontal="left" vertical="center"/>
    </xf>
    <xf numFmtId="0" fontId="15" fillId="0" borderId="0" xfId="115" applyFont="1" applyFill="1" applyBorder="1" applyAlignment="1">
      <alignment horizontal="left" vertical="center"/>
    </xf>
    <xf numFmtId="0" fontId="15" fillId="0" borderId="0" xfId="115" applyFont="1" applyFill="1" applyBorder="1" applyAlignment="1">
      <alignment horizontal="left" vertical="center" wrapText="1"/>
    </xf>
    <xf numFmtId="0" fontId="14" fillId="0" borderId="5" xfId="32" applyFont="1" applyFill="1" applyBorder="1" applyAlignment="1">
      <alignment horizontal="left" vertical="center"/>
    </xf>
    <xf numFmtId="0" fontId="148" fillId="0" borderId="5" xfId="32" applyFont="1" applyBorder="1" applyAlignment="1">
      <alignment horizontal="center" vertical="center"/>
    </xf>
    <xf numFmtId="0" fontId="149" fillId="0" borderId="5" xfId="116" applyNumberFormat="1" applyFont="1" applyFill="1" applyBorder="1" applyAlignment="1">
      <alignment horizontal="left"/>
    </xf>
    <xf numFmtId="0" fontId="22" fillId="0" borderId="0" xfId="0" applyFont="1">
      <alignment vertical="center"/>
    </xf>
    <xf numFmtId="0" fontId="0" fillId="0" borderId="0" xfId="0" applyNumberFormat="1">
      <alignment vertical="center"/>
    </xf>
    <xf numFmtId="0" fontId="47" fillId="9" borderId="11" xfId="0" applyFont="1" applyFill="1" applyBorder="1" applyAlignment="1">
      <alignment horizontal="center" vertical="center"/>
    </xf>
    <xf numFmtId="0" fontId="47" fillId="9" borderId="0" xfId="0" applyFont="1" applyFill="1" applyAlignment="1">
      <alignment horizontal="center" vertical="center"/>
    </xf>
    <xf numFmtId="0" fontId="47" fillId="9" borderId="0" xfId="0" applyNumberFormat="1" applyFont="1" applyFill="1" applyAlignment="1">
      <alignment horizontal="center" vertical="center"/>
    </xf>
    <xf numFmtId="0" fontId="107" fillId="13" borderId="5" xfId="0" applyFont="1" applyFill="1" applyBorder="1" applyAlignment="1">
      <alignment horizontal="center" vertical="center" wrapText="1"/>
    </xf>
    <xf numFmtId="0" fontId="107" fillId="13" borderId="5" xfId="0" applyNumberFormat="1" applyFont="1" applyFill="1" applyBorder="1" applyAlignment="1">
      <alignment horizontal="center" vertical="center" wrapText="1"/>
    </xf>
    <xf numFmtId="0" fontId="21" fillId="13" borderId="5" xfId="0" applyFont="1" applyFill="1" applyBorder="1" applyAlignment="1">
      <alignment horizontal="center" vertical="center"/>
    </xf>
    <xf numFmtId="0" fontId="21" fillId="13" borderId="5" xfId="0" applyNumberFormat="1" applyFont="1" applyFill="1" applyBorder="1" applyAlignment="1">
      <alignment horizontal="center" vertical="center"/>
    </xf>
    <xf numFmtId="0" fontId="21" fillId="13" borderId="7" xfId="0" applyFont="1" applyFill="1" applyBorder="1" applyAlignment="1">
      <alignment horizontal="center" vertical="center"/>
    </xf>
    <xf numFmtId="0" fontId="21" fillId="13" borderId="8" xfId="0" applyFont="1" applyFill="1" applyBorder="1" applyAlignment="1">
      <alignment horizontal="center" vertical="center"/>
    </xf>
    <xf numFmtId="0" fontId="21" fillId="13" borderId="8" xfId="0" applyNumberFormat="1" applyFont="1" applyFill="1" applyBorder="1" applyAlignment="1">
      <alignment horizontal="center" vertical="center"/>
    </xf>
    <xf numFmtId="0" fontId="19"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90" fontId="150" fillId="5" borderId="5" xfId="81" applyNumberFormat="1" applyFont="1" applyFill="1" applyBorder="1" applyAlignment="1" applyProtection="1">
      <alignment horizontal="center" vertical="center"/>
    </xf>
    <xf numFmtId="190" fontId="151" fillId="5" borderId="5" xfId="81"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0" fontId="32" fillId="0" borderId="5" xfId="0" applyNumberFormat="1" applyFont="1" applyFill="1" applyBorder="1" applyAlignment="1">
      <alignment horizontal="center" vertical="center"/>
    </xf>
    <xf numFmtId="190" fontId="151" fillId="0" borderId="5" xfId="81" applyNumberFormat="1" applyFont="1" applyFill="1" applyBorder="1" applyAlignment="1" applyProtection="1">
      <alignment horizontal="center" vertical="center"/>
    </xf>
    <xf numFmtId="0" fontId="21" fillId="13" borderId="9" xfId="0" applyNumberFormat="1" applyFont="1" applyFill="1" applyBorder="1" applyAlignment="1">
      <alignment horizontal="center" vertical="center"/>
    </xf>
    <xf numFmtId="189" fontId="150" fillId="5" borderId="5" xfId="81" applyNumberFormat="1" applyFont="1" applyFill="1" applyBorder="1" applyAlignment="1" applyProtection="1">
      <alignment horizontal="center" vertical="center"/>
    </xf>
    <xf numFmtId="0" fontId="151" fillId="5" borderId="5" xfId="82" applyFont="1" applyFill="1" applyBorder="1" applyAlignment="1" applyProtection="1">
      <alignment horizontal="center" vertical="center"/>
    </xf>
    <xf numFmtId="0" fontId="36" fillId="0" borderId="5" xfId="0" applyFont="1" applyBorder="1" applyAlignment="1">
      <alignment horizontal="center" vertical="center"/>
    </xf>
    <xf numFmtId="189" fontId="44" fillId="11" borderId="5" xfId="81"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center"/>
    </xf>
    <xf numFmtId="189" fontId="151" fillId="0" borderId="5" xfId="81" applyNumberFormat="1" applyFont="1" applyFill="1" applyBorder="1" applyAlignment="1" applyProtection="1">
      <alignment horizontal="center" vertical="center"/>
    </xf>
    <xf numFmtId="0" fontId="65" fillId="0" borderId="0" xfId="0" applyFont="1" applyFill="1" applyBorder="1" applyAlignment="1">
      <alignment vertical="center"/>
    </xf>
    <xf numFmtId="0" fontId="108" fillId="0" borderId="0" xfId="0" applyFont="1" applyFill="1" applyBorder="1" applyAlignment="1">
      <alignment vertical="center"/>
    </xf>
    <xf numFmtId="0" fontId="108"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0" fontId="79" fillId="0" borderId="0" xfId="0" applyFont="1" applyFill="1" applyBorder="1" applyAlignment="1">
      <alignment vertical="center"/>
    </xf>
    <xf numFmtId="0" fontId="79" fillId="0" borderId="0" xfId="0" applyNumberFormat="1" applyFont="1" applyFill="1" applyBorder="1" applyAlignment="1">
      <alignment vertical="center"/>
    </xf>
    <xf numFmtId="0" fontId="152" fillId="0" borderId="0" xfId="0" applyFont="1" applyFill="1" applyBorder="1" applyAlignment="1">
      <alignment horizontal="left" vertical="center"/>
    </xf>
    <xf numFmtId="0" fontId="79" fillId="0" borderId="0" xfId="0" applyFont="1" applyFill="1" applyBorder="1" applyAlignment="1">
      <alignment horizontal="left" vertical="center"/>
    </xf>
    <xf numFmtId="0" fontId="79" fillId="0" borderId="0" xfId="0" applyNumberFormat="1" applyFont="1" applyFill="1" applyBorder="1" applyAlignment="1">
      <alignment horizontal="left" vertical="center"/>
    </xf>
    <xf numFmtId="0" fontId="79" fillId="0" borderId="0" xfId="0" applyFont="1" applyFill="1" applyBorder="1" applyAlignment="1">
      <alignment vertical="center" wrapText="1"/>
    </xf>
    <xf numFmtId="0" fontId="79" fillId="0" borderId="0" xfId="0" applyNumberFormat="1" applyFont="1" applyFill="1" applyBorder="1" applyAlignment="1">
      <alignment vertical="center" wrapText="1"/>
    </xf>
    <xf numFmtId="0" fontId="152" fillId="0" borderId="0" xfId="0" applyNumberFormat="1" applyFont="1" applyFill="1" applyBorder="1" applyAlignment="1">
      <alignment horizontal="left" vertical="center"/>
    </xf>
    <xf numFmtId="0" fontId="153" fillId="0" borderId="0" xfId="0" applyFont="1" applyFill="1" applyBorder="1" applyAlignment="1">
      <alignment horizontal="left" vertical="center"/>
    </xf>
    <xf numFmtId="0" fontId="154" fillId="0" borderId="0" xfId="12" applyFont="1" applyFill="1" applyAlignment="1">
      <alignment horizontal="left" vertical="center"/>
    </xf>
    <xf numFmtId="0" fontId="80" fillId="0" borderId="0" xfId="0" applyFont="1" applyFill="1">
      <alignment vertical="center"/>
    </xf>
    <xf numFmtId="0" fontId="80" fillId="0" borderId="0" xfId="0" applyNumberFormat="1" applyFont="1" applyFill="1">
      <alignment vertical="center"/>
    </xf>
    <xf numFmtId="0" fontId="32" fillId="0" borderId="5" xfId="69"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52" fillId="0" borderId="0" xfId="0" applyNumberFormat="1" applyFont="1" applyFill="1" applyBorder="1" applyAlignment="1">
      <alignment vertical="center"/>
    </xf>
    <xf numFmtId="0" fontId="153" fillId="0" borderId="0" xfId="0" applyNumberFormat="1" applyFont="1" applyFill="1" applyBorder="1" applyAlignment="1">
      <alignment vertical="center"/>
    </xf>
    <xf numFmtId="0" fontId="136" fillId="9" borderId="28" xfId="0" applyFont="1" applyFill="1" applyBorder="1" applyAlignment="1">
      <alignment horizontal="center" vertical="center"/>
    </xf>
    <xf numFmtId="0" fontId="136" fillId="9" borderId="32" xfId="0" applyFont="1" applyFill="1" applyBorder="1" applyAlignment="1">
      <alignment horizontal="center" vertical="center"/>
    </xf>
    <xf numFmtId="0" fontId="23" fillId="5" borderId="27" xfId="0" applyFont="1" applyFill="1" applyBorder="1" applyAlignment="1">
      <alignment horizontal="center" vertical="center" wrapText="1"/>
    </xf>
    <xf numFmtId="0" fontId="23" fillId="5" borderId="19" xfId="0" applyFont="1" applyFill="1" applyBorder="1" applyAlignment="1">
      <alignment horizontal="center" vertical="center"/>
    </xf>
    <xf numFmtId="0" fontId="102" fillId="0" borderId="55" xfId="0" applyFont="1" applyFill="1" applyBorder="1" applyAlignment="1">
      <alignment horizontal="center" vertical="center" wrapText="1"/>
    </xf>
    <xf numFmtId="0" fontId="102" fillId="0" borderId="56" xfId="0" applyFont="1" applyFill="1" applyBorder="1" applyAlignment="1">
      <alignment horizontal="center" vertical="center" wrapText="1"/>
    </xf>
    <xf numFmtId="0" fontId="102" fillId="0" borderId="57" xfId="0" applyFont="1" applyFill="1" applyBorder="1" applyAlignment="1">
      <alignment horizontal="center" vertical="center" wrapText="1"/>
    </xf>
    <xf numFmtId="0" fontId="99" fillId="0" borderId="58" xfId="0" applyFont="1" applyFill="1" applyBorder="1" applyAlignment="1">
      <alignment horizontal="center" vertical="center" wrapText="1"/>
    </xf>
    <xf numFmtId="0" fontId="117" fillId="0" borderId="58" xfId="0" applyFont="1" applyFill="1" applyBorder="1" applyAlignment="1">
      <alignment horizontal="center" vertical="center" wrapText="1"/>
    </xf>
    <xf numFmtId="0" fontId="102" fillId="0" borderId="59" xfId="0" applyFont="1" applyFill="1" applyBorder="1" applyAlignment="1">
      <alignment horizontal="center" vertical="center" wrapText="1"/>
    </xf>
    <xf numFmtId="0" fontId="99" fillId="0" borderId="60" xfId="0" applyFont="1" applyFill="1" applyBorder="1" applyAlignment="1">
      <alignment horizontal="left" vertical="center" wrapText="1"/>
    </xf>
    <xf numFmtId="0" fontId="102" fillId="0" borderId="27" xfId="0" applyFont="1" applyFill="1" applyBorder="1" applyAlignment="1">
      <alignment horizontal="center" vertical="center" wrapText="1"/>
    </xf>
    <xf numFmtId="0" fontId="99" fillId="0" borderId="19"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45" fillId="9" borderId="5" xfId="0" applyFont="1" applyFill="1" applyBorder="1" applyAlignment="1">
      <alignment horizontal="center" vertical="center"/>
    </xf>
    <xf numFmtId="0" fontId="155" fillId="9" borderId="5"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145" fillId="0" borderId="61" xfId="0" applyFont="1" applyFill="1" applyBorder="1" applyAlignment="1">
      <alignment horizontal="center" vertical="center" wrapText="1"/>
    </xf>
    <xf numFmtId="0" fontId="145" fillId="0" borderId="26" xfId="0" applyFont="1" applyFill="1" applyBorder="1" applyAlignment="1">
      <alignment horizontal="center" vertical="center" wrapText="1"/>
    </xf>
    <xf numFmtId="0" fontId="145" fillId="0" borderId="24" xfId="0" applyFont="1" applyFill="1" applyBorder="1" applyAlignment="1">
      <alignment horizontal="center" vertical="center" wrapText="1"/>
    </xf>
    <xf numFmtId="0" fontId="156" fillId="15" borderId="27" xfId="0" applyFont="1" applyFill="1" applyBorder="1" applyAlignment="1">
      <alignment horizontal="center" vertical="center"/>
    </xf>
    <xf numFmtId="185" fontId="32" fillId="15" borderId="5" xfId="0" applyNumberFormat="1" applyFont="1" applyFill="1" applyBorder="1" applyAlignment="1">
      <alignment horizontal="center" vertical="center"/>
    </xf>
    <xf numFmtId="0" fontId="36" fillId="0" borderId="54" xfId="0" applyFont="1" applyFill="1" applyBorder="1" applyAlignment="1">
      <alignment horizontal="center" vertical="center"/>
    </xf>
    <xf numFmtId="0" fontId="36" fillId="0" borderId="62"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54" xfId="0" applyFont="1" applyFill="1" applyBorder="1" applyAlignment="1">
      <alignment horizontal="center" vertical="center"/>
    </xf>
    <xf numFmtId="0" fontId="0" fillId="0" borderId="0" xfId="0" applyFont="1" applyFill="1" applyBorder="1" applyAlignment="1">
      <alignment horizontal="left" vertical="center"/>
    </xf>
    <xf numFmtId="0" fontId="157" fillId="0" borderId="0" xfId="0" applyFont="1" applyFill="1" applyBorder="1" applyAlignment="1">
      <alignment horizontal="left" vertical="center"/>
    </xf>
    <xf numFmtId="0" fontId="49" fillId="0" borderId="0" xfId="12" applyFont="1" applyFill="1" applyBorder="1" applyAlignment="1" applyProtection="1">
      <alignment horizontal="center" vertical="center"/>
    </xf>
    <xf numFmtId="0" fontId="20" fillId="5" borderId="9" xfId="0" applyFont="1" applyFill="1" applyBorder="1" applyAlignment="1">
      <alignment horizontal="center" vertical="center"/>
    </xf>
    <xf numFmtId="0" fontId="20" fillId="0" borderId="18" xfId="0" applyFont="1" applyFill="1" applyBorder="1" applyAlignment="1">
      <alignment horizontal="center" vertical="center"/>
    </xf>
    <xf numFmtId="0" fontId="145" fillId="0" borderId="31" xfId="0" applyFont="1" applyFill="1" applyBorder="1" applyAlignment="1">
      <alignment horizontal="center" vertical="center" wrapText="1"/>
    </xf>
    <xf numFmtId="0" fontId="158" fillId="15" borderId="63" xfId="0" applyFont="1" applyFill="1" applyBorder="1" applyAlignment="1">
      <alignment horizontal="center" vertical="center" wrapText="1"/>
    </xf>
    <xf numFmtId="0" fontId="158" fillId="15" borderId="64" xfId="0" applyFont="1" applyFill="1" applyBorder="1" applyAlignment="1">
      <alignment horizontal="center" vertical="center" wrapText="1"/>
    </xf>
    <xf numFmtId="0" fontId="159" fillId="15" borderId="65" xfId="0" applyFont="1" applyFill="1" applyBorder="1" applyAlignment="1">
      <alignment horizontal="left" vertical="center" wrapText="1"/>
    </xf>
    <xf numFmtId="0" fontId="159" fillId="15" borderId="66" xfId="0" applyFont="1" applyFill="1" applyBorder="1" applyAlignment="1">
      <alignment horizontal="left" vertical="center" wrapText="1"/>
    </xf>
    <xf numFmtId="0" fontId="65" fillId="15" borderId="25" xfId="102" applyFont="1" applyFill="1" applyBorder="1" applyAlignment="1">
      <alignment horizontal="left" vertical="center"/>
    </xf>
    <xf numFmtId="0" fontId="99" fillId="15" borderId="0" xfId="0" applyFont="1" applyFill="1" applyBorder="1" applyAlignment="1">
      <alignment horizontal="left" vertical="center" wrapText="1"/>
    </xf>
    <xf numFmtId="0" fontId="9" fillId="15" borderId="0" xfId="12" applyFont="1" applyFill="1" applyAlignment="1">
      <alignment horizontal="center" vertical="center" wrapText="1"/>
    </xf>
    <xf numFmtId="0" fontId="99" fillId="15" borderId="25" xfId="0" applyFont="1" applyFill="1" applyBorder="1" applyAlignment="1">
      <alignment horizontal="left" vertical="center" wrapText="1"/>
    </xf>
    <xf numFmtId="0" fontId="99" fillId="11" borderId="0" xfId="0" applyFont="1" applyFill="1" applyBorder="1" applyAlignment="1">
      <alignment horizontal="left" vertical="center" wrapText="1"/>
    </xf>
    <xf numFmtId="0" fontId="99" fillId="18" borderId="25" xfId="0" applyFont="1" applyFill="1" applyBorder="1" applyAlignment="1">
      <alignment horizontal="left" vertical="center" wrapText="1"/>
    </xf>
    <xf numFmtId="0" fontId="99" fillId="18" borderId="0" xfId="0" applyFont="1" applyFill="1" applyBorder="1" applyAlignment="1">
      <alignment horizontal="left" vertical="center" wrapText="1"/>
    </xf>
    <xf numFmtId="0" fontId="99" fillId="0" borderId="25" xfId="0" applyFont="1" applyFill="1" applyBorder="1" applyAlignment="1">
      <alignment horizontal="left" vertical="center" wrapText="1"/>
    </xf>
    <xf numFmtId="0" fontId="99" fillId="0" borderId="0" xfId="0" applyFont="1" applyFill="1" applyBorder="1" applyAlignment="1">
      <alignment horizontal="left" vertical="center" wrapText="1"/>
    </xf>
    <xf numFmtId="0" fontId="99" fillId="0" borderId="25" xfId="0" applyFont="1" applyFill="1" applyBorder="1" applyAlignment="1">
      <alignment horizontal="left" vertical="center"/>
    </xf>
    <xf numFmtId="0" fontId="99" fillId="0" borderId="0" xfId="0" applyFont="1" applyFill="1" applyAlignment="1">
      <alignment horizontal="left" vertical="center"/>
    </xf>
    <xf numFmtId="0" fontId="117" fillId="0" borderId="25" xfId="0" applyFont="1" applyFill="1" applyBorder="1" applyAlignment="1">
      <alignment horizontal="left" vertical="center" wrapText="1"/>
    </xf>
    <xf numFmtId="0" fontId="117" fillId="0" borderId="0" xfId="0" applyFont="1" applyFill="1" applyBorder="1" applyAlignment="1">
      <alignment horizontal="left" vertical="center" wrapText="1"/>
    </xf>
    <xf numFmtId="0" fontId="160" fillId="0" borderId="25" xfId="0" applyFont="1" applyFill="1" applyBorder="1" applyAlignment="1">
      <alignment horizontal="left" vertical="center" wrapText="1"/>
    </xf>
    <xf numFmtId="0" fontId="160" fillId="0" borderId="0" xfId="0" applyFont="1" applyFill="1" applyBorder="1" applyAlignment="1">
      <alignment horizontal="left" vertical="center" wrapText="1"/>
    </xf>
    <xf numFmtId="0" fontId="160" fillId="0" borderId="25" xfId="0" applyNumberFormat="1" applyFont="1" applyFill="1" applyBorder="1" applyAlignment="1">
      <alignment horizontal="left" vertical="center" wrapText="1"/>
    </xf>
    <xf numFmtId="0" fontId="160" fillId="0" borderId="0" xfId="0" applyNumberFormat="1" applyFont="1" applyFill="1" applyAlignment="1">
      <alignment horizontal="left" vertical="center" wrapText="1"/>
    </xf>
    <xf numFmtId="0" fontId="65" fillId="0" borderId="25"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19" borderId="25" xfId="0" applyFont="1" applyFill="1" applyBorder="1" applyAlignment="1">
      <alignment horizontal="left" vertical="center" wrapText="1"/>
    </xf>
    <xf numFmtId="0" fontId="65" fillId="19" borderId="0" xfId="0" applyFont="1" applyFill="1" applyAlignment="1">
      <alignment horizontal="left" vertical="center" wrapText="1"/>
    </xf>
    <xf numFmtId="0" fontId="99" fillId="0" borderId="0" xfId="0" applyFont="1" applyFill="1" applyAlignment="1">
      <alignment horizontal="left" vertical="center" wrapText="1"/>
    </xf>
    <xf numFmtId="0" fontId="99" fillId="0" borderId="67" xfId="0" applyFont="1" applyFill="1" applyBorder="1" applyAlignment="1">
      <alignment horizontal="left" vertical="center" wrapText="1"/>
    </xf>
    <xf numFmtId="0" fontId="99" fillId="0" borderId="68" xfId="0" applyFont="1" applyFill="1" applyBorder="1" applyAlignment="1">
      <alignment horizontal="left" vertical="center" wrapText="1"/>
    </xf>
    <xf numFmtId="0" fontId="66" fillId="0" borderId="25" xfId="0" applyFont="1" applyFill="1" applyBorder="1" applyAlignment="1">
      <alignment vertical="center"/>
    </xf>
    <xf numFmtId="0" fontId="99" fillId="15" borderId="0" xfId="0" applyFont="1" applyFill="1" applyAlignment="1">
      <alignment vertical="center"/>
    </xf>
    <xf numFmtId="0" fontId="158" fillId="15" borderId="69" xfId="0" applyFont="1" applyFill="1" applyBorder="1" applyAlignment="1">
      <alignment horizontal="center" vertical="center" wrapText="1"/>
    </xf>
    <xf numFmtId="0" fontId="159" fillId="15" borderId="70" xfId="0" applyFont="1" applyFill="1" applyBorder="1" applyAlignment="1">
      <alignment horizontal="left" vertical="center" wrapText="1"/>
    </xf>
    <xf numFmtId="0" fontId="99" fillId="15" borderId="71" xfId="0" applyFont="1" applyFill="1" applyBorder="1" applyAlignment="1">
      <alignment horizontal="left" vertical="center" wrapText="1"/>
    </xf>
    <xf numFmtId="0" fontId="99" fillId="18" borderId="71" xfId="0" applyFont="1" applyFill="1" applyBorder="1" applyAlignment="1">
      <alignment horizontal="left" vertical="center" wrapText="1"/>
    </xf>
    <xf numFmtId="0" fontId="99" fillId="0" borderId="71" xfId="0" applyFont="1" applyFill="1" applyBorder="1" applyAlignment="1">
      <alignment horizontal="left" vertical="center" wrapText="1"/>
    </xf>
    <xf numFmtId="0" fontId="99" fillId="0" borderId="71" xfId="0" applyFont="1" applyFill="1" applyBorder="1" applyAlignment="1">
      <alignment horizontal="left" vertical="center"/>
    </xf>
    <xf numFmtId="0" fontId="117" fillId="0" borderId="71" xfId="0" applyFont="1" applyFill="1" applyBorder="1" applyAlignment="1">
      <alignment horizontal="left" vertical="center" wrapText="1"/>
    </xf>
    <xf numFmtId="0" fontId="160" fillId="0" borderId="71" xfId="0" applyFont="1" applyFill="1" applyBorder="1" applyAlignment="1">
      <alignment horizontal="left" vertical="center" wrapText="1"/>
    </xf>
    <xf numFmtId="0" fontId="160" fillId="0" borderId="71" xfId="0" applyNumberFormat="1" applyFont="1" applyFill="1" applyBorder="1" applyAlignment="1">
      <alignment horizontal="left" vertical="center" wrapText="1"/>
    </xf>
    <xf numFmtId="0" fontId="65" fillId="0" borderId="71" xfId="0" applyFont="1" applyFill="1" applyBorder="1" applyAlignment="1">
      <alignment horizontal="left" vertical="center" wrapText="1"/>
    </xf>
    <xf numFmtId="0" fontId="65" fillId="19" borderId="71" xfId="0" applyFont="1" applyFill="1" applyBorder="1" applyAlignment="1">
      <alignment horizontal="left" vertical="center" wrapText="1"/>
    </xf>
    <xf numFmtId="0" fontId="99" fillId="0" borderId="72" xfId="0" applyFont="1" applyFill="1" applyBorder="1" applyAlignment="1">
      <alignment horizontal="left" vertical="center" wrapText="1"/>
    </xf>
    <xf numFmtId="194" fontId="8" fillId="0" borderId="0" xfId="0" applyNumberFormat="1" applyFont="1" applyFill="1" applyBorder="1" applyAlignment="1"/>
    <xf numFmtId="194" fontId="161" fillId="0" borderId="0" xfId="0" applyNumberFormat="1" applyFont="1" applyFill="1" applyBorder="1" applyAlignment="1">
      <alignment horizontal="center" vertical="center"/>
    </xf>
    <xf numFmtId="194" fontId="162" fillId="0" borderId="0" xfId="0" applyNumberFormat="1" applyFont="1" applyFill="1" applyBorder="1" applyAlignment="1"/>
    <xf numFmtId="194" fontId="99" fillId="0" borderId="0" xfId="0" applyNumberFormat="1" applyFont="1" applyFill="1" applyBorder="1" applyAlignment="1"/>
    <xf numFmtId="194" fontId="163" fillId="0" borderId="0" xfId="0" applyNumberFormat="1" applyFont="1" applyFill="1" applyBorder="1" applyAlignment="1"/>
    <xf numFmtId="194" fontId="5" fillId="0" borderId="0" xfId="0" applyNumberFormat="1" applyFont="1" applyFill="1" applyBorder="1" applyAlignment="1"/>
    <xf numFmtId="194" fontId="15" fillId="0" borderId="0" xfId="0" applyNumberFormat="1" applyFont="1" applyFill="1" applyBorder="1" applyAlignment="1">
      <alignment horizontal="left" vertical="center"/>
    </xf>
    <xf numFmtId="194" fontId="99" fillId="0" borderId="0" xfId="0" applyNumberFormat="1" applyFont="1" applyFill="1" applyBorder="1" applyAlignment="1">
      <alignment horizontal="left"/>
    </xf>
    <xf numFmtId="194" fontId="117" fillId="0" borderId="0" xfId="0" applyNumberFormat="1" applyFont="1" applyFill="1" applyBorder="1" applyAlignment="1"/>
    <xf numFmtId="194" fontId="15" fillId="0" borderId="0" xfId="0" applyNumberFormat="1" applyFont="1" applyFill="1" applyBorder="1" applyAlignment="1"/>
    <xf numFmtId="194" fontId="121" fillId="0" borderId="0" xfId="0" applyNumberFormat="1" applyFont="1" applyFill="1" applyBorder="1" applyAlignment="1"/>
    <xf numFmtId="194" fontId="8" fillId="0" borderId="0" xfId="62" applyNumberFormat="1" applyFont="1" applyFill="1" applyBorder="1" applyAlignment="1" applyProtection="1">
      <alignment horizontal="left" vertical="center"/>
    </xf>
    <xf numFmtId="194" fontId="123" fillId="0" borderId="0" xfId="12" applyNumberFormat="1" applyFont="1" applyAlignment="1" applyProtection="1">
      <alignment horizontal="right"/>
    </xf>
    <xf numFmtId="194" fontId="15" fillId="0" borderId="0" xfId="0" applyNumberFormat="1" applyFont="1" applyFill="1" applyBorder="1" applyAlignment="1">
      <alignment vertical="center"/>
    </xf>
    <xf numFmtId="194" fontId="8" fillId="0" borderId="0" xfId="0" applyNumberFormat="1" applyFont="1" applyFill="1" applyBorder="1" applyAlignment="1">
      <alignment vertical="center"/>
    </xf>
    <xf numFmtId="194" fontId="164" fillId="0" borderId="0" xfId="0" applyNumberFormat="1" applyFont="1" applyFill="1" applyBorder="1" applyAlignment="1">
      <alignment vertical="center"/>
    </xf>
    <xf numFmtId="194" fontId="165" fillId="0" borderId="0" xfId="0" applyNumberFormat="1" applyFont="1" applyFill="1" applyBorder="1" applyAlignment="1"/>
    <xf numFmtId="194" fontId="4" fillId="0" borderId="0" xfId="0" applyNumberFormat="1" applyFont="1" applyFill="1" applyBorder="1" applyAlignment="1">
      <alignment horizontal="left" vertical="center"/>
    </xf>
    <xf numFmtId="0" fontId="158" fillId="0" borderId="63" xfId="102" applyFont="1" applyFill="1" applyBorder="1" applyAlignment="1">
      <alignment horizontal="center" vertical="center" wrapText="1"/>
    </xf>
    <xf numFmtId="0" fontId="158" fillId="0" borderId="64" xfId="102" applyFont="1" applyFill="1" applyBorder="1" applyAlignment="1">
      <alignment horizontal="center" vertical="center" wrapText="1"/>
    </xf>
    <xf numFmtId="0" fontId="159" fillId="15" borderId="25" xfId="102" applyFont="1" applyFill="1" applyBorder="1" applyAlignment="1">
      <alignment horizontal="left" vertical="center" wrapText="1"/>
    </xf>
    <xf numFmtId="0" fontId="159" fillId="15" borderId="0" xfId="102" applyFont="1" applyFill="1" applyBorder="1" applyAlignment="1">
      <alignment horizontal="left" vertical="center" wrapText="1"/>
    </xf>
    <xf numFmtId="0" fontId="9" fillId="15" borderId="0" xfId="12" applyNumberFormat="1" applyFont="1" applyFill="1" applyBorder="1" applyAlignment="1" applyProtection="1">
      <alignment horizontal="center" vertical="center" wrapText="1"/>
    </xf>
    <xf numFmtId="0" fontId="9" fillId="15" borderId="0" xfId="12" applyNumberFormat="1" applyFont="1" applyFill="1" applyBorder="1" applyAlignment="1" applyProtection="1">
      <alignment horizontal="left" vertical="center" wrapText="1"/>
    </xf>
    <xf numFmtId="0" fontId="99" fillId="15" borderId="25" xfId="102" applyFont="1" applyFill="1" applyBorder="1" applyAlignment="1">
      <alignment horizontal="left" vertical="center" wrapText="1"/>
    </xf>
    <xf numFmtId="0" fontId="99" fillId="11" borderId="0" xfId="102" applyFont="1" applyFill="1" applyBorder="1" applyAlignment="1">
      <alignment horizontal="left" vertical="center" wrapText="1"/>
    </xf>
    <xf numFmtId="0" fontId="12" fillId="0" borderId="25" xfId="102" applyFont="1" applyFill="1" applyBorder="1" applyAlignment="1">
      <alignment horizontal="left" vertical="center" wrapText="1"/>
    </xf>
    <xf numFmtId="0" fontId="12" fillId="0" borderId="0" xfId="102" applyFont="1" applyFill="1" applyBorder="1" applyAlignment="1">
      <alignment horizontal="left" vertical="center" wrapText="1"/>
    </xf>
    <xf numFmtId="0" fontId="99" fillId="0" borderId="25" xfId="102" applyFont="1" applyFill="1" applyBorder="1" applyAlignment="1">
      <alignment horizontal="left" vertical="center" wrapText="1"/>
    </xf>
    <xf numFmtId="0" fontId="99" fillId="0" borderId="0" xfId="102" applyFont="1" applyFill="1" applyBorder="1" applyAlignment="1">
      <alignment horizontal="left" vertical="center" wrapText="1"/>
    </xf>
    <xf numFmtId="0" fontId="99" fillId="0" borderId="0" xfId="102" applyFont="1" applyFill="1" applyAlignment="1">
      <alignment horizontal="left" vertical="center" wrapText="1"/>
    </xf>
    <xf numFmtId="0" fontId="99" fillId="0" borderId="25" xfId="102" applyNumberFormat="1" applyFont="1" applyFill="1" applyBorder="1" applyAlignment="1">
      <alignment horizontal="left" vertical="center"/>
    </xf>
    <xf numFmtId="0" fontId="115" fillId="0" borderId="25" xfId="74" applyFont="1" applyFill="1" applyBorder="1" applyAlignment="1" applyProtection="1">
      <alignment horizontal="left" vertical="center" wrapText="1"/>
    </xf>
    <xf numFmtId="0" fontId="115" fillId="0" borderId="0" xfId="74" applyFont="1" applyFill="1" applyAlignment="1" applyProtection="1">
      <alignment horizontal="left" vertical="center" wrapText="1"/>
    </xf>
    <xf numFmtId="0" fontId="166" fillId="0" borderId="25" xfId="74" applyFont="1" applyFill="1" applyBorder="1" applyAlignment="1" applyProtection="1">
      <alignment horizontal="left" vertical="center" wrapText="1"/>
    </xf>
    <xf numFmtId="0" fontId="67" fillId="0" borderId="25" xfId="74" applyFont="1" applyFill="1" applyBorder="1" applyAlignment="1" applyProtection="1">
      <alignment horizontal="left" vertical="center" wrapText="1"/>
    </xf>
    <xf numFmtId="0" fontId="67" fillId="0" borderId="0" xfId="74" applyFont="1" applyFill="1" applyAlignment="1" applyProtection="1">
      <alignment horizontal="left" vertical="center" wrapText="1"/>
    </xf>
    <xf numFmtId="0" fontId="167" fillId="0" borderId="25" xfId="74" applyFont="1" applyFill="1" applyBorder="1" applyAlignment="1" applyProtection="1">
      <alignment horizontal="left" vertical="center" wrapText="1"/>
    </xf>
    <xf numFmtId="0" fontId="167" fillId="0" borderId="0" xfId="74" applyFont="1" applyFill="1" applyAlignment="1" applyProtection="1">
      <alignment horizontal="left" vertical="center" wrapText="1"/>
    </xf>
    <xf numFmtId="0" fontId="168" fillId="0" borderId="25" xfId="74" applyFont="1" applyFill="1" applyBorder="1" applyAlignment="1" applyProtection="1">
      <alignment horizontal="left" vertical="center" wrapText="1"/>
    </xf>
    <xf numFmtId="0" fontId="168" fillId="0" borderId="0" xfId="74" applyFont="1" applyFill="1" applyAlignment="1" applyProtection="1">
      <alignment horizontal="left" vertical="center" wrapText="1"/>
    </xf>
    <xf numFmtId="0" fontId="168" fillId="0" borderId="25" xfId="74" applyFont="1" applyFill="1" applyBorder="1" applyAlignment="1" applyProtection="1">
      <alignment horizontal="left" vertical="center"/>
    </xf>
    <xf numFmtId="0" fontId="169" fillId="0" borderId="25" xfId="74" applyFont="1" applyFill="1" applyBorder="1" applyAlignment="1" applyProtection="1">
      <alignment horizontal="left" vertical="center"/>
    </xf>
    <xf numFmtId="0" fontId="170" fillId="15" borderId="0" xfId="74" applyFont="1" applyFill="1" applyAlignment="1" applyProtection="1">
      <alignment horizontal="left" vertical="center" wrapText="1"/>
    </xf>
    <xf numFmtId="0" fontId="166" fillId="15" borderId="0" xfId="74" applyFont="1" applyFill="1" applyAlignment="1" applyProtection="1">
      <alignment horizontal="left" vertical="center" wrapText="1"/>
    </xf>
    <xf numFmtId="0" fontId="99" fillId="15" borderId="0" xfId="102" applyFont="1" applyFill="1" applyAlignment="1">
      <alignment vertical="center"/>
    </xf>
    <xf numFmtId="0" fontId="20" fillId="0" borderId="68" xfId="0" applyFont="1" applyFill="1" applyBorder="1" applyAlignment="1">
      <alignment vertical="center"/>
    </xf>
    <xf numFmtId="0" fontId="66" fillId="15" borderId="68" xfId="102" applyFont="1" applyFill="1" applyBorder="1" applyAlignment="1">
      <alignment vertical="center"/>
    </xf>
    <xf numFmtId="0" fontId="99" fillId="15" borderId="68" xfId="102" applyFont="1" applyFill="1" applyBorder="1" applyAlignment="1">
      <alignment vertical="center"/>
    </xf>
    <xf numFmtId="0" fontId="158" fillId="0" borderId="69" xfId="102" applyFont="1" applyFill="1" applyBorder="1" applyAlignment="1">
      <alignment horizontal="center" vertical="center" wrapText="1"/>
    </xf>
    <xf numFmtId="0" fontId="159" fillId="15" borderId="71" xfId="102" applyFont="1" applyFill="1" applyBorder="1" applyAlignment="1">
      <alignment horizontal="left" vertical="center" wrapText="1"/>
    </xf>
    <xf numFmtId="0" fontId="99" fillId="15" borderId="71" xfId="102" applyFont="1" applyFill="1" applyBorder="1" applyAlignment="1">
      <alignment horizontal="left" vertical="center" wrapText="1"/>
    </xf>
    <xf numFmtId="0" fontId="12" fillId="0" borderId="71" xfId="102" applyFont="1" applyFill="1" applyBorder="1" applyAlignment="1">
      <alignment horizontal="left" vertical="center" wrapText="1"/>
    </xf>
    <xf numFmtId="0" fontId="99" fillId="0" borderId="71" xfId="102" applyFont="1" applyFill="1" applyBorder="1" applyAlignment="1">
      <alignment horizontal="left" vertical="center" wrapText="1"/>
    </xf>
    <xf numFmtId="0" fontId="115" fillId="0" borderId="71" xfId="74" applyFont="1" applyFill="1" applyBorder="1" applyAlignment="1" applyProtection="1">
      <alignment horizontal="left" vertical="center" wrapText="1"/>
    </xf>
    <xf numFmtId="0" fontId="67" fillId="0" borderId="71" xfId="74" applyFont="1" applyFill="1" applyBorder="1" applyAlignment="1" applyProtection="1">
      <alignment horizontal="left" vertical="center" wrapText="1"/>
    </xf>
    <xf numFmtId="0" fontId="167" fillId="0" borderId="71" xfId="74" applyFont="1" applyFill="1" applyBorder="1" applyAlignment="1" applyProtection="1">
      <alignment horizontal="left" vertical="center" wrapText="1"/>
    </xf>
    <xf numFmtId="0" fontId="168" fillId="0" borderId="71" xfId="74" applyFont="1" applyFill="1" applyBorder="1" applyAlignment="1" applyProtection="1">
      <alignment horizontal="left" vertical="center" wrapText="1"/>
    </xf>
    <xf numFmtId="0" fontId="166" fillId="15" borderId="71" xfId="74" applyFont="1" applyFill="1" applyBorder="1" applyAlignment="1" applyProtection="1">
      <alignment horizontal="left" vertical="center" wrapText="1"/>
    </xf>
    <xf numFmtId="0" fontId="99" fillId="15" borderId="71" xfId="102" applyFont="1" applyFill="1" applyBorder="1" applyAlignment="1">
      <alignment vertical="center"/>
    </xf>
    <xf numFmtId="0" fontId="99" fillId="15" borderId="72" xfId="102" applyFont="1" applyFill="1" applyBorder="1" applyAlignment="1">
      <alignment vertical="center"/>
    </xf>
    <xf numFmtId="0" fontId="158" fillId="15" borderId="5" xfId="0" applyFont="1" applyFill="1" applyBorder="1" applyAlignment="1">
      <alignment horizontal="center" vertical="center"/>
    </xf>
    <xf numFmtId="0" fontId="171" fillId="15" borderId="25" xfId="0" applyFont="1" applyFill="1" applyBorder="1" applyAlignment="1">
      <alignment vertical="center"/>
    </xf>
    <xf numFmtId="0" fontId="99" fillId="15" borderId="0" xfId="0" applyFont="1" applyFill="1" applyBorder="1" applyAlignment="1">
      <alignment vertical="center"/>
    </xf>
    <xf numFmtId="0" fontId="172" fillId="0" borderId="0" xfId="12" applyFont="1" applyFill="1" applyBorder="1" applyAlignment="1" applyProtection="1">
      <alignment vertical="center"/>
    </xf>
    <xf numFmtId="0" fontId="99" fillId="15" borderId="25" xfId="0" applyFont="1" applyFill="1" applyBorder="1" applyAlignment="1">
      <alignment vertical="center"/>
    </xf>
    <xf numFmtId="0" fontId="99" fillId="0" borderId="0" xfId="0" applyFont="1" applyFill="1" applyBorder="1" applyAlignment="1">
      <alignment vertical="center"/>
    </xf>
    <xf numFmtId="0" fontId="65" fillId="0" borderId="25" xfId="0" applyFont="1" applyFill="1" applyBorder="1" applyAlignment="1">
      <alignment vertical="center"/>
    </xf>
    <xf numFmtId="0" fontId="117" fillId="0" borderId="25" xfId="0" applyNumberFormat="1" applyFont="1" applyFill="1" applyBorder="1" applyAlignment="1">
      <alignment horizontal="left" vertical="center" wrapText="1"/>
    </xf>
    <xf numFmtId="0" fontId="117" fillId="0" borderId="0" xfId="0" applyNumberFormat="1" applyFont="1" applyFill="1" applyBorder="1" applyAlignment="1">
      <alignment horizontal="left" vertical="center" wrapText="1"/>
    </xf>
    <xf numFmtId="0" fontId="99" fillId="0" borderId="25" xfId="0" applyNumberFormat="1" applyFont="1" applyFill="1" applyBorder="1" applyAlignment="1">
      <alignment horizontal="left" vertical="center" wrapText="1"/>
    </xf>
    <xf numFmtId="0" fontId="99" fillId="0" borderId="0" xfId="0" applyNumberFormat="1" applyFont="1" applyFill="1" applyAlignment="1">
      <alignment horizontal="left" vertical="center" wrapText="1"/>
    </xf>
    <xf numFmtId="0" fontId="65" fillId="0" borderId="25" xfId="0" applyFont="1" applyFill="1" applyBorder="1" applyAlignment="1">
      <alignment horizontal="left" vertical="center"/>
    </xf>
    <xf numFmtId="0" fontId="65" fillId="0" borderId="0" xfId="0" applyFont="1" applyFill="1" applyBorder="1" applyAlignment="1">
      <alignment horizontal="left" vertical="center"/>
    </xf>
    <xf numFmtId="0" fontId="173" fillId="0" borderId="25" xfId="0" applyFont="1" applyFill="1" applyBorder="1" applyAlignment="1">
      <alignment horizontal="left" vertical="center" wrapText="1"/>
    </xf>
    <xf numFmtId="0" fontId="173" fillId="0" borderId="0" xfId="0" applyFont="1" applyFill="1" applyAlignment="1">
      <alignment horizontal="left" vertical="center" wrapText="1"/>
    </xf>
    <xf numFmtId="0" fontId="66" fillId="0" borderId="25" xfId="0" applyFont="1" applyFill="1" applyBorder="1" applyAlignment="1">
      <alignment horizontal="left" vertical="center" wrapText="1"/>
    </xf>
    <xf numFmtId="0" fontId="66" fillId="0" borderId="0" xfId="0" applyFont="1" applyFill="1" applyAlignment="1">
      <alignment horizontal="left" vertical="center" wrapText="1"/>
    </xf>
    <xf numFmtId="0" fontId="99" fillId="0" borderId="25" xfId="0" applyNumberFormat="1" applyFont="1" applyFill="1" applyBorder="1" applyAlignment="1">
      <alignment horizontal="left" vertical="center"/>
    </xf>
    <xf numFmtId="0" fontId="117" fillId="0" borderId="25" xfId="0" applyNumberFormat="1" applyFont="1" applyFill="1" applyBorder="1" applyAlignment="1">
      <alignment horizontal="left" vertical="center"/>
    </xf>
    <xf numFmtId="0" fontId="117" fillId="0" borderId="0" xfId="0" applyFont="1" applyFill="1" applyAlignment="1">
      <alignment horizontal="left" vertical="center" wrapText="1"/>
    </xf>
    <xf numFmtId="0" fontId="99" fillId="15" borderId="25" xfId="0" applyFont="1" applyFill="1" applyBorder="1" applyAlignment="1">
      <alignment horizontal="left" vertical="top" wrapText="1"/>
    </xf>
    <xf numFmtId="0" fontId="99" fillId="15" borderId="0" xfId="0" applyFont="1" applyFill="1" applyBorder="1" applyAlignment="1">
      <alignment horizontal="left" vertical="top" wrapText="1"/>
    </xf>
    <xf numFmtId="0" fontId="99" fillId="15" borderId="25" xfId="0" applyNumberFormat="1" applyFont="1" applyFill="1" applyBorder="1" applyAlignment="1">
      <alignment horizontal="left" vertical="center" wrapText="1"/>
    </xf>
    <xf numFmtId="0" fontId="99" fillId="15" borderId="0" xfId="0" applyNumberFormat="1" applyFont="1" applyFill="1" applyBorder="1" applyAlignment="1">
      <alignment horizontal="left" vertical="center" wrapText="1"/>
    </xf>
    <xf numFmtId="0" fontId="117" fillId="15" borderId="25" xfId="0" applyFont="1" applyFill="1" applyBorder="1" applyAlignment="1">
      <alignment horizontal="left" vertical="center" wrapText="1"/>
    </xf>
    <xf numFmtId="0" fontId="99" fillId="0" borderId="25" xfId="0" applyFont="1" applyFill="1" applyBorder="1" applyAlignment="1">
      <alignment horizontal="left" vertical="top" wrapText="1"/>
    </xf>
    <xf numFmtId="0" fontId="99" fillId="0" borderId="0" xfId="0" applyFont="1" applyFill="1" applyAlignment="1">
      <alignment horizontal="left" vertical="top" wrapText="1"/>
    </xf>
    <xf numFmtId="0" fontId="99" fillId="0" borderId="25" xfId="0" applyFont="1" applyFill="1" applyBorder="1" applyAlignment="1">
      <alignment vertical="center"/>
    </xf>
    <xf numFmtId="0" fontId="174" fillId="0" borderId="25" xfId="0" applyNumberFormat="1" applyFont="1" applyFill="1" applyBorder="1" applyAlignment="1">
      <alignment horizontal="left" vertical="center"/>
    </xf>
    <xf numFmtId="0" fontId="174" fillId="0" borderId="0" xfId="0" applyFont="1" applyFill="1" applyBorder="1" applyAlignment="1">
      <alignment horizontal="left" vertical="center" wrapText="1"/>
    </xf>
    <xf numFmtId="0" fontId="174" fillId="15" borderId="25" xfId="0" applyNumberFormat="1" applyFont="1" applyFill="1" applyBorder="1" applyAlignment="1">
      <alignment horizontal="left" vertical="center"/>
    </xf>
    <xf numFmtId="0" fontId="174" fillId="11" borderId="0" xfId="0" applyFont="1" applyFill="1" applyBorder="1" applyAlignment="1">
      <alignment horizontal="left" vertical="center" wrapText="1"/>
    </xf>
    <xf numFmtId="0" fontId="99" fillId="15" borderId="25" xfId="0" applyNumberFormat="1" applyFont="1" applyFill="1" applyBorder="1" applyAlignment="1">
      <alignment horizontal="left" vertical="center"/>
    </xf>
    <xf numFmtId="0" fontId="99" fillId="15" borderId="71" xfId="0" applyFont="1" applyFill="1" applyBorder="1" applyAlignment="1">
      <alignment vertical="center"/>
    </xf>
    <xf numFmtId="0" fontId="99" fillId="0" borderId="71" xfId="0" applyFont="1" applyFill="1" applyBorder="1" applyAlignment="1">
      <alignment vertical="center"/>
    </xf>
    <xf numFmtId="0" fontId="117" fillId="0" borderId="71" xfId="0" applyNumberFormat="1" applyFont="1" applyFill="1" applyBorder="1" applyAlignment="1">
      <alignment horizontal="left" vertical="center" wrapText="1"/>
    </xf>
    <xf numFmtId="0" fontId="99" fillId="0" borderId="71" xfId="0" applyNumberFormat="1" applyFont="1" applyFill="1" applyBorder="1" applyAlignment="1">
      <alignment horizontal="left" vertical="center" wrapText="1"/>
    </xf>
    <xf numFmtId="0" fontId="65" fillId="0" borderId="71" xfId="0" applyFont="1" applyFill="1" applyBorder="1" applyAlignment="1">
      <alignment horizontal="left" vertical="center"/>
    </xf>
    <xf numFmtId="0" fontId="173" fillId="0" borderId="71" xfId="0" applyFont="1" applyFill="1" applyBorder="1" applyAlignment="1">
      <alignment horizontal="left" vertical="center" wrapText="1"/>
    </xf>
    <xf numFmtId="0" fontId="66" fillId="0" borderId="71" xfId="0" applyFont="1" applyFill="1" applyBorder="1" applyAlignment="1">
      <alignment horizontal="left" vertical="center" wrapText="1"/>
    </xf>
    <xf numFmtId="0" fontId="99" fillId="15" borderId="71" xfId="0" applyFont="1" applyFill="1" applyBorder="1" applyAlignment="1">
      <alignment horizontal="left" vertical="top" wrapText="1"/>
    </xf>
    <xf numFmtId="0" fontId="99" fillId="15" borderId="71" xfId="0" applyNumberFormat="1" applyFont="1" applyFill="1" applyBorder="1" applyAlignment="1">
      <alignment horizontal="left" vertical="center" wrapText="1"/>
    </xf>
    <xf numFmtId="0" fontId="99" fillId="0" borderId="71" xfId="0" applyFont="1" applyFill="1" applyBorder="1" applyAlignment="1">
      <alignment horizontal="left" vertical="top" wrapText="1"/>
    </xf>
    <xf numFmtId="0" fontId="117" fillId="0" borderId="25" xfId="114" applyFont="1" applyFill="1" applyBorder="1" applyAlignment="1">
      <alignment vertical="top"/>
    </xf>
    <xf numFmtId="0" fontId="147" fillId="0" borderId="0" xfId="0" applyFont="1" applyFill="1" applyBorder="1" applyAlignment="1">
      <alignment horizontal="center" vertical="center"/>
    </xf>
    <xf numFmtId="0" fontId="133" fillId="0" borderId="0" xfId="0" applyFont="1" applyFill="1" applyBorder="1" applyAlignment="1">
      <alignment vertical="center"/>
    </xf>
    <xf numFmtId="0" fontId="99" fillId="15" borderId="25" xfId="114" applyFont="1" applyFill="1" applyBorder="1" applyAlignment="1">
      <alignment vertical="top"/>
    </xf>
    <xf numFmtId="0" fontId="99" fillId="15" borderId="25" xfId="0" applyFont="1" applyFill="1" applyBorder="1" applyAlignment="1">
      <alignment horizontal="left" vertical="center"/>
    </xf>
    <xf numFmtId="0" fontId="99" fillId="15" borderId="0" xfId="0" applyFont="1" applyFill="1" applyAlignment="1">
      <alignment horizontal="left" vertical="center" wrapText="1"/>
    </xf>
    <xf numFmtId="0" fontId="65" fillId="15" borderId="25" xfId="0" applyFont="1" applyFill="1" applyBorder="1" applyAlignment="1">
      <alignment horizontal="left" vertical="center"/>
    </xf>
    <xf numFmtId="0" fontId="65" fillId="15" borderId="25" xfId="0" applyFont="1" applyFill="1" applyBorder="1" applyAlignment="1">
      <alignment horizontal="left" vertical="center" wrapText="1"/>
    </xf>
    <xf numFmtId="0" fontId="65" fillId="15" borderId="0" xfId="0" applyFont="1" applyFill="1" applyAlignment="1">
      <alignment horizontal="left" vertical="center" wrapText="1"/>
    </xf>
    <xf numFmtId="0" fontId="175" fillId="15" borderId="25" xfId="0" applyFont="1" applyFill="1" applyBorder="1" applyAlignment="1">
      <alignment horizontal="left" vertical="center"/>
    </xf>
    <xf numFmtId="0" fontId="175" fillId="15" borderId="25" xfId="0" applyFont="1" applyFill="1" applyBorder="1" applyAlignment="1">
      <alignment horizontal="left" vertical="center" wrapText="1"/>
    </xf>
    <xf numFmtId="0" fontId="175" fillId="15" borderId="0" xfId="0" applyFont="1" applyFill="1" applyAlignment="1">
      <alignment horizontal="left" vertical="center" wrapText="1"/>
    </xf>
    <xf numFmtId="0" fontId="66" fillId="0" borderId="73" xfId="0" applyFont="1" applyFill="1" applyBorder="1" applyAlignment="1">
      <alignment vertical="center"/>
    </xf>
    <xf numFmtId="0" fontId="99" fillId="15" borderId="13" xfId="0" applyFont="1" applyFill="1" applyBorder="1" applyAlignment="1">
      <alignment vertical="center"/>
    </xf>
    <xf numFmtId="0" fontId="133" fillId="0" borderId="71" xfId="0" applyFont="1" applyFill="1" applyBorder="1" applyAlignment="1">
      <alignment vertical="center"/>
    </xf>
    <xf numFmtId="0" fontId="108" fillId="0" borderId="71" xfId="0" applyFont="1" applyFill="1" applyBorder="1" applyAlignment="1">
      <alignment vertical="center"/>
    </xf>
    <xf numFmtId="0" fontId="65" fillId="15" borderId="71" xfId="0" applyFont="1" applyFill="1" applyBorder="1" applyAlignment="1">
      <alignment horizontal="left" vertical="center" wrapText="1"/>
    </xf>
    <xf numFmtId="0" fontId="175" fillId="15" borderId="71" xfId="0" applyFont="1" applyFill="1" applyBorder="1" applyAlignment="1">
      <alignment horizontal="left" vertical="center" wrapText="1"/>
    </xf>
    <xf numFmtId="0" fontId="99" fillId="15" borderId="74" xfId="0" applyFont="1" applyFill="1" applyBorder="1" applyAlignment="1">
      <alignment vertical="center"/>
    </xf>
    <xf numFmtId="0" fontId="176" fillId="2" borderId="65" xfId="0" applyFont="1" applyFill="1" applyBorder="1" applyAlignment="1">
      <alignment horizontal="center" vertical="center"/>
    </xf>
    <xf numFmtId="0" fontId="176" fillId="2" borderId="66" xfId="0" applyFont="1" applyFill="1" applyBorder="1" applyAlignment="1">
      <alignment horizontal="center" vertical="center"/>
    </xf>
    <xf numFmtId="0" fontId="177" fillId="2" borderId="67" xfId="12" applyFont="1" applyFill="1" applyBorder="1" applyAlignment="1">
      <alignment horizontal="center" vertical="center"/>
    </xf>
    <xf numFmtId="0" fontId="176" fillId="2" borderId="68" xfId="0" applyFont="1" applyFill="1" applyBorder="1" applyAlignment="1">
      <alignment horizontal="center" vertical="center"/>
    </xf>
    <xf numFmtId="0" fontId="23" fillId="0" borderId="5"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5" xfId="0" applyFont="1" applyFill="1" applyBorder="1" applyAlignment="1">
      <alignment horizontal="center" vertical="center"/>
    </xf>
    <xf numFmtId="0" fontId="24" fillId="3" borderId="5" xfId="0" applyFont="1" applyFill="1" applyBorder="1" applyAlignment="1">
      <alignment horizontal="center" vertical="center" wrapText="1"/>
    </xf>
    <xf numFmtId="0" fontId="178" fillId="5" borderId="5" xfId="0" applyFont="1" applyFill="1" applyBorder="1" applyAlignment="1">
      <alignment horizontal="center" vertical="center" wrapText="1"/>
    </xf>
    <xf numFmtId="0" fontId="23" fillId="0" borderId="20" xfId="0" applyFont="1" applyFill="1" applyBorder="1" applyAlignment="1">
      <alignment vertical="center"/>
    </xf>
    <xf numFmtId="0" fontId="23" fillId="0" borderId="10" xfId="0" applyFont="1" applyFill="1" applyBorder="1" applyAlignment="1">
      <alignment horizontal="center" vertical="center"/>
    </xf>
    <xf numFmtId="0" fontId="179" fillId="0" borderId="10"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17" fillId="5" borderId="5" xfId="12" applyFont="1" applyFill="1" applyBorder="1" applyAlignment="1">
      <alignment horizontal="center" vertical="center" wrapText="1"/>
    </xf>
    <xf numFmtId="0" fontId="23" fillId="5" borderId="5" xfId="0" applyFont="1" applyFill="1" applyBorder="1" applyAlignment="1">
      <alignment horizontal="left" vertical="center"/>
    </xf>
    <xf numFmtId="0" fontId="180" fillId="5" borderId="5" xfId="0" applyFont="1" applyFill="1" applyBorder="1" applyAlignment="1">
      <alignment horizontal="center" vertical="center"/>
    </xf>
    <xf numFmtId="0" fontId="9" fillId="5" borderId="5" xfId="12" applyFont="1" applyFill="1" applyBorder="1" applyAlignment="1" applyProtection="1">
      <alignment horizontal="center" vertical="center"/>
    </xf>
    <xf numFmtId="0" fontId="24" fillId="5" borderId="5" xfId="0" applyFont="1" applyFill="1" applyBorder="1" applyAlignment="1">
      <alignment horizontal="left" vertical="center"/>
    </xf>
    <xf numFmtId="0" fontId="24" fillId="5" borderId="7" xfId="0" applyFont="1" applyFill="1" applyBorder="1" applyAlignment="1">
      <alignment horizontal="left" vertical="center"/>
    </xf>
    <xf numFmtId="0" fontId="24" fillId="5" borderId="8" xfId="0" applyFont="1" applyFill="1" applyBorder="1" applyAlignment="1">
      <alignment horizontal="left" vertical="center"/>
    </xf>
    <xf numFmtId="0" fontId="23" fillId="5" borderId="5" xfId="0" applyFont="1" applyFill="1" applyBorder="1" applyAlignment="1">
      <alignment vertical="center"/>
    </xf>
    <xf numFmtId="0" fontId="157" fillId="5" borderId="7" xfId="0" applyFont="1" applyFill="1" applyBorder="1" applyAlignment="1">
      <alignment horizontal="left" vertical="center"/>
    </xf>
    <xf numFmtId="0" fontId="157" fillId="5" borderId="8" xfId="0" applyFont="1" applyFill="1" applyBorder="1" applyAlignment="1">
      <alignment horizontal="left" vertical="center"/>
    </xf>
    <xf numFmtId="0" fontId="9" fillId="5" borderId="5" xfId="12" applyFont="1" applyFill="1" applyBorder="1" applyAlignment="1">
      <alignment horizontal="center" vertical="center"/>
    </xf>
    <xf numFmtId="0" fontId="24" fillId="5" borderId="26" xfId="0" applyFont="1" applyFill="1" applyBorder="1" applyAlignment="1">
      <alignment horizontal="left" vertical="center"/>
    </xf>
    <xf numFmtId="0" fontId="23" fillId="5" borderId="9" xfId="0" applyFont="1" applyFill="1" applyBorder="1" applyAlignment="1">
      <alignment vertical="center"/>
    </xf>
    <xf numFmtId="0" fontId="176" fillId="2" borderId="70" xfId="0" applyFont="1" applyFill="1" applyBorder="1" applyAlignment="1">
      <alignment horizontal="center" vertical="center"/>
    </xf>
    <xf numFmtId="0" fontId="176" fillId="2" borderId="72" xfId="0" applyFont="1" applyFill="1" applyBorder="1" applyAlignment="1">
      <alignment horizontal="center" vertical="center"/>
    </xf>
    <xf numFmtId="0" fontId="24" fillId="0" borderId="17" xfId="0" applyFont="1" applyFill="1" applyBorder="1" applyAlignment="1">
      <alignment horizontal="center" vertical="center"/>
    </xf>
    <xf numFmtId="0" fontId="24" fillId="5" borderId="9" xfId="0" applyFont="1" applyFill="1" applyBorder="1" applyAlignment="1">
      <alignment horizontal="left" vertical="center"/>
    </xf>
    <xf numFmtId="0" fontId="157" fillId="5" borderId="9" xfId="0" applyFont="1" applyFill="1" applyBorder="1" applyAlignment="1">
      <alignment horizontal="left" vertical="center"/>
    </xf>
    <xf numFmtId="0" fontId="9" fillId="0" borderId="0" xfId="12" applyFont="1" applyFill="1" applyBorder="1" applyAlignment="1" quotePrefix="1">
      <alignment vertical="center"/>
    </xf>
    <xf numFmtId="185" fontId="103" fillId="0" borderId="5" xfId="1" applyNumberFormat="1" applyFont="1" applyFill="1" applyBorder="1" applyAlignment="1" applyProtection="1" quotePrefix="1">
      <alignment horizontal="center" vertical="center" wrapText="1"/>
    </xf>
  </cellXfs>
  <cellStyles count="119">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输出" xfId="28" builtinId="21"/>
    <cellStyle name="常规 85"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0,0&#13;&#10;NA&#13;&#10;" xfId="60"/>
    <cellStyle name="60% - 强调文字颜色 6" xfId="61" builtinId="52"/>
    <cellStyle name="常规 11" xfId="62"/>
    <cellStyle name="常规_Sheet1" xfId="63"/>
    <cellStyle name="常规_新价-10%" xfId="64"/>
    <cellStyle name="常规_深速达VIP-2014-09-13" xfId="65"/>
    <cellStyle name="常规 2" xfId="66"/>
    <cellStyle name="常规_UPS分区" xfId="67"/>
    <cellStyle name="常规 3" xfId="68"/>
    <cellStyle name="样式 1" xfId="69"/>
    <cellStyle name="常规_UPS到付分区-040601" xfId="70"/>
    <cellStyle name="常规_UPS价格表080(3).." xfId="71"/>
    <cellStyle name="Normal 2" xfId="72"/>
    <cellStyle name="常规_FEDEX.HKA.IE.B分区表" xfId="73"/>
    <cellStyle name="常规_附件3  FDX公布价及大货特惠价格-0711" xfId="74"/>
    <cellStyle name="常规_新价-10% 2" xfId="75"/>
    <cellStyle name="常规_DHL大货特惠价-DHD051123B" xfId="76"/>
    <cellStyle name="常规_15" xfId="77"/>
    <cellStyle name="_Copy of Standard input" xfId="78"/>
    <cellStyle name="常规 2 2" xfId="79"/>
    <cellStyle name="Normal_Standard output file" xfId="80"/>
    <cellStyle name="千位分隔 2 11" xfId="81"/>
    <cellStyle name="Normal_HK SPI (PT &amp; zone) (30 Apr 2003)_Band-R" xfId="82"/>
    <cellStyle name="常规 116 2 2 2 8" xfId="83"/>
    <cellStyle name="常规 2 11 2" xfId="84"/>
    <cellStyle name="Note 5 2 2 3" xfId="85"/>
    <cellStyle name="40% - Accent4 2 4 2" xfId="86"/>
    <cellStyle name="常规_省内_ups" xfId="87"/>
    <cellStyle name="Normal_CNS_IEEXPT_Special_LL" xfId="88"/>
    <cellStyle name="常规 130" xfId="89"/>
    <cellStyle name="Normal_CNS_IPEXPT_Special_LL" xfId="90"/>
    <cellStyle name="常规_省内_temp_ups" xfId="91"/>
    <cellStyle name="常规_华仁09年10月VIP价" xfId="92"/>
    <cellStyle name="0,0&#10;&#10;NA&#10;&#10; 2 2" xfId="93"/>
    <cellStyle name="Monetaire_TBPL0195_120519给北京豪联的价格表 2" xfId="94"/>
    <cellStyle name="常规_Sheet1_目录_1" xfId="95"/>
    <cellStyle name="常规_EMS小货底价(05-08-29)" xfId="96"/>
    <cellStyle name="常规 16 6 2 2" xfId="97"/>
    <cellStyle name="常规_D-EXI国际速递同行价格 3月" xfId="98"/>
    <cellStyle name="常规 118" xfId="99"/>
    <cellStyle name="超链接 2" xfId="100"/>
    <cellStyle name="常规_Sheet1_UPS折扣" xfId="101"/>
    <cellStyle name="常规 5" xfId="102"/>
    <cellStyle name="常规 5 6 2" xfId="103"/>
    <cellStyle name="常规_东南亚专线" xfId="104"/>
    <cellStyle name="Normal_CN Zone Output File '09 -" xfId="105"/>
    <cellStyle name="Normal_AU Zone Output File '09 -" xfId="106"/>
    <cellStyle name="Normal_HK Zone Output File '09 -" xfId="107"/>
    <cellStyle name="Normal_AU 2007 Zone Chart" xfId="108"/>
    <cellStyle name="常规 263" xfId="109"/>
    <cellStyle name="常规 264" xfId="110"/>
    <cellStyle name="常规 10 10 3 3" xfId="111"/>
    <cellStyle name="常规 261" xfId="112"/>
    <cellStyle name="常规_HK FDX-1" xfId="113"/>
    <cellStyle name="常规_Sheet1_1" xfId="114"/>
    <cellStyle name="常规_dhlarea" xfId="115"/>
    <cellStyle name="_ET_STYLE_NoName_00_" xfId="116"/>
    <cellStyle name="常规_TNT PRICE 2" xfId="117"/>
    <cellStyle name="Normal_HK_IEEXPT_Special 2 2" xfId="118"/>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workbookViewId="0">
      <selection activeCell="K4" sqref="K4"/>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31" customFormat="1" ht="44.4" customHeight="1" spans="1:10">
      <c r="A1" s="823" t="s">
        <v>0</v>
      </c>
      <c r="B1" s="824"/>
      <c r="C1" s="824"/>
      <c r="D1" s="824"/>
      <c r="E1" s="824"/>
      <c r="F1" s="824"/>
      <c r="G1" s="824"/>
      <c r="H1" s="824"/>
      <c r="I1" s="824"/>
      <c r="J1" s="850"/>
    </row>
    <row r="2" s="131" customFormat="1" ht="15" customHeight="1" spans="1:10">
      <c r="A2" s="825" t="s">
        <v>1</v>
      </c>
      <c r="B2" s="826"/>
      <c r="C2" s="826"/>
      <c r="D2" s="826"/>
      <c r="E2" s="826"/>
      <c r="F2" s="826"/>
      <c r="G2" s="826"/>
      <c r="H2" s="826"/>
      <c r="I2" s="826"/>
      <c r="J2" s="851"/>
    </row>
    <row r="3" s="131" customFormat="1" ht="18" customHeight="1" spans="1:10">
      <c r="A3" s="827" t="s">
        <v>2</v>
      </c>
      <c r="B3" s="827"/>
      <c r="C3" s="827"/>
      <c r="D3" s="827"/>
      <c r="E3" s="827"/>
      <c r="F3" s="827"/>
      <c r="G3" s="827"/>
      <c r="H3" s="827"/>
      <c r="I3" s="827"/>
      <c r="J3" s="827"/>
    </row>
    <row r="4" s="131" customFormat="1" ht="18" customHeight="1" spans="1:10">
      <c r="A4" s="828" t="s">
        <v>3</v>
      </c>
      <c r="B4" s="829"/>
      <c r="C4" s="829"/>
      <c r="D4" s="829"/>
      <c r="E4" s="829"/>
      <c r="F4" s="829"/>
      <c r="G4" s="829"/>
      <c r="H4" s="829"/>
      <c r="I4" s="829"/>
      <c r="J4" s="829"/>
    </row>
    <row r="5" s="131" customFormat="1" ht="18" customHeight="1" spans="1:10">
      <c r="A5" s="830" t="s">
        <v>4</v>
      </c>
      <c r="B5" s="830"/>
      <c r="C5" s="830"/>
      <c r="D5" s="830"/>
      <c r="E5" s="830"/>
      <c r="F5" s="830"/>
      <c r="G5" s="830"/>
      <c r="H5" s="830"/>
      <c r="I5" s="830"/>
      <c r="J5" s="830"/>
    </row>
    <row r="6" s="131" customFormat="1" ht="20" customHeight="1" spans="1:10">
      <c r="A6" s="831" t="s">
        <v>5</v>
      </c>
      <c r="B6" s="831"/>
      <c r="C6" s="831"/>
      <c r="D6" s="831"/>
      <c r="E6" s="831"/>
      <c r="F6" s="831"/>
      <c r="G6" s="831"/>
      <c r="H6" s="831"/>
      <c r="I6" s="831"/>
      <c r="J6" s="831"/>
    </row>
    <row r="7" s="131" customFormat="1" ht="17" customHeight="1" spans="1:10">
      <c r="A7" s="829" t="s">
        <v>6</v>
      </c>
      <c r="B7" s="829"/>
      <c r="C7" s="829"/>
      <c r="D7" s="829"/>
      <c r="E7" s="829"/>
      <c r="F7" s="829"/>
      <c r="G7" s="829"/>
      <c r="H7" s="829"/>
      <c r="I7" s="829"/>
      <c r="J7" s="829"/>
    </row>
    <row r="8" ht="16" customHeight="1" spans="1:10">
      <c r="A8" s="832"/>
      <c r="B8" s="833" t="s">
        <v>7</v>
      </c>
      <c r="C8" s="833" t="s">
        <v>8</v>
      </c>
      <c r="D8" s="834" t="s">
        <v>9</v>
      </c>
      <c r="E8" s="835" t="s">
        <v>10</v>
      </c>
      <c r="F8" s="836"/>
      <c r="G8" s="836"/>
      <c r="H8" s="836"/>
      <c r="I8" s="836"/>
      <c r="J8" s="852"/>
    </row>
    <row r="9" ht="27" customHeight="1" spans="1:10">
      <c r="A9" s="837" t="s">
        <v>11</v>
      </c>
      <c r="B9" s="838" t="s">
        <v>12</v>
      </c>
      <c r="C9" s="839" t="s">
        <v>13</v>
      </c>
      <c r="D9" s="840" t="s">
        <v>14</v>
      </c>
      <c r="E9" s="841" t="s">
        <v>15</v>
      </c>
      <c r="F9" s="841"/>
      <c r="G9" s="841"/>
      <c r="H9" s="841"/>
      <c r="I9" s="841"/>
      <c r="J9" s="841"/>
    </row>
    <row r="10" ht="27" customHeight="1" spans="1:10">
      <c r="A10" s="837"/>
      <c r="B10" s="838" t="s">
        <v>16</v>
      </c>
      <c r="C10" s="124" t="s">
        <v>17</v>
      </c>
      <c r="D10" s="840" t="s">
        <v>14</v>
      </c>
      <c r="E10" s="842" t="s">
        <v>18</v>
      </c>
      <c r="F10" s="843"/>
      <c r="G10" s="843"/>
      <c r="H10" s="843"/>
      <c r="I10" s="843"/>
      <c r="J10" s="853"/>
    </row>
    <row r="11" ht="27" customHeight="1" spans="1:10">
      <c r="A11" s="837" t="s">
        <v>19</v>
      </c>
      <c r="B11" s="838" t="s">
        <v>20</v>
      </c>
      <c r="C11" s="839" t="s">
        <v>21</v>
      </c>
      <c r="D11" s="840" t="s">
        <v>14</v>
      </c>
      <c r="E11" s="842" t="s">
        <v>22</v>
      </c>
      <c r="F11" s="843"/>
      <c r="G11" s="843"/>
      <c r="H11" s="843"/>
      <c r="I11" s="843"/>
      <c r="J11" s="853"/>
    </row>
    <row r="12" ht="27" customHeight="1" spans="1:10">
      <c r="A12" s="837"/>
      <c r="B12" s="838" t="s">
        <v>23</v>
      </c>
      <c r="C12" s="839" t="s">
        <v>21</v>
      </c>
      <c r="D12" s="840" t="s">
        <v>14</v>
      </c>
      <c r="E12" s="842" t="s">
        <v>24</v>
      </c>
      <c r="F12" s="843"/>
      <c r="G12" s="843"/>
      <c r="H12" s="843"/>
      <c r="I12" s="843"/>
      <c r="J12" s="853"/>
    </row>
    <row r="13" ht="27" customHeight="1" spans="1:10">
      <c r="A13" s="837"/>
      <c r="B13" s="838" t="s">
        <v>25</v>
      </c>
      <c r="C13" s="839" t="s">
        <v>21</v>
      </c>
      <c r="D13" s="840" t="s">
        <v>14</v>
      </c>
      <c r="E13" s="842" t="s">
        <v>26</v>
      </c>
      <c r="F13" s="843"/>
      <c r="G13" s="843"/>
      <c r="H13" s="843"/>
      <c r="I13" s="843"/>
      <c r="J13" s="853"/>
    </row>
    <row r="14" ht="27" customHeight="1" spans="1:10">
      <c r="A14" s="837"/>
      <c r="B14" s="838" t="s">
        <v>27</v>
      </c>
      <c r="C14" s="839" t="s">
        <v>21</v>
      </c>
      <c r="D14" s="840" t="s">
        <v>14</v>
      </c>
      <c r="E14" s="842" t="s">
        <v>28</v>
      </c>
      <c r="F14" s="843"/>
      <c r="G14" s="843"/>
      <c r="H14" s="843"/>
      <c r="I14" s="843"/>
      <c r="J14" s="853"/>
    </row>
    <row r="15" ht="27" customHeight="1" spans="1:10">
      <c r="A15" s="837" t="s">
        <v>29</v>
      </c>
      <c r="B15" s="844" t="s">
        <v>30</v>
      </c>
      <c r="C15" s="124" t="s">
        <v>17</v>
      </c>
      <c r="D15" s="840" t="s">
        <v>14</v>
      </c>
      <c r="E15" s="845" t="s">
        <v>31</v>
      </c>
      <c r="F15" s="846"/>
      <c r="G15" s="846"/>
      <c r="H15" s="846"/>
      <c r="I15" s="846"/>
      <c r="J15" s="854"/>
    </row>
    <row r="16" ht="27" customHeight="1" spans="1:10">
      <c r="A16" s="837"/>
      <c r="B16" s="844" t="s">
        <v>32</v>
      </c>
      <c r="C16" s="124" t="s">
        <v>17</v>
      </c>
      <c r="D16" s="840" t="s">
        <v>14</v>
      </c>
      <c r="E16" s="842" t="s">
        <v>33</v>
      </c>
      <c r="F16" s="843"/>
      <c r="G16" s="843"/>
      <c r="H16" s="843"/>
      <c r="I16" s="843"/>
      <c r="J16" s="853"/>
    </row>
    <row r="17" ht="27" customHeight="1" spans="1:10">
      <c r="A17" s="837"/>
      <c r="B17" s="844" t="s">
        <v>34</v>
      </c>
      <c r="C17" s="124" t="s">
        <v>17</v>
      </c>
      <c r="D17" s="840" t="s">
        <v>14</v>
      </c>
      <c r="E17" s="842" t="s">
        <v>35</v>
      </c>
      <c r="F17" s="843"/>
      <c r="G17" s="843"/>
      <c r="H17" s="843"/>
      <c r="I17" s="843"/>
      <c r="J17" s="853"/>
    </row>
    <row r="18" ht="27" customHeight="1" spans="1:10">
      <c r="A18" s="837"/>
      <c r="B18" s="844" t="s">
        <v>36</v>
      </c>
      <c r="C18" s="124" t="s">
        <v>17</v>
      </c>
      <c r="D18" s="840" t="s">
        <v>14</v>
      </c>
      <c r="E18" s="842" t="s">
        <v>37</v>
      </c>
      <c r="F18" s="843"/>
      <c r="G18" s="843"/>
      <c r="H18" s="843"/>
      <c r="I18" s="843"/>
      <c r="J18" s="853"/>
    </row>
    <row r="19" ht="27" customHeight="1" spans="1:10">
      <c r="A19" s="837"/>
      <c r="B19" s="838" t="s">
        <v>38</v>
      </c>
      <c r="C19" s="124" t="s">
        <v>17</v>
      </c>
      <c r="D19" s="847" t="s">
        <v>14</v>
      </c>
      <c r="E19" s="842" t="s">
        <v>39</v>
      </c>
      <c r="F19" s="843"/>
      <c r="G19" s="843"/>
      <c r="H19" s="843"/>
      <c r="I19" s="843"/>
      <c r="J19" s="853"/>
    </row>
    <row r="20" ht="27" customHeight="1" spans="1:10">
      <c r="A20" s="837" t="s">
        <v>40</v>
      </c>
      <c r="B20" s="844" t="s">
        <v>41</v>
      </c>
      <c r="C20" s="124" t="s">
        <v>17</v>
      </c>
      <c r="D20" s="847" t="s">
        <v>14</v>
      </c>
      <c r="E20" s="848" t="s">
        <v>42</v>
      </c>
      <c r="F20" s="848"/>
      <c r="G20" s="848"/>
      <c r="H20" s="848"/>
      <c r="I20" s="848"/>
      <c r="J20" s="848"/>
    </row>
    <row r="21" ht="27" customHeight="1" spans="1:10">
      <c r="A21" s="837"/>
      <c r="B21" s="844" t="s">
        <v>43</v>
      </c>
      <c r="C21" s="124" t="s">
        <v>17</v>
      </c>
      <c r="D21" s="847" t="s">
        <v>14</v>
      </c>
      <c r="E21" s="842" t="s">
        <v>44</v>
      </c>
      <c r="F21" s="843"/>
      <c r="G21" s="843"/>
      <c r="H21" s="843"/>
      <c r="I21" s="843"/>
      <c r="J21" s="853"/>
    </row>
    <row r="22" ht="27" customHeight="1" spans="1:10">
      <c r="A22" s="837" t="s">
        <v>45</v>
      </c>
      <c r="B22" s="849" t="s">
        <v>46</v>
      </c>
      <c r="C22" s="124" t="s">
        <v>17</v>
      </c>
      <c r="D22" s="847" t="s">
        <v>14</v>
      </c>
      <c r="E22" s="841" t="s">
        <v>47</v>
      </c>
      <c r="F22" s="841"/>
      <c r="G22" s="841"/>
      <c r="H22" s="841"/>
      <c r="I22" s="841"/>
      <c r="J22" s="841"/>
    </row>
    <row r="23" ht="27" customHeight="1" spans="1:10">
      <c r="A23" s="837"/>
      <c r="B23" s="849" t="s">
        <v>48</v>
      </c>
      <c r="C23" s="839" t="s">
        <v>21</v>
      </c>
      <c r="D23" s="847" t="s">
        <v>14</v>
      </c>
      <c r="E23" s="842" t="s">
        <v>49</v>
      </c>
      <c r="F23" s="843"/>
      <c r="G23" s="843"/>
      <c r="H23" s="843"/>
      <c r="I23" s="843"/>
      <c r="J23" s="853"/>
    </row>
    <row r="24" ht="27" customHeight="1" spans="1:10">
      <c r="A24" s="837"/>
      <c r="B24" s="849" t="s">
        <v>50</v>
      </c>
      <c r="C24" s="124" t="s">
        <v>17</v>
      </c>
      <c r="D24" s="847" t="s">
        <v>14</v>
      </c>
      <c r="E24" s="842" t="s">
        <v>51</v>
      </c>
      <c r="F24" s="843"/>
      <c r="G24" s="843"/>
      <c r="H24" s="843"/>
      <c r="I24" s="843"/>
      <c r="J24" s="853"/>
    </row>
    <row r="25" ht="27" customHeight="1" spans="1:10">
      <c r="A25" s="837"/>
      <c r="B25" s="849" t="s">
        <v>52</v>
      </c>
      <c r="C25" s="124" t="s">
        <v>17</v>
      </c>
      <c r="D25" s="847" t="s">
        <v>14</v>
      </c>
      <c r="E25" s="841" t="s">
        <v>53</v>
      </c>
      <c r="F25" s="841"/>
      <c r="G25" s="841"/>
      <c r="H25" s="841"/>
      <c r="I25" s="841"/>
      <c r="J25" s="841"/>
    </row>
    <row r="26" ht="27" customHeight="1" spans="1:10">
      <c r="A26" s="837"/>
      <c r="B26" s="849" t="s">
        <v>54</v>
      </c>
      <c r="C26" s="124" t="s">
        <v>17</v>
      </c>
      <c r="D26" s="847" t="s">
        <v>14</v>
      </c>
      <c r="E26" s="842" t="s">
        <v>55</v>
      </c>
      <c r="F26" s="843"/>
      <c r="G26" s="843"/>
      <c r="H26" s="843"/>
      <c r="I26" s="843"/>
      <c r="J26" s="853"/>
    </row>
    <row r="27" ht="27" customHeight="1" spans="1:10">
      <c r="A27" s="837"/>
      <c r="B27" s="849" t="s">
        <v>56</v>
      </c>
      <c r="C27" s="124" t="s">
        <v>17</v>
      </c>
      <c r="D27" s="847" t="s">
        <v>14</v>
      </c>
      <c r="E27" s="842" t="s">
        <v>57</v>
      </c>
      <c r="F27" s="843"/>
      <c r="G27" s="843"/>
      <c r="H27" s="843"/>
      <c r="I27" s="843"/>
      <c r="J27" s="853"/>
    </row>
    <row r="28" ht="27" customHeight="1" spans="1:10">
      <c r="A28" s="837"/>
      <c r="B28" s="849" t="s">
        <v>58</v>
      </c>
      <c r="C28" s="124" t="s">
        <v>17</v>
      </c>
      <c r="D28" s="847" t="s">
        <v>14</v>
      </c>
      <c r="E28" s="842" t="s">
        <v>59</v>
      </c>
      <c r="F28" s="843"/>
      <c r="G28" s="843"/>
      <c r="H28" s="843"/>
      <c r="I28" s="843"/>
      <c r="J28" s="853"/>
    </row>
    <row r="29" ht="27" customHeight="1" spans="1:10">
      <c r="A29" s="837"/>
      <c r="B29" s="849" t="s">
        <v>60</v>
      </c>
      <c r="C29" s="124" t="s">
        <v>17</v>
      </c>
      <c r="D29" s="847" t="s">
        <v>14</v>
      </c>
      <c r="E29" s="842" t="s">
        <v>61</v>
      </c>
      <c r="F29" s="843"/>
      <c r="G29" s="843"/>
      <c r="H29" s="843"/>
      <c r="I29" s="843"/>
      <c r="J29" s="853"/>
    </row>
  </sheetData>
  <mergeCells count="32">
    <mergeCell ref="A1:J1"/>
    <mergeCell ref="A2:J2"/>
    <mergeCell ref="A3:J3"/>
    <mergeCell ref="A4:J4"/>
    <mergeCell ref="A5:J5"/>
    <mergeCell ref="A6:J6"/>
    <mergeCell ref="A7:J7"/>
    <mergeCell ref="E8:J8"/>
    <mergeCell ref="E9:J9"/>
    <mergeCell ref="E10:J10"/>
    <mergeCell ref="E11:J11"/>
    <mergeCell ref="E12:J12"/>
    <mergeCell ref="E13:J13"/>
    <mergeCell ref="E14:J14"/>
    <mergeCell ref="E15:J15"/>
    <mergeCell ref="E16:J16"/>
    <mergeCell ref="E17:J17"/>
    <mergeCell ref="E18:J18"/>
    <mergeCell ref="E19:J19"/>
    <mergeCell ref="E20:J20"/>
    <mergeCell ref="E21:J21"/>
    <mergeCell ref="E22:J22"/>
    <mergeCell ref="E23:J23"/>
    <mergeCell ref="E24:J24"/>
    <mergeCell ref="E25:J25"/>
    <mergeCell ref="E27:J27"/>
    <mergeCell ref="E28:J28"/>
    <mergeCell ref="E29:J29"/>
    <mergeCell ref="A9:A10"/>
    <mergeCell ref="A11:A14"/>
    <mergeCell ref="A15:A19"/>
    <mergeCell ref="A22:A29"/>
  </mergeCells>
  <hyperlinks>
    <hyperlink ref="A2" r:id="rId2" display="http://www.baikegj.com/" tooltip="http://www.baikegj.com/"/>
    <hyperlink ref="D15" location="'F2-香港联邦特货价'!A1" display="点击查看"/>
    <hyperlink ref="A9" location="DHL规则!A1" display="DHL规则"/>
    <hyperlink ref="A15" location="FEDEX规则!A1" display="FEDEX规则"/>
    <hyperlink ref="D22" location="'美1-美加电池专线'!A1" display="点击查看"/>
    <hyperlink ref="D10" location="'D5-HKDHL特货价'!A1" display="点击查看"/>
    <hyperlink ref="D11" location="'U1- HKUPS品牌价'!A1" display="点击查看"/>
    <hyperlink ref="D12" location="'U2-HKUPS红单电池价'!A1" display="点击查看"/>
    <hyperlink ref="D24" location="'欧1-欧洲电池专线价'!A1" display="点击查看"/>
    <hyperlink ref="D9" location="'D3-HKDHL电池价'!A1" display="点击查看"/>
    <hyperlink ref="D25" location="'B1-澳洲电池专线价'!A1" display="点击查看"/>
    <hyperlink ref="D13" location="'U3-HKUPS特货价'!A1" display="点击查看"/>
    <hyperlink ref="D20" location="'E1-韩国EMS'!A1" display="点击查看"/>
    <hyperlink ref="D23" location="'美2-美国特货专线价'!A1" display="点击查看"/>
    <hyperlink ref="D27" location="'B4-日新台电池专线'!A1" display="点击查看"/>
    <hyperlink ref="D19" location="'F9-大陆联邦特货价'!A1" display="点击查看"/>
    <hyperlink ref="D14" location="'U7－HKUPS小货促销价'!A1" display="点击查看"/>
    <hyperlink ref="D21" location="美国联邦电池价!A1" display="点击查看"/>
    <hyperlink ref="D18" location="'F5-香港联邦敏感价'!A1" display="点击查看"/>
    <hyperlink ref="A9:A10" location="DHL要求!A1" display="DHL规则"/>
    <hyperlink ref="A11:A14" location="UPS要求!A1" display="UPS规则"/>
    <hyperlink ref="A15:A19" location="联邦要求!A1" display="FEDEX规则"/>
    <hyperlink ref="D28" location="'B9-澳洲特货专线'!A1" display="点击查看"/>
    <hyperlink ref="D29" location="'B-10香港特货专线'!A1" display="点击查看"/>
    <hyperlink ref="D26" location="'B3-东南亚电池专线'!A1" display="点击查看"/>
    <hyperlink ref="D16" location="'F3-香港联邦特货-T价'!A1" display="点击查看"/>
    <hyperlink ref="D17" location="'F4-香港联邦化工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529" customWidth="1"/>
    <col min="2" max="2" width="10.1416666666667" style="529" customWidth="1"/>
    <col min="3" max="3" width="9.16666666666667" style="529" customWidth="1"/>
    <col min="4" max="4" width="9.30833333333333" style="529" customWidth="1"/>
    <col min="5" max="5" width="10.1416666666667" style="529" customWidth="1"/>
    <col min="6" max="7" width="11.525" style="529" customWidth="1"/>
    <col min="8" max="8" width="10.8333333333333" style="529" customWidth="1"/>
    <col min="9" max="9" width="8.05833333333333" style="529" customWidth="1"/>
    <col min="10" max="10" width="10.275" style="529" customWidth="1"/>
    <col min="11" max="16384" width="10" style="529"/>
  </cols>
  <sheetData>
    <row r="1" s="529" customFormat="1" ht="41" customHeight="1" spans="1:12">
      <c r="A1" s="532" t="s">
        <v>1103</v>
      </c>
      <c r="B1" s="532"/>
      <c r="C1" s="532"/>
      <c r="D1" s="532"/>
      <c r="E1" s="532"/>
      <c r="F1" s="532"/>
      <c r="G1" s="532"/>
      <c r="H1" s="532"/>
      <c r="I1" s="532"/>
      <c r="J1" s="532"/>
      <c r="K1" s="547" t="s">
        <v>346</v>
      </c>
      <c r="L1" s="131"/>
    </row>
    <row r="2" s="530" customFormat="1" ht="16.5" customHeight="1" spans="1:7">
      <c r="A2" s="533" t="s">
        <v>1104</v>
      </c>
      <c r="D2" s="534"/>
      <c r="E2" s="535"/>
      <c r="F2" s="131"/>
      <c r="G2" s="131"/>
    </row>
    <row r="3" s="530" customFormat="1" ht="48.75" customHeight="1" spans="1:12">
      <c r="A3" s="517" t="s">
        <v>1105</v>
      </c>
      <c r="B3" s="536" t="s">
        <v>1106</v>
      </c>
      <c r="C3" s="536" t="s">
        <v>313</v>
      </c>
      <c r="D3" s="537" t="s">
        <v>1107</v>
      </c>
      <c r="E3" s="538" t="s">
        <v>528</v>
      </c>
      <c r="F3" s="537" t="s">
        <v>1108</v>
      </c>
      <c r="G3" s="539" t="s">
        <v>1109</v>
      </c>
      <c r="H3" s="537" t="s">
        <v>1110</v>
      </c>
      <c r="I3" s="539" t="s">
        <v>1111</v>
      </c>
      <c r="J3" s="539" t="s">
        <v>1112</v>
      </c>
      <c r="K3" s="131"/>
      <c r="L3" s="131"/>
    </row>
    <row r="4" s="530" customFormat="1" ht="18" customHeight="1" spans="1:12">
      <c r="A4" s="540" t="s">
        <v>1113</v>
      </c>
      <c r="B4" s="541">
        <v>1</v>
      </c>
      <c r="C4" s="541">
        <v>2</v>
      </c>
      <c r="D4" s="541">
        <v>3</v>
      </c>
      <c r="E4" s="541">
        <v>4</v>
      </c>
      <c r="F4" s="541">
        <v>5</v>
      </c>
      <c r="G4" s="541">
        <v>6</v>
      </c>
      <c r="H4" s="541">
        <v>7</v>
      </c>
      <c r="I4" s="541">
        <v>8</v>
      </c>
      <c r="J4" s="541">
        <v>9</v>
      </c>
      <c r="K4" s="131"/>
      <c r="L4" s="131"/>
    </row>
    <row r="5" s="530" customFormat="1" customHeight="1" spans="1:12">
      <c r="A5" s="542">
        <v>0.5</v>
      </c>
      <c r="B5" s="543">
        <v>305</v>
      </c>
      <c r="C5" s="543">
        <v>406</v>
      </c>
      <c r="D5" s="543">
        <v>412</v>
      </c>
      <c r="E5" s="543">
        <v>664</v>
      </c>
      <c r="F5" s="543">
        <v>583</v>
      </c>
      <c r="G5" s="543">
        <v>626</v>
      </c>
      <c r="H5" s="543">
        <v>632</v>
      </c>
      <c r="I5" s="543">
        <v>737</v>
      </c>
      <c r="J5" s="543">
        <v>970</v>
      </c>
      <c r="K5" s="131"/>
      <c r="L5" s="131"/>
    </row>
    <row r="6" s="530" customFormat="1" customHeight="1" spans="1:12">
      <c r="A6" s="542">
        <v>1</v>
      </c>
      <c r="B6" s="543">
        <v>359</v>
      </c>
      <c r="C6" s="543">
        <v>481</v>
      </c>
      <c r="D6" s="543">
        <v>486</v>
      </c>
      <c r="E6" s="543">
        <v>750</v>
      </c>
      <c r="F6" s="543">
        <v>673</v>
      </c>
      <c r="G6" s="543">
        <v>741</v>
      </c>
      <c r="H6" s="543">
        <v>754</v>
      </c>
      <c r="I6" s="543">
        <v>859</v>
      </c>
      <c r="J6" s="543">
        <v>1234</v>
      </c>
      <c r="K6" s="131"/>
      <c r="L6" s="131"/>
    </row>
    <row r="7" s="530" customFormat="1" customHeight="1" spans="1:12">
      <c r="A7" s="542">
        <v>1.5</v>
      </c>
      <c r="B7" s="543">
        <v>414</v>
      </c>
      <c r="C7" s="543">
        <v>555</v>
      </c>
      <c r="D7" s="543">
        <v>561</v>
      </c>
      <c r="E7" s="543">
        <v>840</v>
      </c>
      <c r="F7" s="543">
        <v>768</v>
      </c>
      <c r="G7" s="543">
        <v>856</v>
      </c>
      <c r="H7" s="543">
        <v>862</v>
      </c>
      <c r="I7" s="543">
        <v>983</v>
      </c>
      <c r="J7" s="543">
        <v>1505</v>
      </c>
      <c r="K7" s="131"/>
      <c r="L7" s="131"/>
    </row>
    <row r="8" s="530" customFormat="1" customHeight="1" spans="1:12">
      <c r="A8" s="542">
        <v>2</v>
      </c>
      <c r="B8" s="543">
        <v>466</v>
      </c>
      <c r="C8" s="543">
        <v>628</v>
      </c>
      <c r="D8" s="543">
        <v>634</v>
      </c>
      <c r="E8" s="543">
        <v>929</v>
      </c>
      <c r="F8" s="543">
        <v>864</v>
      </c>
      <c r="G8" s="543">
        <v>968</v>
      </c>
      <c r="H8" s="543">
        <v>971</v>
      </c>
      <c r="I8" s="543">
        <v>1108</v>
      </c>
      <c r="J8" s="543">
        <v>1772</v>
      </c>
      <c r="K8" s="131"/>
      <c r="L8" s="131"/>
    </row>
    <row r="9" s="530" customFormat="1" customHeight="1" spans="1:12">
      <c r="A9" s="542">
        <v>2.5</v>
      </c>
      <c r="B9" s="543">
        <v>521</v>
      </c>
      <c r="C9" s="543">
        <v>704</v>
      </c>
      <c r="D9" s="543">
        <v>710</v>
      </c>
      <c r="E9" s="543">
        <v>1015</v>
      </c>
      <c r="F9" s="543">
        <v>954</v>
      </c>
      <c r="G9" s="543">
        <v>1082</v>
      </c>
      <c r="H9" s="543">
        <v>1095</v>
      </c>
      <c r="I9" s="543">
        <v>1231</v>
      </c>
      <c r="J9" s="543">
        <v>2038</v>
      </c>
      <c r="K9" s="131"/>
      <c r="L9" s="131"/>
    </row>
    <row r="10" s="530" customFormat="1" customHeight="1" spans="1:12">
      <c r="A10" s="542">
        <v>3</v>
      </c>
      <c r="B10" s="543">
        <v>576</v>
      </c>
      <c r="C10" s="543">
        <v>782</v>
      </c>
      <c r="D10" s="543">
        <v>785</v>
      </c>
      <c r="E10" s="543">
        <v>1104</v>
      </c>
      <c r="F10" s="543">
        <v>1052</v>
      </c>
      <c r="G10" s="543">
        <v>1169</v>
      </c>
      <c r="H10" s="543">
        <v>1203</v>
      </c>
      <c r="I10" s="543">
        <v>1356</v>
      </c>
      <c r="J10" s="543">
        <v>2305</v>
      </c>
      <c r="K10" s="131"/>
      <c r="L10" s="131"/>
    </row>
    <row r="11" s="530" customFormat="1" customHeight="1" spans="1:12">
      <c r="A11" s="542">
        <v>3.5</v>
      </c>
      <c r="B11" s="543">
        <v>631</v>
      </c>
      <c r="C11" s="543">
        <v>855</v>
      </c>
      <c r="D11" s="543">
        <v>859</v>
      </c>
      <c r="E11" s="543">
        <v>1193</v>
      </c>
      <c r="F11" s="543">
        <v>1147</v>
      </c>
      <c r="G11" s="543">
        <v>1253</v>
      </c>
      <c r="H11" s="543">
        <v>1284</v>
      </c>
      <c r="I11" s="543">
        <v>1481</v>
      </c>
      <c r="J11" s="543">
        <v>2569</v>
      </c>
      <c r="K11" s="131"/>
      <c r="L11" s="131"/>
    </row>
    <row r="12" s="530" customFormat="1" customHeight="1" spans="1:12">
      <c r="A12" s="542">
        <v>4</v>
      </c>
      <c r="B12" s="543">
        <v>686</v>
      </c>
      <c r="C12" s="543">
        <v>931</v>
      </c>
      <c r="D12" s="543">
        <v>935</v>
      </c>
      <c r="E12" s="543">
        <v>1281</v>
      </c>
      <c r="F12" s="543">
        <v>1245</v>
      </c>
      <c r="G12" s="543">
        <v>1335</v>
      </c>
      <c r="H12" s="543">
        <v>1359</v>
      </c>
      <c r="I12" s="543">
        <v>1603</v>
      </c>
      <c r="J12" s="543">
        <v>2837</v>
      </c>
      <c r="K12" s="131"/>
      <c r="L12" s="131"/>
    </row>
    <row r="13" s="530" customFormat="1" customHeight="1" spans="1:12">
      <c r="A13" s="542">
        <v>4.5</v>
      </c>
      <c r="B13" s="543">
        <v>739</v>
      </c>
      <c r="C13" s="543">
        <v>1005</v>
      </c>
      <c r="D13" s="543">
        <v>1011</v>
      </c>
      <c r="E13" s="543">
        <v>1370</v>
      </c>
      <c r="F13" s="543">
        <v>1338</v>
      </c>
      <c r="G13" s="543">
        <v>1416</v>
      </c>
      <c r="H13" s="543">
        <v>1437</v>
      </c>
      <c r="I13" s="543">
        <v>1725</v>
      </c>
      <c r="J13" s="543">
        <v>3101</v>
      </c>
      <c r="K13" s="131"/>
      <c r="L13" s="131"/>
    </row>
    <row r="14" s="530" customFormat="1" customHeight="1" spans="1:12">
      <c r="A14" s="542">
        <v>5</v>
      </c>
      <c r="B14" s="543">
        <v>793</v>
      </c>
      <c r="C14" s="543">
        <v>1082</v>
      </c>
      <c r="D14" s="543">
        <v>1088</v>
      </c>
      <c r="E14" s="543">
        <v>1460</v>
      </c>
      <c r="F14" s="543">
        <v>1436</v>
      </c>
      <c r="G14" s="543">
        <v>1503</v>
      </c>
      <c r="H14" s="543">
        <v>1514</v>
      </c>
      <c r="I14" s="543">
        <v>1845</v>
      </c>
      <c r="J14" s="543">
        <v>3365</v>
      </c>
      <c r="K14" s="131"/>
      <c r="L14" s="131"/>
    </row>
    <row r="15" s="530" customFormat="1" customHeight="1" spans="1:12">
      <c r="A15" s="542">
        <v>5.5</v>
      </c>
      <c r="B15" s="543">
        <v>822</v>
      </c>
      <c r="C15" s="543">
        <v>1154</v>
      </c>
      <c r="D15" s="543">
        <v>1162</v>
      </c>
      <c r="E15" s="543">
        <v>1533</v>
      </c>
      <c r="F15" s="543">
        <v>1517</v>
      </c>
      <c r="G15" s="543">
        <v>1573</v>
      </c>
      <c r="H15" s="543">
        <v>1583</v>
      </c>
      <c r="I15" s="543">
        <v>1957</v>
      </c>
      <c r="J15" s="543">
        <v>3551</v>
      </c>
      <c r="K15" s="131"/>
      <c r="L15" s="131"/>
    </row>
    <row r="16" s="530" customFormat="1" customHeight="1" spans="1:12">
      <c r="A16" s="542">
        <v>6</v>
      </c>
      <c r="B16" s="543">
        <v>849</v>
      </c>
      <c r="C16" s="543">
        <v>1231</v>
      </c>
      <c r="D16" s="543">
        <v>1238</v>
      </c>
      <c r="E16" s="543">
        <v>1607</v>
      </c>
      <c r="F16" s="543">
        <v>1597</v>
      </c>
      <c r="G16" s="543">
        <v>1643</v>
      </c>
      <c r="H16" s="543">
        <v>1652</v>
      </c>
      <c r="I16" s="543">
        <v>2064</v>
      </c>
      <c r="J16" s="543">
        <v>3739</v>
      </c>
      <c r="K16" s="131"/>
      <c r="L16" s="131"/>
    </row>
    <row r="17" s="530" customFormat="1" customHeight="1" spans="1:12">
      <c r="A17" s="542">
        <v>6.5</v>
      </c>
      <c r="B17" s="543">
        <v>878</v>
      </c>
      <c r="C17" s="543">
        <v>1307</v>
      </c>
      <c r="D17" s="543">
        <v>1314</v>
      </c>
      <c r="E17" s="543">
        <v>1680</v>
      </c>
      <c r="F17" s="543">
        <v>1675</v>
      </c>
      <c r="G17" s="543">
        <v>1714</v>
      </c>
      <c r="H17" s="543">
        <v>1720</v>
      </c>
      <c r="I17" s="543">
        <v>2170</v>
      </c>
      <c r="J17" s="543">
        <v>3925</v>
      </c>
      <c r="K17" s="131"/>
      <c r="L17" s="131"/>
    </row>
    <row r="18" s="530" customFormat="1" customHeight="1" spans="1:12">
      <c r="A18" s="542">
        <v>7</v>
      </c>
      <c r="B18" s="543">
        <v>907</v>
      </c>
      <c r="C18" s="543">
        <v>1383</v>
      </c>
      <c r="D18" s="543">
        <v>1392</v>
      </c>
      <c r="E18" s="543">
        <v>1754</v>
      </c>
      <c r="F18" s="543">
        <v>1759</v>
      </c>
      <c r="G18" s="543">
        <v>1781</v>
      </c>
      <c r="H18" s="543">
        <v>1789</v>
      </c>
      <c r="I18" s="543">
        <v>2281</v>
      </c>
      <c r="J18" s="543">
        <v>4112</v>
      </c>
      <c r="K18" s="131"/>
      <c r="L18" s="131"/>
    </row>
    <row r="19" s="530" customFormat="1" customHeight="1" spans="1:12">
      <c r="A19" s="542">
        <v>7.5</v>
      </c>
      <c r="B19" s="543">
        <v>935</v>
      </c>
      <c r="C19" s="543">
        <v>1460</v>
      </c>
      <c r="D19" s="543">
        <v>1467</v>
      </c>
      <c r="E19" s="543">
        <v>1825</v>
      </c>
      <c r="F19" s="543">
        <v>1831</v>
      </c>
      <c r="G19" s="543">
        <v>1851</v>
      </c>
      <c r="H19" s="543">
        <v>1862</v>
      </c>
      <c r="I19" s="543">
        <v>2389</v>
      </c>
      <c r="J19" s="543">
        <v>4298</v>
      </c>
      <c r="K19" s="131"/>
      <c r="L19" s="131"/>
    </row>
    <row r="20" s="530" customFormat="1" customHeight="1" spans="1:12">
      <c r="A20" s="542">
        <v>8</v>
      </c>
      <c r="B20" s="543">
        <v>967</v>
      </c>
      <c r="C20" s="543">
        <v>1534</v>
      </c>
      <c r="D20" s="543">
        <v>1544</v>
      </c>
      <c r="E20" s="543">
        <v>1901</v>
      </c>
      <c r="F20" s="543">
        <v>1912</v>
      </c>
      <c r="G20" s="543">
        <v>1918</v>
      </c>
      <c r="H20" s="543">
        <v>1934</v>
      </c>
      <c r="I20" s="543">
        <v>2476</v>
      </c>
      <c r="J20" s="543">
        <v>4481</v>
      </c>
      <c r="K20" s="131"/>
      <c r="L20" s="131"/>
    </row>
    <row r="21" s="530" customFormat="1" customHeight="1" spans="1:12">
      <c r="A21" s="542">
        <v>8.5</v>
      </c>
      <c r="B21" s="543">
        <v>999</v>
      </c>
      <c r="C21" s="543">
        <v>1610</v>
      </c>
      <c r="D21" s="543">
        <v>1615</v>
      </c>
      <c r="E21" s="543">
        <v>1971</v>
      </c>
      <c r="F21" s="543">
        <v>1975</v>
      </c>
      <c r="G21" s="543">
        <v>1988</v>
      </c>
      <c r="H21" s="543">
        <v>2013</v>
      </c>
      <c r="I21" s="543">
        <v>2580</v>
      </c>
      <c r="J21" s="543">
        <v>4667</v>
      </c>
      <c r="K21" s="131"/>
      <c r="L21" s="131"/>
    </row>
    <row r="22" s="530" customFormat="1" customHeight="1" spans="1:12">
      <c r="A22" s="542">
        <v>9</v>
      </c>
      <c r="B22" s="543">
        <v>1029</v>
      </c>
      <c r="C22" s="543">
        <v>1684</v>
      </c>
      <c r="D22" s="543">
        <v>1693</v>
      </c>
      <c r="E22" s="543">
        <v>2045</v>
      </c>
      <c r="F22" s="543">
        <v>2057</v>
      </c>
      <c r="G22" s="543">
        <v>2056</v>
      </c>
      <c r="H22" s="543">
        <v>2084</v>
      </c>
      <c r="I22" s="543">
        <v>2686</v>
      </c>
      <c r="J22" s="543">
        <v>4853</v>
      </c>
      <c r="K22" s="131"/>
      <c r="L22" s="131"/>
    </row>
    <row r="23" s="530" customFormat="1" customHeight="1" spans="1:12">
      <c r="A23" s="542">
        <v>9.5</v>
      </c>
      <c r="B23" s="543">
        <v>1058</v>
      </c>
      <c r="C23" s="543">
        <v>1759</v>
      </c>
      <c r="D23" s="543">
        <v>1766</v>
      </c>
      <c r="E23" s="543">
        <v>2118</v>
      </c>
      <c r="F23" s="543">
        <v>2138</v>
      </c>
      <c r="G23" s="543">
        <v>2125</v>
      </c>
      <c r="H23" s="543">
        <v>2164</v>
      </c>
      <c r="I23" s="543">
        <v>2793</v>
      </c>
      <c r="J23" s="543">
        <v>5042</v>
      </c>
      <c r="K23" s="131"/>
      <c r="L23" s="131"/>
    </row>
    <row r="24" s="530" customFormat="1" customHeight="1" spans="1:12">
      <c r="A24" s="542">
        <v>10</v>
      </c>
      <c r="B24" s="543">
        <v>1091</v>
      </c>
      <c r="C24" s="543">
        <v>1834</v>
      </c>
      <c r="D24" s="543">
        <v>1844</v>
      </c>
      <c r="E24" s="543">
        <v>2190</v>
      </c>
      <c r="F24" s="543">
        <v>2219</v>
      </c>
      <c r="G24" s="543">
        <v>2192</v>
      </c>
      <c r="H24" s="543">
        <v>2239</v>
      </c>
      <c r="I24" s="543">
        <v>2897</v>
      </c>
      <c r="J24" s="543">
        <v>5227</v>
      </c>
      <c r="K24" s="131"/>
      <c r="L24" s="131"/>
    </row>
    <row r="25" s="530" customFormat="1" customHeight="1" spans="1:12">
      <c r="A25" s="542">
        <v>10.5</v>
      </c>
      <c r="B25" s="543">
        <v>1133</v>
      </c>
      <c r="C25" s="543">
        <v>1907</v>
      </c>
      <c r="D25" s="543">
        <v>1915</v>
      </c>
      <c r="E25" s="543">
        <v>2261</v>
      </c>
      <c r="F25" s="543">
        <v>2290</v>
      </c>
      <c r="G25" s="543">
        <v>2262</v>
      </c>
      <c r="H25" s="543">
        <v>2310</v>
      </c>
      <c r="I25" s="543">
        <v>2980</v>
      </c>
      <c r="J25" s="543">
        <v>5414</v>
      </c>
      <c r="K25" s="131"/>
      <c r="L25" s="131"/>
    </row>
    <row r="26" s="530" customFormat="1" customHeight="1" spans="1:12">
      <c r="A26" s="542">
        <v>11</v>
      </c>
      <c r="B26" s="543">
        <v>1175</v>
      </c>
      <c r="C26" s="543">
        <v>1969</v>
      </c>
      <c r="D26" s="543">
        <v>1978</v>
      </c>
      <c r="E26" s="543">
        <v>2319</v>
      </c>
      <c r="F26" s="543">
        <v>2335</v>
      </c>
      <c r="G26" s="543">
        <v>2332</v>
      </c>
      <c r="H26" s="543">
        <v>2380</v>
      </c>
      <c r="I26" s="543">
        <v>3060</v>
      </c>
      <c r="J26" s="543">
        <v>5599</v>
      </c>
      <c r="K26" s="131"/>
      <c r="L26" s="131"/>
    </row>
    <row r="27" s="530" customFormat="1" customHeight="1" spans="1:12">
      <c r="A27" s="542">
        <v>11.5</v>
      </c>
      <c r="B27" s="543">
        <v>1212</v>
      </c>
      <c r="C27" s="543">
        <v>2031</v>
      </c>
      <c r="D27" s="543">
        <v>2044</v>
      </c>
      <c r="E27" s="543">
        <v>2381</v>
      </c>
      <c r="F27" s="543">
        <v>2405</v>
      </c>
      <c r="G27" s="543">
        <v>2401</v>
      </c>
      <c r="H27" s="543">
        <v>2447</v>
      </c>
      <c r="I27" s="543">
        <v>3143</v>
      </c>
      <c r="J27" s="543">
        <v>5787</v>
      </c>
      <c r="K27" s="131"/>
      <c r="L27" s="131"/>
    </row>
    <row r="28" s="530" customFormat="1" customHeight="1" spans="1:12">
      <c r="A28" s="542">
        <v>12</v>
      </c>
      <c r="B28" s="543">
        <v>1253</v>
      </c>
      <c r="C28" s="543">
        <v>2095</v>
      </c>
      <c r="D28" s="543">
        <v>2107</v>
      </c>
      <c r="E28" s="543">
        <v>2441</v>
      </c>
      <c r="F28" s="543">
        <v>2472</v>
      </c>
      <c r="G28" s="543">
        <v>2473</v>
      </c>
      <c r="H28" s="543">
        <v>2518</v>
      </c>
      <c r="I28" s="543">
        <v>3221</v>
      </c>
      <c r="J28" s="543">
        <v>5970</v>
      </c>
      <c r="K28" s="131"/>
      <c r="L28" s="131"/>
    </row>
    <row r="29" s="530" customFormat="1" customHeight="1" spans="1:12">
      <c r="A29" s="542">
        <v>12.5</v>
      </c>
      <c r="B29" s="543">
        <v>1293</v>
      </c>
      <c r="C29" s="543">
        <v>2155</v>
      </c>
      <c r="D29" s="543">
        <v>2171</v>
      </c>
      <c r="E29" s="543">
        <v>2500</v>
      </c>
      <c r="F29" s="543">
        <v>2539</v>
      </c>
      <c r="G29" s="543">
        <v>2539</v>
      </c>
      <c r="H29" s="543">
        <v>2589</v>
      </c>
      <c r="I29" s="543">
        <v>3303</v>
      </c>
      <c r="J29" s="543">
        <v>6156</v>
      </c>
      <c r="K29" s="131"/>
      <c r="L29" s="131"/>
    </row>
    <row r="30" s="530" customFormat="1" customHeight="1" spans="1:12">
      <c r="A30" s="542">
        <v>13</v>
      </c>
      <c r="B30" s="543">
        <v>1332</v>
      </c>
      <c r="C30" s="543">
        <v>2220</v>
      </c>
      <c r="D30" s="543">
        <v>2238</v>
      </c>
      <c r="E30" s="543">
        <v>2571</v>
      </c>
      <c r="F30" s="543">
        <v>2610</v>
      </c>
      <c r="G30" s="543">
        <v>2611</v>
      </c>
      <c r="H30" s="543">
        <v>2655</v>
      </c>
      <c r="I30" s="543">
        <v>3385</v>
      </c>
      <c r="J30" s="543">
        <v>6304</v>
      </c>
      <c r="K30" s="131"/>
      <c r="L30" s="131"/>
    </row>
    <row r="31" s="530" customFormat="1" customHeight="1" spans="1:12">
      <c r="A31" s="542">
        <v>13.5</v>
      </c>
      <c r="B31" s="543">
        <v>1371</v>
      </c>
      <c r="C31" s="543">
        <v>2284</v>
      </c>
      <c r="D31" s="543">
        <v>2300</v>
      </c>
      <c r="E31" s="543">
        <v>2644</v>
      </c>
      <c r="F31" s="543">
        <v>2680</v>
      </c>
      <c r="G31" s="543">
        <v>2681</v>
      </c>
      <c r="H31" s="543">
        <v>2726</v>
      </c>
      <c r="I31" s="543">
        <v>3464</v>
      </c>
      <c r="J31" s="543">
        <v>6453</v>
      </c>
      <c r="K31" s="131"/>
      <c r="L31" s="131"/>
    </row>
    <row r="32" s="530" customFormat="1" customHeight="1" spans="1:12">
      <c r="A32" s="542">
        <v>14</v>
      </c>
      <c r="B32" s="543">
        <v>1415</v>
      </c>
      <c r="C32" s="543">
        <v>2344</v>
      </c>
      <c r="D32" s="543">
        <v>2365</v>
      </c>
      <c r="E32" s="543">
        <v>2715</v>
      </c>
      <c r="F32" s="543">
        <v>2748</v>
      </c>
      <c r="G32" s="543">
        <v>2749</v>
      </c>
      <c r="H32" s="543">
        <v>2793</v>
      </c>
      <c r="I32" s="543">
        <v>3547</v>
      </c>
      <c r="J32" s="543">
        <v>6598</v>
      </c>
      <c r="K32" s="131"/>
      <c r="L32" s="131"/>
    </row>
    <row r="33" s="530" customFormat="1" customHeight="1" spans="1:12">
      <c r="A33" s="542">
        <v>14.5</v>
      </c>
      <c r="B33" s="543">
        <v>1454</v>
      </c>
      <c r="C33" s="543">
        <v>2408</v>
      </c>
      <c r="D33" s="543">
        <v>2432</v>
      </c>
      <c r="E33" s="543">
        <v>2789</v>
      </c>
      <c r="F33" s="543">
        <v>2817</v>
      </c>
      <c r="G33" s="543">
        <v>2819</v>
      </c>
      <c r="H33" s="543">
        <v>2860</v>
      </c>
      <c r="I33" s="543">
        <v>3628</v>
      </c>
      <c r="J33" s="543">
        <v>6748</v>
      </c>
      <c r="K33" s="131"/>
      <c r="L33" s="131"/>
    </row>
    <row r="34" s="530" customFormat="1" customHeight="1" spans="1:12">
      <c r="A34" s="542">
        <v>15</v>
      </c>
      <c r="B34" s="543">
        <v>1495</v>
      </c>
      <c r="C34" s="543">
        <v>2469</v>
      </c>
      <c r="D34" s="543">
        <v>2494</v>
      </c>
      <c r="E34" s="543">
        <v>2860</v>
      </c>
      <c r="F34" s="543">
        <v>2886</v>
      </c>
      <c r="G34" s="543">
        <v>2892</v>
      </c>
      <c r="H34" s="543">
        <v>2928</v>
      </c>
      <c r="I34" s="543">
        <v>3707</v>
      </c>
      <c r="J34" s="543">
        <v>6894</v>
      </c>
      <c r="K34" s="131"/>
      <c r="L34" s="131"/>
    </row>
    <row r="35" s="530" customFormat="1" customHeight="1" spans="1:12">
      <c r="A35" s="542">
        <v>15.5</v>
      </c>
      <c r="B35" s="543">
        <v>1529</v>
      </c>
      <c r="C35" s="543">
        <v>2520</v>
      </c>
      <c r="D35" s="543">
        <v>2550</v>
      </c>
      <c r="E35" s="543">
        <v>2932</v>
      </c>
      <c r="F35" s="543">
        <v>2957</v>
      </c>
      <c r="G35" s="543">
        <v>2934</v>
      </c>
      <c r="H35" s="543">
        <v>2987</v>
      </c>
      <c r="I35" s="543">
        <v>3779</v>
      </c>
      <c r="J35" s="543">
        <v>7043</v>
      </c>
      <c r="K35" s="131"/>
      <c r="L35" s="131"/>
    </row>
    <row r="36" s="530" customFormat="1" customHeight="1" spans="1:12">
      <c r="A36" s="542">
        <v>16</v>
      </c>
      <c r="B36" s="543">
        <v>1562</v>
      </c>
      <c r="C36" s="543">
        <v>2576</v>
      </c>
      <c r="D36" s="543">
        <v>2604</v>
      </c>
      <c r="E36" s="543">
        <v>3005</v>
      </c>
      <c r="F36" s="543">
        <v>3035</v>
      </c>
      <c r="G36" s="543">
        <v>2980</v>
      </c>
      <c r="H36" s="543">
        <v>3048</v>
      </c>
      <c r="I36" s="543">
        <v>3847</v>
      </c>
      <c r="J36" s="543">
        <v>7194</v>
      </c>
      <c r="K36" s="131"/>
      <c r="L36" s="131"/>
    </row>
    <row r="37" s="530" customFormat="1" customHeight="1" spans="1:12">
      <c r="A37" s="542">
        <v>16.5</v>
      </c>
      <c r="B37" s="543">
        <v>1599</v>
      </c>
      <c r="C37" s="543">
        <v>2627</v>
      </c>
      <c r="D37" s="543">
        <v>2659</v>
      </c>
      <c r="E37" s="543">
        <v>3077</v>
      </c>
      <c r="F37" s="543">
        <v>3106</v>
      </c>
      <c r="G37" s="543">
        <v>3019</v>
      </c>
      <c r="H37" s="543">
        <v>3105</v>
      </c>
      <c r="I37" s="543">
        <v>3918</v>
      </c>
      <c r="J37" s="543">
        <v>7342</v>
      </c>
      <c r="K37" s="131"/>
      <c r="L37" s="131"/>
    </row>
    <row r="38" s="530" customFormat="1" customHeight="1" spans="1:12">
      <c r="A38" s="542">
        <v>17</v>
      </c>
      <c r="B38" s="543">
        <v>1632</v>
      </c>
      <c r="C38" s="543">
        <v>2681</v>
      </c>
      <c r="D38" s="543">
        <v>2712</v>
      </c>
      <c r="E38" s="543">
        <v>3149</v>
      </c>
      <c r="F38" s="543">
        <v>3177</v>
      </c>
      <c r="G38" s="543">
        <v>3064</v>
      </c>
      <c r="H38" s="543">
        <v>3162</v>
      </c>
      <c r="I38" s="543">
        <v>3987</v>
      </c>
      <c r="J38" s="543">
        <v>7491</v>
      </c>
      <c r="K38" s="131"/>
      <c r="L38" s="131"/>
    </row>
    <row r="39" s="530" customFormat="1" customHeight="1" spans="1:12">
      <c r="A39" s="542">
        <v>17.5</v>
      </c>
      <c r="B39" s="543">
        <v>1667</v>
      </c>
      <c r="C39" s="543">
        <v>2733</v>
      </c>
      <c r="D39" s="543">
        <v>2767</v>
      </c>
      <c r="E39" s="543">
        <v>3222</v>
      </c>
      <c r="F39" s="543">
        <v>3251</v>
      </c>
      <c r="G39" s="543">
        <v>3106</v>
      </c>
      <c r="H39" s="543">
        <v>3222</v>
      </c>
      <c r="I39" s="543">
        <v>4054</v>
      </c>
      <c r="J39" s="543">
        <v>7642</v>
      </c>
      <c r="K39" s="131"/>
      <c r="L39" s="131"/>
    </row>
    <row r="40" s="530" customFormat="1" customHeight="1" spans="1:12">
      <c r="A40" s="542">
        <v>18</v>
      </c>
      <c r="B40" s="543">
        <v>1685</v>
      </c>
      <c r="C40" s="543">
        <v>2785</v>
      </c>
      <c r="D40" s="543">
        <v>2822</v>
      </c>
      <c r="E40" s="543">
        <v>3226</v>
      </c>
      <c r="F40" s="543">
        <v>3309</v>
      </c>
      <c r="G40" s="543">
        <v>3151</v>
      </c>
      <c r="H40" s="543">
        <v>3255</v>
      </c>
      <c r="I40" s="543">
        <v>4068</v>
      </c>
      <c r="J40" s="543">
        <v>7788</v>
      </c>
      <c r="K40" s="131"/>
      <c r="L40" s="131"/>
    </row>
    <row r="41" s="530" customFormat="1" customHeight="1" spans="1:12">
      <c r="A41" s="542">
        <v>18.5</v>
      </c>
      <c r="B41" s="543">
        <v>1705</v>
      </c>
      <c r="C41" s="543">
        <v>2833</v>
      </c>
      <c r="D41" s="543">
        <v>2878</v>
      </c>
      <c r="E41" s="543">
        <v>3232</v>
      </c>
      <c r="F41" s="543">
        <v>3364</v>
      </c>
      <c r="G41" s="543">
        <v>3195</v>
      </c>
      <c r="H41" s="543">
        <v>3287</v>
      </c>
      <c r="I41" s="543">
        <v>4075</v>
      </c>
      <c r="J41" s="543">
        <v>7936</v>
      </c>
      <c r="K41" s="131"/>
      <c r="L41" s="131"/>
    </row>
    <row r="42" s="530" customFormat="1" customHeight="1" spans="1:12">
      <c r="A42" s="542">
        <v>19</v>
      </c>
      <c r="B42" s="543">
        <v>1717</v>
      </c>
      <c r="C42" s="543">
        <v>2859</v>
      </c>
      <c r="D42" s="543">
        <v>2934</v>
      </c>
      <c r="E42" s="543">
        <v>3242</v>
      </c>
      <c r="F42" s="543">
        <v>3421</v>
      </c>
      <c r="G42" s="543">
        <v>3239</v>
      </c>
      <c r="H42" s="543">
        <v>3315</v>
      </c>
      <c r="I42" s="543">
        <v>4088</v>
      </c>
      <c r="J42" s="543">
        <v>8083</v>
      </c>
      <c r="K42" s="131"/>
      <c r="L42" s="131"/>
    </row>
    <row r="43" s="530" customFormat="1" customHeight="1" spans="1:12">
      <c r="A43" s="542">
        <v>19.5</v>
      </c>
      <c r="B43" s="543">
        <v>1731</v>
      </c>
      <c r="C43" s="543">
        <v>2880</v>
      </c>
      <c r="D43" s="543">
        <v>2946</v>
      </c>
      <c r="E43" s="543">
        <v>3258</v>
      </c>
      <c r="F43" s="543">
        <v>3476</v>
      </c>
      <c r="G43" s="543">
        <v>3279</v>
      </c>
      <c r="H43" s="543">
        <v>3347</v>
      </c>
      <c r="I43" s="543">
        <v>4098</v>
      </c>
      <c r="J43" s="543">
        <v>8170</v>
      </c>
      <c r="K43" s="131"/>
      <c r="L43" s="131"/>
    </row>
    <row r="44" s="530" customFormat="1" customHeight="1" spans="1:12">
      <c r="A44" s="542">
        <v>20</v>
      </c>
      <c r="B44" s="543">
        <v>1737</v>
      </c>
      <c r="C44" s="543">
        <v>2893</v>
      </c>
      <c r="D44" s="543">
        <v>2966</v>
      </c>
      <c r="E44" s="543">
        <v>3268</v>
      </c>
      <c r="F44" s="543">
        <v>3503</v>
      </c>
      <c r="G44" s="543">
        <v>3322</v>
      </c>
      <c r="H44" s="543">
        <v>3368</v>
      </c>
      <c r="I44" s="543">
        <v>4107</v>
      </c>
      <c r="J44" s="543">
        <v>8371</v>
      </c>
      <c r="K44" s="131"/>
      <c r="L44" s="131"/>
    </row>
    <row r="45" s="531" customFormat="1" ht="19.5" customHeight="1" spans="1:12">
      <c r="A45" s="540" t="s">
        <v>1113</v>
      </c>
      <c r="B45" s="541">
        <v>1</v>
      </c>
      <c r="C45" s="541">
        <v>2</v>
      </c>
      <c r="D45" s="541">
        <v>3</v>
      </c>
      <c r="E45" s="541">
        <v>4</v>
      </c>
      <c r="F45" s="541">
        <v>5</v>
      </c>
      <c r="G45" s="541">
        <v>6</v>
      </c>
      <c r="H45" s="541">
        <v>7</v>
      </c>
      <c r="I45" s="541">
        <v>8</v>
      </c>
      <c r="J45" s="541">
        <v>9</v>
      </c>
      <c r="K45" s="131"/>
      <c r="L45" s="131"/>
    </row>
    <row r="46" s="530" customFormat="1" ht="15" customHeight="1" spans="1:12">
      <c r="A46" s="544" t="s">
        <v>1114</v>
      </c>
      <c r="B46" s="543">
        <v>76</v>
      </c>
      <c r="C46" s="545">
        <v>126</v>
      </c>
      <c r="D46" s="543">
        <v>131</v>
      </c>
      <c r="E46" s="543">
        <v>144</v>
      </c>
      <c r="F46" s="546">
        <v>163</v>
      </c>
      <c r="G46" s="545">
        <v>154</v>
      </c>
      <c r="H46" s="545">
        <v>155</v>
      </c>
      <c r="I46" s="545">
        <v>204</v>
      </c>
      <c r="J46" s="545">
        <v>410</v>
      </c>
      <c r="K46" s="131"/>
      <c r="L46" s="131"/>
    </row>
    <row r="47" s="530" customFormat="1" customHeight="1" spans="1:12">
      <c r="A47" s="544" t="s">
        <v>1115</v>
      </c>
      <c r="B47" s="543">
        <v>72</v>
      </c>
      <c r="C47" s="545">
        <v>121</v>
      </c>
      <c r="D47" s="543">
        <v>125</v>
      </c>
      <c r="E47" s="543">
        <v>138</v>
      </c>
      <c r="F47" s="546">
        <v>160</v>
      </c>
      <c r="G47" s="545">
        <v>149</v>
      </c>
      <c r="H47" s="545">
        <v>151</v>
      </c>
      <c r="I47" s="545">
        <v>203</v>
      </c>
      <c r="J47" s="545">
        <v>404</v>
      </c>
      <c r="K47" s="131"/>
      <c r="L47" s="131"/>
    </row>
    <row r="48" s="530" customFormat="1" ht="18" customHeight="1" spans="1:12">
      <c r="A48" s="544" t="s">
        <v>1116</v>
      </c>
      <c r="B48" s="543">
        <v>69</v>
      </c>
      <c r="C48" s="545">
        <v>116</v>
      </c>
      <c r="D48" s="543">
        <v>121</v>
      </c>
      <c r="E48" s="543">
        <v>127</v>
      </c>
      <c r="F48" s="546">
        <v>152</v>
      </c>
      <c r="G48" s="545">
        <v>140</v>
      </c>
      <c r="H48" s="545">
        <v>141</v>
      </c>
      <c r="I48" s="545">
        <v>198</v>
      </c>
      <c r="J48" s="545">
        <v>363</v>
      </c>
      <c r="K48" s="131"/>
      <c r="L48" s="131"/>
    </row>
    <row r="49" s="530" customFormat="1" ht="18" customHeight="1" spans="1:12">
      <c r="A49" s="544" t="s">
        <v>1117</v>
      </c>
      <c r="B49" s="543">
        <v>68</v>
      </c>
      <c r="C49" s="545">
        <v>114</v>
      </c>
      <c r="D49" s="543">
        <v>121</v>
      </c>
      <c r="E49" s="543">
        <v>126</v>
      </c>
      <c r="F49" s="546">
        <v>151</v>
      </c>
      <c r="G49" s="545">
        <v>139</v>
      </c>
      <c r="H49" s="545">
        <v>141</v>
      </c>
      <c r="I49" s="545">
        <v>198</v>
      </c>
      <c r="J49" s="545">
        <v>363</v>
      </c>
      <c r="K49" s="131"/>
      <c r="L49" s="131"/>
    </row>
    <row r="50" s="530" customFormat="1" ht="18" customHeight="1" spans="1:12">
      <c r="A50" s="544" t="s">
        <v>1118</v>
      </c>
      <c r="B50" s="543">
        <v>67</v>
      </c>
      <c r="C50" s="545">
        <v>113</v>
      </c>
      <c r="D50" s="543">
        <v>119</v>
      </c>
      <c r="E50" s="543">
        <v>125</v>
      </c>
      <c r="F50" s="546">
        <v>145</v>
      </c>
      <c r="G50" s="545">
        <v>137</v>
      </c>
      <c r="H50" s="545">
        <v>138</v>
      </c>
      <c r="I50" s="545">
        <v>192</v>
      </c>
      <c r="J50" s="545">
        <v>358</v>
      </c>
      <c r="K50" s="131"/>
      <c r="L50" s="131"/>
    </row>
    <row r="51" s="529" customFormat="1" spans="1:12">
      <c r="A51" s="131"/>
      <c r="B51" s="131"/>
      <c r="C51" s="131"/>
      <c r="D51" s="131"/>
      <c r="E51" s="131"/>
      <c r="F51" s="131"/>
      <c r="G51" s="131"/>
      <c r="H51" s="131"/>
      <c r="I51" s="131"/>
      <c r="J51" s="131"/>
      <c r="K51" s="131"/>
      <c r="L51" s="131"/>
    </row>
    <row r="52" s="529" customFormat="1" spans="1:12">
      <c r="A52" s="131"/>
      <c r="B52" s="131"/>
      <c r="C52" s="131"/>
      <c r="D52" s="131"/>
      <c r="E52" s="131"/>
      <c r="F52" s="131"/>
      <c r="G52" s="131"/>
      <c r="H52" s="131"/>
      <c r="I52" s="131"/>
      <c r="J52" s="131"/>
      <c r="K52" s="131"/>
      <c r="L52" s="131"/>
    </row>
    <row r="53" s="529" customFormat="1" spans="1:12">
      <c r="A53" s="131"/>
      <c r="B53" s="131"/>
      <c r="C53" s="131"/>
      <c r="D53" s="131"/>
      <c r="E53" s="131"/>
      <c r="F53" s="131"/>
      <c r="G53" s="131"/>
      <c r="H53" s="131"/>
      <c r="I53" s="131"/>
      <c r="J53" s="131"/>
      <c r="K53" s="131"/>
      <c r="L53" s="131"/>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zoomScale="85" zoomScaleNormal="85" workbookViewId="0">
      <selection activeCell="N1" sqref="N1"/>
    </sheetView>
  </sheetViews>
  <sheetFormatPr defaultColWidth="8.89166666666667" defaultRowHeight="13.5"/>
  <cols>
    <col min="1" max="1" width="10.1333333333333" style="372" customWidth="1"/>
    <col min="2" max="2" width="9.38333333333333" style="372" customWidth="1"/>
    <col min="3" max="3" width="10.1333333333333" style="372" customWidth="1"/>
    <col min="4" max="4" width="9.63333333333333" style="372" customWidth="1"/>
    <col min="5" max="6" width="9" style="372" customWidth="1"/>
    <col min="7" max="7" width="12.25" style="372" customWidth="1"/>
    <col min="8" max="8" width="13.75" style="372" customWidth="1"/>
    <col min="9" max="9" width="16.3833333333333" style="372" customWidth="1"/>
    <col min="10" max="10" width="10.75" style="372" customWidth="1"/>
    <col min="11" max="11" width="19.875" style="372" customWidth="1"/>
    <col min="12" max="12" width="9.875" style="372" customWidth="1"/>
    <col min="13" max="13" width="13.75" style="372"/>
    <col min="14" max="16384" width="8.89166666666667" style="372"/>
  </cols>
  <sheetData>
    <row r="1" s="372" customFormat="1" ht="46.5" spans="1:14">
      <c r="A1" s="373" t="s">
        <v>1119</v>
      </c>
      <c r="B1" s="373"/>
      <c r="C1" s="373"/>
      <c r="D1" s="373"/>
      <c r="E1" s="373"/>
      <c r="F1" s="373"/>
      <c r="G1" s="373"/>
      <c r="H1" s="373"/>
      <c r="I1" s="373"/>
      <c r="J1" s="373"/>
      <c r="K1" s="373"/>
      <c r="L1" s="373"/>
      <c r="M1" s="373"/>
      <c r="N1" s="26" t="s">
        <v>63</v>
      </c>
    </row>
    <row r="2" s="372" customFormat="1" ht="30" customHeight="1" spans="1:14">
      <c r="A2" s="515" t="s">
        <v>1120</v>
      </c>
      <c r="B2" s="515"/>
      <c r="C2" s="515"/>
      <c r="D2" s="515"/>
      <c r="E2" s="515"/>
      <c r="F2" s="515"/>
      <c r="G2" s="515"/>
      <c r="H2" s="515"/>
      <c r="I2" s="515"/>
      <c r="J2" s="515"/>
      <c r="K2" s="515"/>
      <c r="L2" s="515"/>
      <c r="M2" s="515"/>
      <c r="N2" s="26" t="s">
        <v>306</v>
      </c>
    </row>
    <row r="3" s="372" customFormat="1" ht="27" customHeight="1" spans="1:14">
      <c r="A3" s="516" t="s">
        <v>1121</v>
      </c>
      <c r="B3" s="516"/>
      <c r="C3" s="516"/>
      <c r="D3" s="516"/>
      <c r="E3" s="516"/>
      <c r="F3" s="516"/>
      <c r="G3" s="516"/>
      <c r="H3" s="516"/>
      <c r="I3" s="516"/>
      <c r="J3" s="516"/>
      <c r="K3" s="516"/>
      <c r="L3" s="516"/>
      <c r="M3" s="526"/>
      <c r="N3" s="26"/>
    </row>
    <row r="4" s="372" customFormat="1" ht="53" customHeight="1" spans="1:13">
      <c r="A4" s="517" t="s">
        <v>1122</v>
      </c>
      <c r="B4" s="518" t="s">
        <v>352</v>
      </c>
      <c r="C4" s="518" t="s">
        <v>313</v>
      </c>
      <c r="D4" s="518" t="s">
        <v>1123</v>
      </c>
      <c r="E4" s="518" t="s">
        <v>528</v>
      </c>
      <c r="F4" s="518" t="s">
        <v>1124</v>
      </c>
      <c r="G4" s="518" t="s">
        <v>1125</v>
      </c>
      <c r="H4" s="518" t="s">
        <v>1125</v>
      </c>
      <c r="I4" s="518" t="s">
        <v>1126</v>
      </c>
      <c r="J4" s="518" t="s">
        <v>1127</v>
      </c>
      <c r="K4" s="527" t="s">
        <v>1128</v>
      </c>
      <c r="L4" s="518" t="s">
        <v>1129</v>
      </c>
      <c r="M4" s="518" t="s">
        <v>1130</v>
      </c>
    </row>
    <row r="5" s="372" customFormat="1" ht="19" customHeight="1" spans="1:13">
      <c r="A5" s="519" t="s">
        <v>1131</v>
      </c>
      <c r="B5" s="519" t="s">
        <v>1132</v>
      </c>
      <c r="C5" s="519" t="s">
        <v>1133</v>
      </c>
      <c r="D5" s="519" t="s">
        <v>1134</v>
      </c>
      <c r="E5" s="519" t="s">
        <v>1135</v>
      </c>
      <c r="F5" s="519" t="s">
        <v>1136</v>
      </c>
      <c r="G5" s="519" t="s">
        <v>1137</v>
      </c>
      <c r="H5" s="519" t="s">
        <v>1138</v>
      </c>
      <c r="I5" s="519" t="s">
        <v>1139</v>
      </c>
      <c r="J5" s="519" t="s">
        <v>1140</v>
      </c>
      <c r="K5" s="519" t="s">
        <v>17</v>
      </c>
      <c r="L5" s="519" t="s">
        <v>17</v>
      </c>
      <c r="M5" s="519" t="s">
        <v>17</v>
      </c>
    </row>
    <row r="6" s="372" customFormat="1" spans="1:13">
      <c r="A6" s="520">
        <v>1</v>
      </c>
      <c r="B6" s="521">
        <v>239.346867662354</v>
      </c>
      <c r="C6" s="521">
        <v>279.378483521596</v>
      </c>
      <c r="D6" s="521">
        <v>385.357995929374</v>
      </c>
      <c r="E6" s="521">
        <v>369.380624155638</v>
      </c>
      <c r="F6" s="521">
        <v>369.103456602448</v>
      </c>
      <c r="G6" s="521">
        <v>363.637600272659</v>
      </c>
      <c r="H6" s="521">
        <v>363.966640857765</v>
      </c>
      <c r="I6" s="521"/>
      <c r="J6" s="521">
        <v>457.780532837337</v>
      </c>
      <c r="K6" s="521">
        <v>363.233928091808</v>
      </c>
      <c r="L6" s="521">
        <v>379.343120033298</v>
      </c>
      <c r="M6" s="521">
        <v>379.343120033298</v>
      </c>
    </row>
    <row r="7" s="372" customFormat="1" spans="1:13">
      <c r="A7" s="520">
        <v>1.5</v>
      </c>
      <c r="B7" s="521">
        <v>263.838965625986</v>
      </c>
      <c r="C7" s="521">
        <v>301.466361787088</v>
      </c>
      <c r="D7" s="521">
        <v>455.476914780336</v>
      </c>
      <c r="E7" s="521">
        <v>440.847028332745</v>
      </c>
      <c r="F7" s="521">
        <v>472.66862595473</v>
      </c>
      <c r="G7" s="521">
        <v>480.618901793936</v>
      </c>
      <c r="H7" s="521">
        <v>481.12284386734</v>
      </c>
      <c r="I7" s="521"/>
      <c r="J7" s="521">
        <v>573.448556127989</v>
      </c>
      <c r="K7" s="521">
        <v>487.603561952447</v>
      </c>
      <c r="L7" s="521">
        <v>463.201816150319</v>
      </c>
      <c r="M7" s="521">
        <v>464.632305250319</v>
      </c>
    </row>
    <row r="8" s="372" customFormat="1" spans="1:13">
      <c r="A8" s="520">
        <v>2</v>
      </c>
      <c r="B8" s="521">
        <v>290.935943408366</v>
      </c>
      <c r="C8" s="521">
        <v>311.288011816435</v>
      </c>
      <c r="D8" s="521">
        <v>540.438983457519</v>
      </c>
      <c r="E8" s="521">
        <v>523.943596140916</v>
      </c>
      <c r="F8" s="521">
        <v>478.245259098277</v>
      </c>
      <c r="G8" s="521">
        <v>486.593795419429</v>
      </c>
      <c r="H8" s="521">
        <v>486.966869999806</v>
      </c>
      <c r="I8" s="521"/>
      <c r="J8" s="521">
        <v>639.32475445231</v>
      </c>
      <c r="K8" s="521">
        <v>522.622623551681</v>
      </c>
      <c r="L8" s="521">
        <v>502.399175937553</v>
      </c>
      <c r="M8" s="521">
        <v>468.52505760422</v>
      </c>
    </row>
    <row r="9" s="372" customFormat="1" ht="17" customHeight="1" spans="1:13">
      <c r="A9" s="520">
        <v>2.5</v>
      </c>
      <c r="B9" s="521">
        <v>315.255384329443</v>
      </c>
      <c r="C9" s="521">
        <v>335.195474127512</v>
      </c>
      <c r="D9" s="521">
        <v>610.226602656038</v>
      </c>
      <c r="E9" s="521">
        <v>619.646148393686</v>
      </c>
      <c r="F9" s="521">
        <v>496.299079979592</v>
      </c>
      <c r="G9" s="521">
        <v>498.104106913045</v>
      </c>
      <c r="H9" s="521">
        <v>498.455857793424</v>
      </c>
      <c r="I9" s="521"/>
      <c r="J9" s="521">
        <v>753.797741548348</v>
      </c>
      <c r="K9" s="521">
        <v>534.800027770939</v>
      </c>
      <c r="L9" s="521">
        <v>585.547781921596</v>
      </c>
      <c r="M9" s="521">
        <v>547.350213588263</v>
      </c>
    </row>
    <row r="10" s="372" customFormat="1" spans="1:13">
      <c r="A10" s="520">
        <v>3</v>
      </c>
      <c r="B10" s="521">
        <v>340.06393820797</v>
      </c>
      <c r="C10" s="521">
        <v>348.665167978351</v>
      </c>
      <c r="D10" s="521">
        <v>669.743932628838</v>
      </c>
      <c r="E10" s="521">
        <v>633.777646168542</v>
      </c>
      <c r="F10" s="521">
        <v>514.065300177611</v>
      </c>
      <c r="G10" s="521">
        <v>509.67180627783</v>
      </c>
      <c r="H10" s="521">
        <v>509.701795051911</v>
      </c>
      <c r="I10" s="521"/>
      <c r="J10" s="521">
        <v>819.67393987267</v>
      </c>
      <c r="K10" s="521">
        <v>555.186831497746</v>
      </c>
      <c r="L10" s="521">
        <v>631.740827506702</v>
      </c>
      <c r="M10" s="521">
        <v>589.532311673369</v>
      </c>
    </row>
    <row r="11" s="372" customFormat="1" spans="1:13">
      <c r="A11" s="520">
        <v>3.5</v>
      </c>
      <c r="B11" s="521">
        <v>364.714264129048</v>
      </c>
      <c r="C11" s="521">
        <v>368.482451383278</v>
      </c>
      <c r="D11" s="521">
        <v>729.095612775416</v>
      </c>
      <c r="E11" s="521">
        <v>691.450148157244</v>
      </c>
      <c r="F11" s="521">
        <v>531.570010876076</v>
      </c>
      <c r="G11" s="521">
        <v>521.017428804318</v>
      </c>
      <c r="H11" s="521">
        <v>521.103181823805</v>
      </c>
      <c r="I11" s="521"/>
      <c r="J11" s="521">
        <v>933.668912490861</v>
      </c>
      <c r="K11" s="521">
        <v>575.728451160161</v>
      </c>
      <c r="L11" s="521">
        <v>715.136421363085</v>
      </c>
      <c r="M11" s="521">
        <v>669.431668029752</v>
      </c>
    </row>
    <row r="12" s="372" customFormat="1" spans="1:13">
      <c r="A12" s="520">
        <v>4</v>
      </c>
      <c r="B12" s="521">
        <v>389.522818007574</v>
      </c>
      <c r="C12" s="521">
        <v>388.500901624836</v>
      </c>
      <c r="D12" s="521">
        <v>779.99915178471</v>
      </c>
      <c r="E12" s="521">
        <v>712.965487306397</v>
      </c>
      <c r="F12" s="521">
        <v>549.298214088144</v>
      </c>
      <c r="G12" s="521">
        <v>532.551234656262</v>
      </c>
      <c r="H12" s="521">
        <v>532.373806979209</v>
      </c>
      <c r="I12" s="521"/>
      <c r="J12" s="521">
        <v>999.784118054099</v>
      </c>
      <c r="K12" s="521">
        <v>596.138851669364</v>
      </c>
      <c r="L12" s="521">
        <v>750.832482373722</v>
      </c>
      <c r="M12" s="521">
        <v>701.760169040389</v>
      </c>
    </row>
    <row r="13" s="372" customFormat="1" spans="1:13">
      <c r="A13" s="520">
        <v>4.5</v>
      </c>
      <c r="B13" s="521">
        <v>413.524315420111</v>
      </c>
      <c r="C13" s="521">
        <v>406.049588532638</v>
      </c>
      <c r="D13" s="521">
        <v>829.246192531792</v>
      </c>
      <c r="E13" s="521">
        <v>764.953084874181</v>
      </c>
      <c r="F13" s="521">
        <v>567.000848535626</v>
      </c>
      <c r="G13" s="521">
        <v>543.618538924615</v>
      </c>
      <c r="H13" s="521">
        <v>543.545344006034</v>
      </c>
      <c r="I13" s="521"/>
      <c r="J13" s="521">
        <v>1113.77909067229</v>
      </c>
      <c r="K13" s="521">
        <v>616.45011897667</v>
      </c>
      <c r="L13" s="521">
        <v>835.154280751383</v>
      </c>
      <c r="M13" s="521">
        <v>782.64087741805</v>
      </c>
    </row>
    <row r="14" s="372" customFormat="1" spans="1:13">
      <c r="A14" s="520">
        <v>5</v>
      </c>
      <c r="B14" s="521">
        <v>438.008455044365</v>
      </c>
      <c r="C14" s="521">
        <v>413.339312615443</v>
      </c>
      <c r="D14" s="521">
        <v>878.824532931316</v>
      </c>
      <c r="E14" s="521">
        <v>781.410819400585</v>
      </c>
      <c r="F14" s="521">
        <v>584.583239763601</v>
      </c>
      <c r="G14" s="521">
        <v>555.220146177452</v>
      </c>
      <c r="H14" s="521">
        <v>554.988313117209</v>
      </c>
      <c r="I14" s="521"/>
      <c r="J14" s="521">
        <v>1178.93826727985</v>
      </c>
      <c r="K14" s="521">
        <v>637.033264636715</v>
      </c>
      <c r="L14" s="521">
        <v>871.313444022659</v>
      </c>
      <c r="M14" s="521">
        <v>815.377333189326</v>
      </c>
    </row>
    <row r="15" s="372" customFormat="1" spans="1:13">
      <c r="A15" s="520">
        <v>5.5</v>
      </c>
      <c r="B15" s="521">
        <v>453.562240354396</v>
      </c>
      <c r="C15" s="521">
        <v>491.648389448742</v>
      </c>
      <c r="D15" s="521">
        <v>925.752476111298</v>
      </c>
      <c r="E15" s="521">
        <v>844.532988385891</v>
      </c>
      <c r="F15" s="521">
        <v>622.036921739824</v>
      </c>
      <c r="G15" s="521">
        <v>603.827574175763</v>
      </c>
      <c r="H15" s="521">
        <v>603.384516326619</v>
      </c>
      <c r="I15" s="521"/>
      <c r="J15" s="521">
        <v>1274.29067526206</v>
      </c>
      <c r="K15" s="521">
        <v>694.634521911276</v>
      </c>
      <c r="L15" s="521">
        <v>990.584026336489</v>
      </c>
      <c r="M15" s="521">
        <v>931.390650503156</v>
      </c>
    </row>
    <row r="16" s="372" customFormat="1" spans="1:13">
      <c r="A16" s="520">
        <v>6</v>
      </c>
      <c r="B16" s="521">
        <v>468.956310113332</v>
      </c>
      <c r="C16" s="521">
        <v>513.611350973552</v>
      </c>
      <c r="D16" s="521">
        <v>982.619408864557</v>
      </c>
      <c r="E16" s="521">
        <v>872.595769178444</v>
      </c>
      <c r="F16" s="521">
        <v>662.308947235631</v>
      </c>
      <c r="G16" s="521">
        <v>636.420736553336</v>
      </c>
      <c r="H16" s="521">
        <v>636.639520023058</v>
      </c>
      <c r="I16" s="521"/>
      <c r="J16" s="521">
        <v>1321.28530171148</v>
      </c>
      <c r="K16" s="521">
        <v>737.067909661855</v>
      </c>
      <c r="L16" s="521">
        <v>1028.62647213436</v>
      </c>
      <c r="M16" s="521">
        <v>966.157448801027</v>
      </c>
    </row>
    <row r="17" s="372" customFormat="1" spans="1:13">
      <c r="A17" s="520">
        <v>6.5</v>
      </c>
      <c r="B17" s="521">
        <v>484.510095423363</v>
      </c>
      <c r="C17" s="521">
        <v>544.536934467857</v>
      </c>
      <c r="D17" s="521">
        <v>1041.47413953247</v>
      </c>
      <c r="E17" s="521">
        <v>934.737782229109</v>
      </c>
      <c r="F17" s="521">
        <v>702.413153111831</v>
      </c>
      <c r="G17" s="521">
        <v>669.687156018535</v>
      </c>
      <c r="H17" s="521">
        <v>669.327417653275</v>
      </c>
      <c r="I17" s="521"/>
      <c r="J17" s="521">
        <v>1416.63770969368</v>
      </c>
      <c r="K17" s="521">
        <v>778.933126382722</v>
      </c>
      <c r="L17" s="521">
        <v>1115.29465529927</v>
      </c>
      <c r="M17" s="521">
        <v>1049.58674946594</v>
      </c>
    </row>
    <row r="18" s="372" customFormat="1" spans="1:13">
      <c r="A18" s="520">
        <v>7</v>
      </c>
      <c r="B18" s="521">
        <v>500.55299369084</v>
      </c>
      <c r="C18" s="521">
        <v>566.254038244208</v>
      </c>
      <c r="D18" s="521">
        <v>1098.00977263329</v>
      </c>
      <c r="E18" s="521">
        <v>964.107437601185</v>
      </c>
      <c r="F18" s="521">
        <v>742.882334193625</v>
      </c>
      <c r="G18" s="521">
        <v>702.296439312424</v>
      </c>
      <c r="H18" s="521">
        <v>701.797772272132</v>
      </c>
      <c r="I18" s="521"/>
      <c r="J18" s="521">
        <v>1463.39332890417</v>
      </c>
      <c r="K18" s="521">
        <v>820.580448860508</v>
      </c>
      <c r="L18" s="521">
        <v>1154.3250525865</v>
      </c>
      <c r="M18" s="521">
        <v>1085.35988175317</v>
      </c>
    </row>
    <row r="19" s="372" customFormat="1" spans="1:13">
      <c r="A19" s="520">
        <v>7.5</v>
      </c>
      <c r="B19" s="521">
        <v>515.7823647466</v>
      </c>
      <c r="C19" s="521">
        <v>597.425479486971</v>
      </c>
      <c r="D19" s="521">
        <v>1154.71105556034</v>
      </c>
      <c r="E19" s="521">
        <v>1024.28913878256</v>
      </c>
      <c r="F19" s="521">
        <v>779.560502484531</v>
      </c>
      <c r="G19" s="521">
        <v>735.023743221691</v>
      </c>
      <c r="H19" s="521">
        <v>734.859653215987</v>
      </c>
      <c r="I19" s="521"/>
      <c r="J19" s="521">
        <v>1558.74573688639</v>
      </c>
      <c r="K19" s="521">
        <v>862.820502949383</v>
      </c>
      <c r="L19" s="521">
        <v>1240.49926000671</v>
      </c>
      <c r="M19" s="521">
        <v>1168.18491167338</v>
      </c>
    </row>
    <row r="20" s="372" customFormat="1" spans="1:13">
      <c r="A20" s="520">
        <v>8</v>
      </c>
      <c r="B20" s="521">
        <v>532.79850577689</v>
      </c>
      <c r="C20" s="521">
        <v>618.650867766409</v>
      </c>
      <c r="D20" s="521">
        <v>1217.37573223134</v>
      </c>
      <c r="E20" s="521">
        <v>1052.67863822</v>
      </c>
      <c r="F20" s="521">
        <v>819.836742046542</v>
      </c>
      <c r="G20" s="521">
        <v>767.947934160087</v>
      </c>
      <c r="H20" s="521">
        <v>767.57287775862</v>
      </c>
      <c r="I20" s="521"/>
      <c r="J20" s="521">
        <v>1604.54532714118</v>
      </c>
      <c r="K20" s="521">
        <v>904.711220922868</v>
      </c>
      <c r="L20" s="521">
        <v>1279.03568154926</v>
      </c>
      <c r="M20" s="521">
        <v>1203.40892071593</v>
      </c>
    </row>
    <row r="21" s="372" customFormat="1" spans="1:13">
      <c r="A21" s="520">
        <v>8.5</v>
      </c>
      <c r="B21" s="521">
        <v>549.656418849736</v>
      </c>
      <c r="C21" s="521">
        <v>649.576451260713</v>
      </c>
      <c r="D21" s="521">
        <v>1275.89916324681</v>
      </c>
      <c r="E21" s="521">
        <v>1109.91987159746</v>
      </c>
      <c r="F21" s="521">
        <v>859.987868514596</v>
      </c>
      <c r="G21" s="521">
        <v>808.391313404378</v>
      </c>
      <c r="H21" s="521">
        <v>807.798041869453</v>
      </c>
      <c r="I21" s="521"/>
      <c r="J21" s="521">
        <v>1699.89773512339</v>
      </c>
      <c r="K21" s="521">
        <v>954.127385577847</v>
      </c>
      <c r="L21" s="521">
        <v>1363.23398599075</v>
      </c>
      <c r="M21" s="521">
        <v>1284.14775265742</v>
      </c>
    </row>
    <row r="22" s="372" customFormat="1" spans="1:13">
      <c r="A22" s="520">
        <v>9</v>
      </c>
      <c r="B22" s="521">
        <v>565.692846371486</v>
      </c>
      <c r="C22" s="521">
        <v>670.801839540152</v>
      </c>
      <c r="D22" s="521">
        <v>1332.76609600007</v>
      </c>
      <c r="E22" s="521">
        <v>1138.63608967978</v>
      </c>
      <c r="F22" s="521">
        <v>903.148806727426</v>
      </c>
      <c r="G22" s="521">
        <v>848.481216302002</v>
      </c>
      <c r="H22" s="521">
        <v>847.979963949314</v>
      </c>
      <c r="I22" s="521"/>
      <c r="J22" s="521">
        <v>1746.41434709496</v>
      </c>
      <c r="K22" s="521">
        <v>1003.49994017396</v>
      </c>
      <c r="L22" s="521">
        <v>1402.26438327799</v>
      </c>
      <c r="M22" s="521">
        <v>1319.88411994466</v>
      </c>
    </row>
    <row r="23" s="372" customFormat="1" spans="1:13">
      <c r="A23" s="520">
        <v>9.5</v>
      </c>
      <c r="B23" s="521">
        <v>581.577516681517</v>
      </c>
      <c r="C23" s="521">
        <v>701.481565286</v>
      </c>
      <c r="D23" s="521">
        <v>1389.96432840577</v>
      </c>
      <c r="E23" s="521">
        <v>1201.75825866509</v>
      </c>
      <c r="F23" s="521">
        <v>946.696507369267</v>
      </c>
      <c r="G23" s="521">
        <v>889.045000785149</v>
      </c>
      <c r="H23" s="521">
        <v>888.376382051894</v>
      </c>
      <c r="I23" s="521"/>
      <c r="J23" s="521">
        <v>1842.48377679393</v>
      </c>
      <c r="K23" s="521">
        <v>1053.08769325621</v>
      </c>
      <c r="L23" s="521">
        <v>1487.45063920884</v>
      </c>
      <c r="M23" s="521">
        <v>1401.59252087551</v>
      </c>
    </row>
    <row r="24" s="372" customFormat="1" spans="1:13">
      <c r="A24" s="520">
        <v>10</v>
      </c>
      <c r="B24" s="521">
        <v>603.789936315265</v>
      </c>
      <c r="C24" s="521">
        <v>728.60316284006</v>
      </c>
      <c r="D24" s="521">
        <v>1465.78288399279</v>
      </c>
      <c r="E24" s="521">
        <v>1240.50122460501</v>
      </c>
      <c r="F24" s="521">
        <v>995.036258786697</v>
      </c>
      <c r="G24" s="521">
        <v>937.442168970197</v>
      </c>
      <c r="H24" s="521">
        <v>936.890566310287</v>
      </c>
      <c r="I24" s="521"/>
      <c r="J24" s="521">
        <v>1906.39580385248</v>
      </c>
      <c r="K24" s="521">
        <v>1112.21047495044</v>
      </c>
      <c r="L24" s="521">
        <v>1540.02594729241</v>
      </c>
      <c r="M24" s="521">
        <v>1450.78188645908</v>
      </c>
    </row>
    <row r="25" s="372" customFormat="1" spans="1:13">
      <c r="A25" s="520">
        <v>10.5</v>
      </c>
      <c r="B25" s="521">
        <v>615.602070865565</v>
      </c>
      <c r="C25" s="521">
        <v>750.333812903181</v>
      </c>
      <c r="D25" s="521">
        <v>1507.33262521506</v>
      </c>
      <c r="E25" s="521">
        <v>1281.54346517834</v>
      </c>
      <c r="F25" s="521">
        <v>1071.35562669637</v>
      </c>
      <c r="G25" s="521">
        <v>1002.64527558036</v>
      </c>
      <c r="H25" s="521">
        <v>1002.50711911099</v>
      </c>
      <c r="I25" s="521"/>
      <c r="J25" s="521">
        <v>2002.91281407689</v>
      </c>
      <c r="K25" s="521">
        <v>1138.9497099804</v>
      </c>
      <c r="L25" s="521">
        <v>1598.38684490773</v>
      </c>
      <c r="M25" s="521">
        <v>1526.10371987606</v>
      </c>
    </row>
    <row r="26" s="372" customFormat="1" spans="1:13">
      <c r="A26" s="520">
        <v>11</v>
      </c>
      <c r="B26" s="521">
        <v>635.689319392095</v>
      </c>
      <c r="C26" s="521">
        <v>768.440298871128</v>
      </c>
      <c r="D26" s="521">
        <v>1561.47444508406</v>
      </c>
      <c r="E26" s="521">
        <v>1298.03433203776</v>
      </c>
      <c r="F26" s="521">
        <v>1116.34828751881</v>
      </c>
      <c r="G26" s="521">
        <v>1041.96307800329</v>
      </c>
      <c r="H26" s="521">
        <v>1041.88224509517</v>
      </c>
      <c r="I26" s="521"/>
      <c r="J26" s="521">
        <v>2049.62287570792</v>
      </c>
      <c r="K26" s="521">
        <v>1185.50041342951</v>
      </c>
      <c r="L26" s="521">
        <v>1629.69137633518</v>
      </c>
      <c r="M26" s="521">
        <v>1553.27018482601</v>
      </c>
    </row>
    <row r="27" s="372" customFormat="1" spans="1:13">
      <c r="A27" s="520">
        <v>11.5</v>
      </c>
      <c r="B27" s="521">
        <v>657.177792047103</v>
      </c>
      <c r="C27" s="521">
        <v>800.056656837415</v>
      </c>
      <c r="D27" s="521">
        <v>1622.80441286898</v>
      </c>
      <c r="E27" s="521">
        <v>1361.35454793854</v>
      </c>
      <c r="F27" s="521">
        <v>1164.87403493409</v>
      </c>
      <c r="G27" s="521">
        <v>1084.16713553989</v>
      </c>
      <c r="H27" s="521">
        <v>1084.27147587673</v>
      </c>
      <c r="I27" s="521"/>
      <c r="J27" s="521">
        <v>2146.38128324364</v>
      </c>
      <c r="K27" s="521">
        <v>1235.0803815391</v>
      </c>
      <c r="L27" s="521">
        <v>1714.95256665507</v>
      </c>
      <c r="M27" s="521">
        <v>1635.88986944507</v>
      </c>
    </row>
    <row r="28" s="372" customFormat="1" spans="1:13">
      <c r="A28" s="520">
        <v>12</v>
      </c>
      <c r="B28" s="521">
        <v>676.944746201421</v>
      </c>
      <c r="C28" s="521">
        <v>818.649419291632</v>
      </c>
      <c r="D28" s="521">
        <v>1676.45478016458</v>
      </c>
      <c r="E28" s="521">
        <v>1384.95371848948</v>
      </c>
      <c r="F28" s="521">
        <v>1209.3853960534</v>
      </c>
      <c r="G28" s="521">
        <v>1123.36069349477</v>
      </c>
      <c r="H28" s="521">
        <v>1122.99051207573</v>
      </c>
      <c r="I28" s="521"/>
      <c r="J28" s="521">
        <v>2192.60855025206</v>
      </c>
      <c r="K28" s="521">
        <v>1281.00597148198</v>
      </c>
      <c r="L28" s="521">
        <v>1746.25709808251</v>
      </c>
      <c r="M28" s="521">
        <v>1663.08842411251</v>
      </c>
    </row>
    <row r="29" s="372" customFormat="1" spans="1:13">
      <c r="A29" s="520">
        <v>12.5</v>
      </c>
      <c r="B29" s="521">
        <v>699.394101973062</v>
      </c>
      <c r="C29" s="521">
        <v>849.779500771653</v>
      </c>
      <c r="D29" s="521">
        <v>1720.74772540505</v>
      </c>
      <c r="E29" s="521">
        <v>1447.30462025051</v>
      </c>
      <c r="F29" s="521">
        <v>1256.83325338538</v>
      </c>
      <c r="G29" s="521">
        <v>1165.2729107161</v>
      </c>
      <c r="H29" s="521">
        <v>1164.97212551507</v>
      </c>
      <c r="I29" s="521"/>
      <c r="J29" s="521">
        <v>2288.88416316515</v>
      </c>
      <c r="K29" s="521">
        <v>1330.19322777215</v>
      </c>
      <c r="L29" s="521">
        <v>1830.54126493688</v>
      </c>
      <c r="M29" s="521">
        <v>1744.60435830605</v>
      </c>
    </row>
    <row r="30" s="372" customFormat="1" spans="1:13">
      <c r="A30" s="520">
        <v>13</v>
      </c>
      <c r="B30" s="521">
        <v>718.520467382956</v>
      </c>
      <c r="C30" s="521">
        <v>868.615401469001</v>
      </c>
      <c r="D30" s="521">
        <v>1757.85252272962</v>
      </c>
      <c r="E30" s="521">
        <v>1472.19620965443</v>
      </c>
      <c r="F30" s="521">
        <v>1301.72086711632</v>
      </c>
      <c r="G30" s="521">
        <v>1212.86011654623</v>
      </c>
      <c r="H30" s="521">
        <v>1212.52722138519</v>
      </c>
      <c r="I30" s="521"/>
      <c r="J30" s="521">
        <v>2326.66252427764</v>
      </c>
      <c r="K30" s="521">
        <v>1384.54203580882</v>
      </c>
      <c r="L30" s="521">
        <v>1863.79984329538</v>
      </c>
      <c r="M30" s="521">
        <v>1773.52170280705</v>
      </c>
    </row>
    <row r="31" s="372" customFormat="1" spans="1:13">
      <c r="A31" s="520">
        <v>13.5</v>
      </c>
      <c r="B31" s="521">
        <v>740.649528782389</v>
      </c>
      <c r="C31" s="521">
        <v>900.718035921557</v>
      </c>
      <c r="D31" s="521">
        <v>1799.03293500526</v>
      </c>
      <c r="E31" s="521">
        <v>1535.5164255552</v>
      </c>
      <c r="F31" s="521">
        <v>1350.06233162649</v>
      </c>
      <c r="G31" s="521">
        <v>1249.14455389722</v>
      </c>
      <c r="H31" s="521">
        <v>1248.43599306551</v>
      </c>
      <c r="I31" s="521"/>
      <c r="J31" s="521">
        <v>2414.00643667219</v>
      </c>
      <c r="K31" s="521">
        <v>1427.94403820667</v>
      </c>
      <c r="L31" s="521">
        <v>1947.10698668422</v>
      </c>
      <c r="M31" s="521">
        <v>1854.32666545255</v>
      </c>
    </row>
    <row r="32" s="372" customFormat="1" spans="1:13">
      <c r="A32" s="520">
        <v>14</v>
      </c>
      <c r="B32" s="521">
        <v>761.377366053342</v>
      </c>
      <c r="C32" s="521">
        <v>918.338245403235</v>
      </c>
      <c r="D32" s="521">
        <v>1835.31864470749</v>
      </c>
      <c r="E32" s="521">
        <v>1559.43870081938</v>
      </c>
      <c r="F32" s="521">
        <v>1395.07508793447</v>
      </c>
      <c r="G32" s="521">
        <v>1281.69635841851</v>
      </c>
      <c r="H32" s="521">
        <v>1281.36462599581</v>
      </c>
      <c r="I32" s="521"/>
      <c r="J32" s="521">
        <v>2451.06060585073</v>
      </c>
      <c r="K32" s="521">
        <v>1468.35521364824</v>
      </c>
      <c r="L32" s="521">
        <v>1979.38854157719</v>
      </c>
      <c r="M32" s="521">
        <v>1882.89355599552</v>
      </c>
    </row>
    <row r="33" s="372" customFormat="1" spans="1:13">
      <c r="A33" s="520">
        <v>14.5</v>
      </c>
      <c r="B33" s="521">
        <v>783.506427452773</v>
      </c>
      <c r="C33" s="521">
        <v>950.440879855792</v>
      </c>
      <c r="D33" s="521">
        <v>1876.33523945867</v>
      </c>
      <c r="E33" s="521">
        <v>1622.43581200691</v>
      </c>
      <c r="F33" s="521">
        <v>1441.39126458956</v>
      </c>
      <c r="G33" s="521">
        <v>1318.84553683234</v>
      </c>
      <c r="H33" s="521">
        <v>1318.47281633364</v>
      </c>
      <c r="I33" s="521"/>
      <c r="J33" s="521">
        <v>2538.6459155566</v>
      </c>
      <c r="K33" s="521">
        <v>1512.90347758715</v>
      </c>
      <c r="L33" s="521">
        <v>2065.13824362986</v>
      </c>
      <c r="M33" s="521">
        <v>1966.28517886236</v>
      </c>
    </row>
    <row r="34" s="372" customFormat="1" spans="1:13">
      <c r="A34" s="520">
        <v>15</v>
      </c>
      <c r="B34" s="521">
        <v>803.604266607091</v>
      </c>
      <c r="C34" s="521">
        <v>968.304227580605</v>
      </c>
      <c r="D34" s="521">
        <v>1912.94858420982</v>
      </c>
      <c r="E34" s="521">
        <v>1646.68119198433</v>
      </c>
      <c r="F34" s="521">
        <v>1484.60176589159</v>
      </c>
      <c r="G34" s="521">
        <v>1351.67049279042</v>
      </c>
      <c r="H34" s="521">
        <v>1350.80098366524</v>
      </c>
      <c r="I34" s="521"/>
      <c r="J34" s="521">
        <v>2575.94148204647</v>
      </c>
      <c r="K34" s="521">
        <v>1552.74253749781</v>
      </c>
      <c r="L34" s="521">
        <v>2095.95426332453</v>
      </c>
      <c r="M34" s="521">
        <v>1993.34051967453</v>
      </c>
    </row>
    <row r="35" s="372" customFormat="1" spans="1:13">
      <c r="A35" s="520">
        <v>15.5</v>
      </c>
      <c r="B35" s="521">
        <v>823.800971145457</v>
      </c>
      <c r="C35" s="521">
        <v>997.24606487242</v>
      </c>
      <c r="D35" s="521">
        <v>1959.20733974392</v>
      </c>
      <c r="E35" s="521">
        <v>1786.75816356473</v>
      </c>
      <c r="F35" s="521">
        <v>1531.46298957445</v>
      </c>
      <c r="G35" s="521">
        <v>1387.59699266101</v>
      </c>
      <c r="H35" s="521">
        <v>1386.64395595301</v>
      </c>
      <c r="I35" s="521"/>
      <c r="J35" s="521">
        <v>2663.28539444099</v>
      </c>
      <c r="K35" s="521">
        <v>1596.09226194163</v>
      </c>
      <c r="L35" s="521">
        <v>2254.18689372635</v>
      </c>
      <c r="M35" s="521">
        <v>2153.15955539301</v>
      </c>
    </row>
    <row r="36" s="372" customFormat="1" spans="1:13">
      <c r="A36" s="520">
        <v>16</v>
      </c>
      <c r="B36" s="521">
        <v>841.005570322084</v>
      </c>
      <c r="C36" s="521">
        <v>1013.89372138155</v>
      </c>
      <c r="D36" s="521">
        <v>2000.73521022905</v>
      </c>
      <c r="E36" s="521">
        <v>1815.92765937206</v>
      </c>
      <c r="F36" s="521">
        <v>1574.84313889464</v>
      </c>
      <c r="G36" s="521">
        <v>1420.09815710293</v>
      </c>
      <c r="H36" s="521">
        <v>1419.53063543287</v>
      </c>
      <c r="I36" s="521"/>
      <c r="J36" s="521">
        <v>2701.78794748743</v>
      </c>
      <c r="K36" s="521">
        <v>1636.46954001295</v>
      </c>
      <c r="L36" s="521">
        <v>2282.74354665699</v>
      </c>
      <c r="M36" s="521">
        <v>2177.94696704367</v>
      </c>
    </row>
    <row r="37" s="372" customFormat="1" spans="1:13">
      <c r="A37" s="520">
        <v>16.5</v>
      </c>
      <c r="B37" s="521">
        <v>862.494042977086</v>
      </c>
      <c r="C37" s="521">
        <v>1042.83555867336</v>
      </c>
      <c r="D37" s="521">
        <v>2046.83014823865</v>
      </c>
      <c r="E37" s="521">
        <v>1881.40621475735</v>
      </c>
      <c r="F37" s="521">
        <v>1623.09424297121</v>
      </c>
      <c r="G37" s="521">
        <v>1457.20903975386</v>
      </c>
      <c r="H37" s="521">
        <v>1456.71102655863</v>
      </c>
      <c r="I37" s="521"/>
      <c r="J37" s="521">
        <v>2788.89046257066</v>
      </c>
      <c r="K37" s="521">
        <v>1681.09527490678</v>
      </c>
      <c r="L37" s="521">
        <v>2364.31036699784</v>
      </c>
      <c r="M37" s="521">
        <v>2257.12983532867</v>
      </c>
    </row>
    <row r="38" s="372" customFormat="1" spans="1:13">
      <c r="A38" s="520">
        <v>17</v>
      </c>
      <c r="B38" s="521">
        <v>879.698642153704</v>
      </c>
      <c r="C38" s="521">
        <v>1058.99693869623</v>
      </c>
      <c r="D38" s="521">
        <v>2087.8665661504</v>
      </c>
      <c r="E38" s="521">
        <v>1908.13303893254</v>
      </c>
      <c r="F38" s="521">
        <v>1666.16531713984</v>
      </c>
      <c r="G38" s="521">
        <v>1489.47779343879</v>
      </c>
      <c r="H38" s="521">
        <v>1488.8784324856</v>
      </c>
      <c r="I38" s="521"/>
      <c r="J38" s="521">
        <v>2826.91022099445</v>
      </c>
      <c r="K38" s="521">
        <v>1720.79157833797</v>
      </c>
      <c r="L38" s="521">
        <v>2392.34797621241</v>
      </c>
      <c r="M38" s="521">
        <v>2281.50309295324</v>
      </c>
    </row>
    <row r="39" s="372" customFormat="1" spans="1:13">
      <c r="A39" s="520">
        <v>17.5</v>
      </c>
      <c r="B39" s="521">
        <v>900.546526064278</v>
      </c>
      <c r="C39" s="521">
        <v>1088.18191423116</v>
      </c>
      <c r="D39" s="521">
        <v>2134.28913920893</v>
      </c>
      <c r="E39" s="521">
        <v>1974.65845358875</v>
      </c>
      <c r="F39" s="521">
        <v>1712.58925865548</v>
      </c>
      <c r="G39" s="521">
        <v>1525.54073550809</v>
      </c>
      <c r="H39" s="521">
        <v>1524.74110730196</v>
      </c>
      <c r="I39" s="521"/>
      <c r="J39" s="521">
        <v>2914.73692801163</v>
      </c>
      <c r="K39" s="521">
        <v>1764.15920718382</v>
      </c>
      <c r="L39" s="521">
        <v>2473.91479655326</v>
      </c>
      <c r="M39" s="521">
        <v>2360.69256668326</v>
      </c>
    </row>
    <row r="40" s="372" customFormat="1" spans="1:13">
      <c r="A40" s="520">
        <v>18</v>
      </c>
      <c r="B40" s="521">
        <v>912.615824657724</v>
      </c>
      <c r="C40" s="521">
        <v>1103.85701776778</v>
      </c>
      <c r="D40" s="521">
        <v>2175.98082721855</v>
      </c>
      <c r="E40" s="521">
        <v>1996.8488875899</v>
      </c>
      <c r="F40" s="521">
        <v>1757.52362506877</v>
      </c>
      <c r="G40" s="521">
        <v>1558.22416061134</v>
      </c>
      <c r="H40" s="521">
        <v>1557.52984543651</v>
      </c>
      <c r="I40" s="521"/>
      <c r="J40" s="521">
        <v>2952.0324945015</v>
      </c>
      <c r="K40" s="521">
        <v>1804.46833721076</v>
      </c>
      <c r="L40" s="521">
        <v>2502.99049319996</v>
      </c>
      <c r="M40" s="521">
        <v>2386.58967713996</v>
      </c>
    </row>
    <row r="41" s="372" customFormat="1" spans="1:13">
      <c r="A41" s="520">
        <v>18.5</v>
      </c>
      <c r="B41" s="521">
        <v>928.32840798513</v>
      </c>
      <c r="C41" s="521">
        <v>1132.06944033019</v>
      </c>
      <c r="D41" s="521">
        <v>2221.91194770368</v>
      </c>
      <c r="E41" s="521">
        <v>2056.74419353025</v>
      </c>
      <c r="F41" s="521">
        <v>1805.00951466725</v>
      </c>
      <c r="G41" s="521">
        <v>1593.64790022134</v>
      </c>
      <c r="H41" s="521">
        <v>1593.22238418496</v>
      </c>
      <c r="I41" s="521"/>
      <c r="J41" s="521">
        <v>3039.13500958473</v>
      </c>
      <c r="K41" s="521">
        <v>1847.69989975511</v>
      </c>
      <c r="L41" s="521">
        <v>2585.07635725688</v>
      </c>
      <c r="M41" s="521">
        <v>2466.91166235855</v>
      </c>
    </row>
    <row r="42" s="372" customFormat="1" spans="1:13">
      <c r="A42" s="520">
        <v>19</v>
      </c>
      <c r="B42" s="521">
        <v>938.145055345285</v>
      </c>
      <c r="C42" s="521">
        <v>1141.42294954529</v>
      </c>
      <c r="D42" s="521">
        <v>2256.55948216127</v>
      </c>
      <c r="E42" s="521">
        <v>2078.58567444108</v>
      </c>
      <c r="F42" s="521">
        <v>1849.90215286261</v>
      </c>
      <c r="G42" s="521">
        <v>1632.66231260325</v>
      </c>
      <c r="H42" s="521">
        <v>1632.38054999136</v>
      </c>
      <c r="I42" s="521"/>
      <c r="J42" s="521">
        <v>3076.6719733859</v>
      </c>
      <c r="K42" s="521">
        <v>1894.08207414579</v>
      </c>
      <c r="L42" s="521">
        <v>2614.67109761964</v>
      </c>
      <c r="M42" s="521">
        <v>2493.13939063381</v>
      </c>
    </row>
    <row r="43" s="372" customFormat="1" spans="1:13">
      <c r="A43" s="520">
        <v>19.5</v>
      </c>
      <c r="B43" s="521">
        <v>951.935872439423</v>
      </c>
      <c r="C43" s="521">
        <v>1163.07063954308</v>
      </c>
      <c r="D43" s="521">
        <v>2296.26553671672</v>
      </c>
      <c r="E43" s="521">
        <v>2138.48098038142</v>
      </c>
      <c r="F43" s="521">
        <v>1897.84937657015</v>
      </c>
      <c r="G43" s="521">
        <v>1674.74084609517</v>
      </c>
      <c r="H43" s="521">
        <v>1674.27681416881</v>
      </c>
      <c r="I43" s="521"/>
      <c r="J43" s="521">
        <v>3149.04925247911</v>
      </c>
      <c r="K43" s="521">
        <v>1943.22446268122</v>
      </c>
      <c r="L43" s="521">
        <v>2673.91903816976</v>
      </c>
      <c r="M43" s="521">
        <v>2549.1452962831</v>
      </c>
    </row>
    <row r="44" s="372" customFormat="1" ht="14.25" spans="1:13">
      <c r="A44" s="522">
        <v>20</v>
      </c>
      <c r="B44" s="521">
        <v>959.8307535663</v>
      </c>
      <c r="C44" s="521">
        <v>1169.26335159745</v>
      </c>
      <c r="D44" s="521">
        <v>2330.42161860089</v>
      </c>
      <c r="E44" s="521">
        <v>2149.85386858297</v>
      </c>
      <c r="F44" s="521">
        <v>1942.42600323357</v>
      </c>
      <c r="G44" s="521">
        <v>1713.72773865602</v>
      </c>
      <c r="H44" s="521">
        <v>1712.94048263515</v>
      </c>
      <c r="I44" s="521"/>
      <c r="J44" s="521">
        <v>3199.62167109113</v>
      </c>
      <c r="K44" s="521">
        <v>1989.14242988352</v>
      </c>
      <c r="L44" s="521">
        <v>2684.82820475422</v>
      </c>
      <c r="M44" s="521">
        <v>2555.90474829756</v>
      </c>
    </row>
    <row r="45" s="372" customFormat="1" ht="48" customHeight="1" spans="1:13">
      <c r="A45" s="523" t="s">
        <v>1141</v>
      </c>
      <c r="B45" s="524">
        <v>38.4602076124567</v>
      </c>
      <c r="C45" s="524">
        <v>39.4463667820069</v>
      </c>
      <c r="D45" s="524">
        <v>96.643598615917</v>
      </c>
      <c r="E45" s="524">
        <v>82.8373702422145</v>
      </c>
      <c r="F45" s="524">
        <v>66</v>
      </c>
      <c r="G45" s="524">
        <v>54</v>
      </c>
      <c r="H45" s="524">
        <v>54</v>
      </c>
      <c r="I45" s="524">
        <v>107.491349480969</v>
      </c>
      <c r="J45" s="524">
        <v>116.36678200692</v>
      </c>
      <c r="K45" s="524">
        <v>69</v>
      </c>
      <c r="L45" s="524">
        <v>103.546712802768</v>
      </c>
      <c r="M45" s="524">
        <v>70.0173010380623</v>
      </c>
    </row>
    <row r="46" s="372" customFormat="1" spans="1:13">
      <c r="A46" s="525" t="s">
        <v>1142</v>
      </c>
      <c r="B46" s="524">
        <v>38.4602076124567</v>
      </c>
      <c r="C46" s="524">
        <v>39.4463667820069</v>
      </c>
      <c r="D46" s="524">
        <v>96.643598615917</v>
      </c>
      <c r="E46" s="524">
        <v>82.8373702422145</v>
      </c>
      <c r="F46" s="524">
        <v>66</v>
      </c>
      <c r="G46" s="524">
        <v>54</v>
      </c>
      <c r="H46" s="524">
        <v>54</v>
      </c>
      <c r="I46" s="524">
        <v>107.491349480969</v>
      </c>
      <c r="J46" s="524">
        <v>116.36678200692</v>
      </c>
      <c r="K46" s="524">
        <v>69</v>
      </c>
      <c r="L46" s="524">
        <v>103.546712802768</v>
      </c>
      <c r="M46" s="524">
        <v>70.0173010380623</v>
      </c>
    </row>
    <row r="47" s="372" customFormat="1" spans="1:13">
      <c r="A47" s="525" t="s">
        <v>1116</v>
      </c>
      <c r="B47" s="524">
        <v>37.4740484429066</v>
      </c>
      <c r="C47" s="524">
        <v>37.4740484429066</v>
      </c>
      <c r="D47" s="524">
        <v>96.643598615917</v>
      </c>
      <c r="E47" s="524">
        <v>81.8512110726644</v>
      </c>
      <c r="F47" s="524">
        <v>66</v>
      </c>
      <c r="G47" s="524">
        <v>54</v>
      </c>
      <c r="H47" s="524">
        <v>54</v>
      </c>
      <c r="I47" s="524">
        <v>107.491349480969</v>
      </c>
      <c r="J47" s="524">
        <v>116.36678200692</v>
      </c>
      <c r="K47" s="524">
        <v>69</v>
      </c>
      <c r="L47" s="524">
        <v>103.546712802768</v>
      </c>
      <c r="M47" s="524">
        <v>70.0173010380623</v>
      </c>
    </row>
    <row r="48" s="372" customFormat="1" spans="1:13">
      <c r="A48" s="525" t="s">
        <v>1117</v>
      </c>
      <c r="B48" s="524">
        <v>37.4740484429066</v>
      </c>
      <c r="C48" s="524">
        <v>37.4740484429066</v>
      </c>
      <c r="D48" s="524">
        <v>96.643598615917</v>
      </c>
      <c r="E48" s="524">
        <v>81.8512110726644</v>
      </c>
      <c r="F48" s="524">
        <v>66</v>
      </c>
      <c r="G48" s="524">
        <v>54</v>
      </c>
      <c r="H48" s="524">
        <v>54</v>
      </c>
      <c r="I48" s="524">
        <v>107.491349480969</v>
      </c>
      <c r="J48" s="524">
        <v>116.36678200692</v>
      </c>
      <c r="K48" s="524">
        <v>69</v>
      </c>
      <c r="L48" s="524">
        <v>103.546712802768</v>
      </c>
      <c r="M48" s="524">
        <v>70.0173010380623</v>
      </c>
    </row>
    <row r="49" s="372" customFormat="1" spans="1:13">
      <c r="A49" s="525" t="s">
        <v>1143</v>
      </c>
      <c r="B49" s="524">
        <v>37.4740484429066</v>
      </c>
      <c r="C49" s="524">
        <v>37.4740484429066</v>
      </c>
      <c r="D49" s="524">
        <v>96.643598615917</v>
      </c>
      <c r="E49" s="524">
        <v>81.8512110726644</v>
      </c>
      <c r="F49" s="524">
        <v>66</v>
      </c>
      <c r="G49" s="524">
        <v>54</v>
      </c>
      <c r="H49" s="524">
        <v>54</v>
      </c>
      <c r="I49" s="524">
        <v>107.491349480969</v>
      </c>
      <c r="J49" s="524">
        <v>116.36678200692</v>
      </c>
      <c r="K49" s="524">
        <v>69</v>
      </c>
      <c r="L49" s="524">
        <v>103.546712802768</v>
      </c>
      <c r="M49" s="524">
        <v>70.0173010380623</v>
      </c>
    </row>
    <row r="50" s="372" customFormat="1" ht="16.5" spans="12:12">
      <c r="L50" s="528"/>
    </row>
  </sheetData>
  <mergeCells count="3">
    <mergeCell ref="A1:M1"/>
    <mergeCell ref="A2:M2"/>
    <mergeCell ref="A3:M3"/>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topLeftCell="A28" workbookViewId="0">
      <selection activeCell="D37" sqref="D37:D47"/>
    </sheetView>
  </sheetViews>
  <sheetFormatPr defaultColWidth="10" defaultRowHeight="14.25"/>
  <cols>
    <col min="1" max="256" width="13.75" style="21" customWidth="1"/>
    <col min="257" max="16384" width="10" style="21"/>
  </cols>
  <sheetData>
    <row r="1" s="21" customFormat="1" ht="26.25" spans="1:11">
      <c r="A1" s="460" t="s">
        <v>1144</v>
      </c>
      <c r="B1" s="460"/>
      <c r="C1" s="460"/>
      <c r="D1" s="460"/>
      <c r="E1" s="460"/>
      <c r="F1" s="460"/>
      <c r="G1" s="460"/>
      <c r="H1" s="460"/>
      <c r="I1" s="460"/>
      <c r="J1" s="460"/>
      <c r="K1" s="490" t="s">
        <v>176</v>
      </c>
    </row>
    <row r="2" s="21" customFormat="1" spans="1:11">
      <c r="A2" s="461" t="s">
        <v>1145</v>
      </c>
      <c r="B2" s="414"/>
      <c r="C2" s="462" t="s">
        <v>1146</v>
      </c>
      <c r="D2" s="463"/>
      <c r="E2" s="464" t="s">
        <v>1147</v>
      </c>
      <c r="F2" s="414"/>
      <c r="G2" s="462" t="s">
        <v>1147</v>
      </c>
      <c r="H2" s="463"/>
      <c r="I2" s="464" t="s">
        <v>1147</v>
      </c>
      <c r="J2" s="491"/>
      <c r="K2" s="855" t="s">
        <v>1148</v>
      </c>
    </row>
    <row r="3" s="21" customFormat="1" spans="1:10">
      <c r="A3" s="465" t="s">
        <v>1149</v>
      </c>
      <c r="B3" s="416" t="s">
        <v>1150</v>
      </c>
      <c r="C3" s="417" t="s">
        <v>1151</v>
      </c>
      <c r="D3" s="418" t="s">
        <v>1152</v>
      </c>
      <c r="E3" s="415" t="s">
        <v>1153</v>
      </c>
      <c r="F3" s="416" t="s">
        <v>674</v>
      </c>
      <c r="G3" s="417" t="s">
        <v>1154</v>
      </c>
      <c r="H3" s="418" t="s">
        <v>658</v>
      </c>
      <c r="I3" s="415" t="s">
        <v>1155</v>
      </c>
      <c r="J3" s="419" t="s">
        <v>1156</v>
      </c>
    </row>
    <row r="4" s="21" customFormat="1" spans="1:10">
      <c r="A4" s="465" t="s">
        <v>1157</v>
      </c>
      <c r="B4" s="416" t="s">
        <v>1158</v>
      </c>
      <c r="C4" s="417" t="s">
        <v>1159</v>
      </c>
      <c r="D4" s="418" t="s">
        <v>1160</v>
      </c>
      <c r="E4" s="415" t="s">
        <v>672</v>
      </c>
      <c r="F4" s="416" t="s">
        <v>671</v>
      </c>
      <c r="G4" s="420" t="s">
        <v>1161</v>
      </c>
      <c r="H4" s="418" t="s">
        <v>1162</v>
      </c>
      <c r="I4" s="415" t="s">
        <v>1163</v>
      </c>
      <c r="J4" s="419" t="s">
        <v>382</v>
      </c>
    </row>
    <row r="5" s="21" customFormat="1" spans="1:10">
      <c r="A5" s="465" t="s">
        <v>1164</v>
      </c>
      <c r="B5" s="416" t="s">
        <v>351</v>
      </c>
      <c r="C5" s="417" t="s">
        <v>1165</v>
      </c>
      <c r="D5" s="418" t="s">
        <v>1166</v>
      </c>
      <c r="E5" s="415" t="s">
        <v>791</v>
      </c>
      <c r="F5" s="416" t="s">
        <v>790</v>
      </c>
      <c r="G5" s="420" t="s">
        <v>1167</v>
      </c>
      <c r="H5" s="418" t="s">
        <v>826</v>
      </c>
      <c r="I5" s="415" t="s">
        <v>1168</v>
      </c>
      <c r="J5" s="419" t="s">
        <v>1169</v>
      </c>
    </row>
    <row r="6" s="21" customFormat="1" spans="1:10">
      <c r="A6" s="465" t="s">
        <v>1170</v>
      </c>
      <c r="B6" s="416" t="s">
        <v>1171</v>
      </c>
      <c r="C6" s="420" t="s">
        <v>1172</v>
      </c>
      <c r="D6" s="418" t="s">
        <v>1173</v>
      </c>
      <c r="E6" s="415" t="s">
        <v>1174</v>
      </c>
      <c r="F6" s="416" t="s">
        <v>1175</v>
      </c>
      <c r="G6" s="420" t="s">
        <v>1176</v>
      </c>
      <c r="H6" s="418" t="s">
        <v>811</v>
      </c>
      <c r="I6" s="415" t="s">
        <v>1177</v>
      </c>
      <c r="J6" s="419" t="s">
        <v>1178</v>
      </c>
    </row>
    <row r="7" s="21" customFormat="1" spans="1:10">
      <c r="A7" s="465" t="s">
        <v>1179</v>
      </c>
      <c r="B7" s="416" t="s">
        <v>1180</v>
      </c>
      <c r="C7" s="417" t="s">
        <v>1181</v>
      </c>
      <c r="D7" s="418" t="s">
        <v>1182</v>
      </c>
      <c r="E7" s="415" t="s">
        <v>983</v>
      </c>
      <c r="F7" s="416" t="s">
        <v>982</v>
      </c>
      <c r="G7" s="420" t="s">
        <v>1183</v>
      </c>
      <c r="H7" s="418" t="s">
        <v>1184</v>
      </c>
      <c r="I7" s="415" t="s">
        <v>1185</v>
      </c>
      <c r="J7" s="419" t="s">
        <v>1186</v>
      </c>
    </row>
    <row r="8" s="21" customFormat="1" spans="1:10">
      <c r="A8" s="465" t="s">
        <v>1187</v>
      </c>
      <c r="B8" s="416" t="s">
        <v>1188</v>
      </c>
      <c r="C8" s="417" t="s">
        <v>1189</v>
      </c>
      <c r="D8" s="418" t="s">
        <v>574</v>
      </c>
      <c r="E8" s="415" t="s">
        <v>1190</v>
      </c>
      <c r="F8" s="416" t="s">
        <v>985</v>
      </c>
      <c r="G8" s="417" t="s">
        <v>1191</v>
      </c>
      <c r="H8" s="418" t="s">
        <v>1192</v>
      </c>
      <c r="I8" s="415" t="s">
        <v>1193</v>
      </c>
      <c r="J8" s="419" t="s">
        <v>1194</v>
      </c>
    </row>
    <row r="9" s="21" customFormat="1" spans="1:10">
      <c r="A9" s="465" t="s">
        <v>1195</v>
      </c>
      <c r="B9" s="416" t="s">
        <v>1196</v>
      </c>
      <c r="C9" s="417" t="s">
        <v>1197</v>
      </c>
      <c r="D9" s="418" t="s">
        <v>484</v>
      </c>
      <c r="E9" s="415" t="s">
        <v>1198</v>
      </c>
      <c r="F9" s="416" t="s">
        <v>1199</v>
      </c>
      <c r="G9" s="417" t="s">
        <v>668</v>
      </c>
      <c r="H9" s="418" t="s">
        <v>667</v>
      </c>
      <c r="I9" s="415" t="s">
        <v>1200</v>
      </c>
      <c r="J9" s="419" t="s">
        <v>715</v>
      </c>
    </row>
    <row r="10" s="21" customFormat="1" spans="1:10">
      <c r="A10" s="465" t="s">
        <v>1201</v>
      </c>
      <c r="B10" s="416" t="s">
        <v>1202</v>
      </c>
      <c r="C10" s="417" t="s">
        <v>1203</v>
      </c>
      <c r="D10" s="418" t="s">
        <v>1204</v>
      </c>
      <c r="E10" s="415" t="s">
        <v>1205</v>
      </c>
      <c r="F10" s="416" t="s">
        <v>1206</v>
      </c>
      <c r="G10" s="417" t="s">
        <v>1207</v>
      </c>
      <c r="H10" s="418" t="s">
        <v>661</v>
      </c>
      <c r="I10" s="415" t="s">
        <v>1208</v>
      </c>
      <c r="J10" s="419" t="s">
        <v>1209</v>
      </c>
    </row>
    <row r="11" s="21" customFormat="1" spans="1:10">
      <c r="A11" s="466" t="s">
        <v>1210</v>
      </c>
      <c r="B11" s="467" t="s">
        <v>1211</v>
      </c>
      <c r="C11" s="417" t="s">
        <v>590</v>
      </c>
      <c r="D11" s="418" t="s">
        <v>589</v>
      </c>
      <c r="E11" s="415" t="s">
        <v>980</v>
      </c>
      <c r="F11" s="416" t="s">
        <v>1212</v>
      </c>
      <c r="G11" s="417" t="s">
        <v>1213</v>
      </c>
      <c r="H11" s="418" t="s">
        <v>1214</v>
      </c>
      <c r="I11" s="415" t="s">
        <v>1215</v>
      </c>
      <c r="J11" s="419" t="s">
        <v>1216</v>
      </c>
    </row>
    <row r="12" s="21" customFormat="1" spans="1:10">
      <c r="A12" s="468" t="s">
        <v>1217</v>
      </c>
      <c r="B12" s="469"/>
      <c r="C12" s="417" t="s">
        <v>1218</v>
      </c>
      <c r="D12" s="418" t="s">
        <v>1219</v>
      </c>
      <c r="E12" s="415" t="s">
        <v>678</v>
      </c>
      <c r="F12" s="416" t="s">
        <v>677</v>
      </c>
      <c r="G12" s="417" t="s">
        <v>1022</v>
      </c>
      <c r="H12" s="418" t="s">
        <v>1021</v>
      </c>
      <c r="I12" s="415" t="s">
        <v>1220</v>
      </c>
      <c r="J12" s="419" t="s">
        <v>635</v>
      </c>
    </row>
    <row r="13" s="21" customFormat="1" spans="1:10">
      <c r="A13" s="470" t="s">
        <v>1221</v>
      </c>
      <c r="B13" s="416" t="s">
        <v>1222</v>
      </c>
      <c r="C13" s="417" t="s">
        <v>1223</v>
      </c>
      <c r="D13" s="418" t="s">
        <v>1224</v>
      </c>
      <c r="E13" s="415" t="s">
        <v>1225</v>
      </c>
      <c r="F13" s="416" t="s">
        <v>1226</v>
      </c>
      <c r="G13" s="417" t="s">
        <v>1227</v>
      </c>
      <c r="H13" s="418" t="s">
        <v>1228</v>
      </c>
      <c r="I13" s="415" t="s">
        <v>1229</v>
      </c>
      <c r="J13" s="419" t="s">
        <v>1230</v>
      </c>
    </row>
    <row r="14" s="21" customFormat="1" spans="1:10">
      <c r="A14" s="468" t="s">
        <v>1231</v>
      </c>
      <c r="B14" s="469"/>
      <c r="C14" s="417" t="s">
        <v>525</v>
      </c>
      <c r="D14" s="418" t="s">
        <v>1232</v>
      </c>
      <c r="E14" s="415" t="s">
        <v>732</v>
      </c>
      <c r="F14" s="416" t="s">
        <v>731</v>
      </c>
      <c r="G14" s="417" t="s">
        <v>1233</v>
      </c>
      <c r="H14" s="418" t="s">
        <v>918</v>
      </c>
      <c r="I14" s="415" t="s">
        <v>1234</v>
      </c>
      <c r="J14" s="419" t="s">
        <v>1235</v>
      </c>
    </row>
    <row r="15" s="21" customFormat="1" spans="1:10">
      <c r="A15" s="465" t="s">
        <v>1236</v>
      </c>
      <c r="B15" s="416" t="s">
        <v>1237</v>
      </c>
      <c r="C15" s="471" t="s">
        <v>1238</v>
      </c>
      <c r="D15" s="472" t="s">
        <v>1239</v>
      </c>
      <c r="E15" s="415" t="s">
        <v>989</v>
      </c>
      <c r="F15" s="416" t="s">
        <v>988</v>
      </c>
      <c r="G15" s="417" t="s">
        <v>1240</v>
      </c>
      <c r="H15" s="418" t="s">
        <v>1241</v>
      </c>
      <c r="I15" s="415" t="s">
        <v>1242</v>
      </c>
      <c r="J15" s="419" t="s">
        <v>1063</v>
      </c>
    </row>
    <row r="16" s="21" customFormat="1" spans="1:10">
      <c r="A16" s="465" t="s">
        <v>1243</v>
      </c>
      <c r="B16" s="416" t="s">
        <v>1244</v>
      </c>
      <c r="C16" s="420" t="s">
        <v>593</v>
      </c>
      <c r="D16" s="418" t="s">
        <v>1245</v>
      </c>
      <c r="E16" s="415" t="s">
        <v>1246</v>
      </c>
      <c r="F16" s="416" t="s">
        <v>1247</v>
      </c>
      <c r="G16" s="417" t="s">
        <v>1248</v>
      </c>
      <c r="H16" s="418" t="s">
        <v>1249</v>
      </c>
      <c r="I16" s="415" t="s">
        <v>1250</v>
      </c>
      <c r="J16" s="419" t="s">
        <v>880</v>
      </c>
    </row>
    <row r="17" s="21" customFormat="1" spans="1:10">
      <c r="A17" s="465" t="s">
        <v>450</v>
      </c>
      <c r="B17" s="416" t="s">
        <v>1251</v>
      </c>
      <c r="C17" s="417" t="s">
        <v>1252</v>
      </c>
      <c r="D17" s="418" t="s">
        <v>1253</v>
      </c>
      <c r="E17" s="415" t="s">
        <v>1254</v>
      </c>
      <c r="F17" s="416" t="s">
        <v>1255</v>
      </c>
      <c r="G17" s="417" t="s">
        <v>1256</v>
      </c>
      <c r="H17" s="418" t="s">
        <v>1257</v>
      </c>
      <c r="I17" s="415" t="s">
        <v>1258</v>
      </c>
      <c r="J17" s="419" t="s">
        <v>1259</v>
      </c>
    </row>
    <row r="18" s="21" customFormat="1" spans="1:10">
      <c r="A18" s="473" t="s">
        <v>1260</v>
      </c>
      <c r="B18" s="474" t="s">
        <v>1261</v>
      </c>
      <c r="C18" s="417" t="s">
        <v>1262</v>
      </c>
      <c r="D18" s="418" t="s">
        <v>466</v>
      </c>
      <c r="E18" s="415" t="s">
        <v>1263</v>
      </c>
      <c r="F18" s="416" t="s">
        <v>1264</v>
      </c>
      <c r="G18" s="417" t="s">
        <v>1265</v>
      </c>
      <c r="H18" s="418" t="s">
        <v>1266</v>
      </c>
      <c r="I18" s="415" t="s">
        <v>1267</v>
      </c>
      <c r="J18" s="419" t="s">
        <v>805</v>
      </c>
    </row>
    <row r="19" s="21" customFormat="1" spans="1:10">
      <c r="A19" s="468" t="s">
        <v>1268</v>
      </c>
      <c r="B19" s="469"/>
      <c r="C19" s="417" t="s">
        <v>1269</v>
      </c>
      <c r="D19" s="418" t="s">
        <v>1270</v>
      </c>
      <c r="E19" s="415" t="s">
        <v>1271</v>
      </c>
      <c r="F19" s="416" t="s">
        <v>1272</v>
      </c>
      <c r="G19" s="417" t="s">
        <v>1273</v>
      </c>
      <c r="H19" s="418" t="s">
        <v>1274</v>
      </c>
      <c r="I19" s="415" t="s">
        <v>1275</v>
      </c>
      <c r="J19" s="419" t="s">
        <v>1276</v>
      </c>
    </row>
    <row r="20" s="21" customFormat="1" spans="1:10">
      <c r="A20" s="465" t="s">
        <v>1277</v>
      </c>
      <c r="B20" s="416" t="s">
        <v>1278</v>
      </c>
      <c r="C20" s="417" t="s">
        <v>1279</v>
      </c>
      <c r="D20" s="418" t="s">
        <v>1280</v>
      </c>
      <c r="E20" s="415" t="s">
        <v>1281</v>
      </c>
      <c r="F20" s="416" t="s">
        <v>1282</v>
      </c>
      <c r="G20" s="417" t="s">
        <v>1283</v>
      </c>
      <c r="H20" s="418" t="s">
        <v>766</v>
      </c>
      <c r="I20" s="415" t="s">
        <v>1284</v>
      </c>
      <c r="J20" s="419" t="s">
        <v>1285</v>
      </c>
    </row>
    <row r="21" s="21" customFormat="1" spans="1:10">
      <c r="A21" s="465" t="s">
        <v>1286</v>
      </c>
      <c r="B21" s="416" t="s">
        <v>1287</v>
      </c>
      <c r="C21" s="475" t="s">
        <v>1288</v>
      </c>
      <c r="D21" s="418" t="s">
        <v>1289</v>
      </c>
      <c r="E21" s="415" t="s">
        <v>1290</v>
      </c>
      <c r="F21" s="416" t="s">
        <v>1291</v>
      </c>
      <c r="G21" s="417" t="s">
        <v>1292</v>
      </c>
      <c r="H21" s="418" t="s">
        <v>1293</v>
      </c>
      <c r="I21" s="415" t="s">
        <v>787</v>
      </c>
      <c r="J21" s="419" t="s">
        <v>1294</v>
      </c>
    </row>
    <row r="22" s="21" customFormat="1" spans="1:10">
      <c r="A22" s="468" t="s">
        <v>1295</v>
      </c>
      <c r="B22" s="469"/>
      <c r="C22" s="417" t="s">
        <v>1296</v>
      </c>
      <c r="D22" s="418" t="s">
        <v>1297</v>
      </c>
      <c r="E22" s="415" t="s">
        <v>1298</v>
      </c>
      <c r="F22" s="416" t="s">
        <v>1299</v>
      </c>
      <c r="G22" s="417" t="s">
        <v>1300</v>
      </c>
      <c r="H22" s="418" t="s">
        <v>1301</v>
      </c>
      <c r="I22" s="415" t="s">
        <v>1302</v>
      </c>
      <c r="J22" s="419" t="s">
        <v>1303</v>
      </c>
    </row>
    <row r="23" s="21" customFormat="1" spans="1:10">
      <c r="A23" s="465" t="s">
        <v>1304</v>
      </c>
      <c r="B23" s="416" t="s">
        <v>350</v>
      </c>
      <c r="C23" s="417" t="s">
        <v>1305</v>
      </c>
      <c r="D23" s="418" t="s">
        <v>1306</v>
      </c>
      <c r="E23" s="415" t="s">
        <v>1307</v>
      </c>
      <c r="F23" s="416" t="s">
        <v>1308</v>
      </c>
      <c r="G23" s="417" t="s">
        <v>1309</v>
      </c>
      <c r="H23" s="418" t="s">
        <v>1310</v>
      </c>
      <c r="I23" s="415" t="s">
        <v>1311</v>
      </c>
      <c r="J23" s="419" t="s">
        <v>1312</v>
      </c>
    </row>
    <row r="24" s="21" customFormat="1" spans="1:10">
      <c r="A24" s="468" t="s">
        <v>1313</v>
      </c>
      <c r="B24" s="469"/>
      <c r="C24" s="417" t="s">
        <v>1314</v>
      </c>
      <c r="D24" s="418" t="s">
        <v>512</v>
      </c>
      <c r="E24" s="415" t="s">
        <v>1315</v>
      </c>
      <c r="F24" s="416" t="s">
        <v>1316</v>
      </c>
      <c r="G24" s="417" t="s">
        <v>1317</v>
      </c>
      <c r="H24" s="418" t="s">
        <v>1318</v>
      </c>
      <c r="I24" s="415" t="s">
        <v>1319</v>
      </c>
      <c r="J24" s="419" t="s">
        <v>728</v>
      </c>
    </row>
    <row r="25" s="21" customFormat="1" spans="1:10">
      <c r="A25" s="465" t="s">
        <v>653</v>
      </c>
      <c r="B25" s="416" t="s">
        <v>652</v>
      </c>
      <c r="C25" s="417" t="s">
        <v>1320</v>
      </c>
      <c r="D25" s="418" t="s">
        <v>1321</v>
      </c>
      <c r="E25" s="415" t="s">
        <v>1322</v>
      </c>
      <c r="F25" s="416" t="s">
        <v>1323</v>
      </c>
      <c r="G25" s="417" t="s">
        <v>704</v>
      </c>
      <c r="H25" s="418" t="s">
        <v>703</v>
      </c>
      <c r="I25" s="415" t="s">
        <v>1324</v>
      </c>
      <c r="J25" s="419" t="s">
        <v>1325</v>
      </c>
    </row>
    <row r="26" s="21" customFormat="1" spans="1:10">
      <c r="A26" s="465" t="s">
        <v>1326</v>
      </c>
      <c r="B26" s="416" t="s">
        <v>1327</v>
      </c>
      <c r="C26" s="417" t="s">
        <v>1328</v>
      </c>
      <c r="D26" s="418" t="s">
        <v>1329</v>
      </c>
      <c r="E26" s="415" t="s">
        <v>1330</v>
      </c>
      <c r="F26" s="416" t="s">
        <v>1331</v>
      </c>
      <c r="G26" s="417" t="s">
        <v>1332</v>
      </c>
      <c r="H26" s="418" t="s">
        <v>1333</v>
      </c>
      <c r="I26" s="425" t="s">
        <v>1334</v>
      </c>
      <c r="J26" s="419" t="s">
        <v>1335</v>
      </c>
    </row>
    <row r="27" s="21" customFormat="1" spans="1:10">
      <c r="A27" s="465" t="s">
        <v>1336</v>
      </c>
      <c r="B27" s="416" t="s">
        <v>1337</v>
      </c>
      <c r="C27" s="417" t="s">
        <v>1338</v>
      </c>
      <c r="D27" s="418" t="s">
        <v>1339</v>
      </c>
      <c r="E27" s="415" t="s">
        <v>1340</v>
      </c>
      <c r="F27" s="416" t="s">
        <v>1341</v>
      </c>
      <c r="G27" s="417" t="s">
        <v>1342</v>
      </c>
      <c r="H27" s="418" t="s">
        <v>1343</v>
      </c>
      <c r="I27" s="425" t="s">
        <v>1344</v>
      </c>
      <c r="J27" s="419" t="s">
        <v>1345</v>
      </c>
    </row>
    <row r="28" s="21" customFormat="1" spans="1:10">
      <c r="A28" s="465" t="s">
        <v>1346</v>
      </c>
      <c r="B28" s="416" t="s">
        <v>1347</v>
      </c>
      <c r="C28" s="417" t="s">
        <v>1348</v>
      </c>
      <c r="D28" s="418" t="s">
        <v>475</v>
      </c>
      <c r="E28" s="415" t="s">
        <v>1349</v>
      </c>
      <c r="F28" s="416" t="s">
        <v>1350</v>
      </c>
      <c r="G28" s="417" t="s">
        <v>1351</v>
      </c>
      <c r="H28" s="418" t="s">
        <v>1352</v>
      </c>
      <c r="I28" s="428" t="s">
        <v>1353</v>
      </c>
      <c r="J28" s="429" t="s">
        <v>1353</v>
      </c>
    </row>
    <row r="29" s="21" customFormat="1" spans="1:10">
      <c r="A29" s="465" t="s">
        <v>1354</v>
      </c>
      <c r="B29" s="416" t="s">
        <v>1355</v>
      </c>
      <c r="C29" s="417" t="s">
        <v>1356</v>
      </c>
      <c r="D29" s="418" t="s">
        <v>1357</v>
      </c>
      <c r="E29" s="415" t="s">
        <v>1358</v>
      </c>
      <c r="F29" s="416" t="s">
        <v>953</v>
      </c>
      <c r="G29" s="417" t="s">
        <v>1359</v>
      </c>
      <c r="H29" s="418" t="s">
        <v>1360</v>
      </c>
      <c r="I29" s="428" t="s">
        <v>1353</v>
      </c>
      <c r="J29" s="429" t="s">
        <v>1353</v>
      </c>
    </row>
    <row r="30" s="21" customFormat="1" spans="1:10">
      <c r="A30" s="465" t="s">
        <v>1361</v>
      </c>
      <c r="B30" s="416" t="s">
        <v>1362</v>
      </c>
      <c r="C30" s="417" t="s">
        <v>1363</v>
      </c>
      <c r="D30" s="418" t="s">
        <v>1364</v>
      </c>
      <c r="E30" s="415" t="s">
        <v>1365</v>
      </c>
      <c r="F30" s="416" t="s">
        <v>1366</v>
      </c>
      <c r="G30" s="417" t="s">
        <v>1367</v>
      </c>
      <c r="H30" s="418" t="s">
        <v>1368</v>
      </c>
      <c r="I30" s="428" t="s">
        <v>1353</v>
      </c>
      <c r="J30" s="429" t="s">
        <v>1353</v>
      </c>
    </row>
    <row r="31" s="21" customFormat="1" ht="15" spans="1:10">
      <c r="A31" s="465" t="s">
        <v>1369</v>
      </c>
      <c r="B31" s="416" t="s">
        <v>1370</v>
      </c>
      <c r="C31" s="417" t="s">
        <v>1371</v>
      </c>
      <c r="D31" s="418" t="s">
        <v>1372</v>
      </c>
      <c r="E31" s="415" t="s">
        <v>1373</v>
      </c>
      <c r="F31" s="416" t="s">
        <v>1374</v>
      </c>
      <c r="G31" s="417" t="s">
        <v>1375</v>
      </c>
      <c r="H31" s="418" t="s">
        <v>1376</v>
      </c>
      <c r="I31" s="430" t="s">
        <v>1353</v>
      </c>
      <c r="J31" s="431" t="s">
        <v>1353</v>
      </c>
    </row>
    <row r="32" s="21" customFormat="1" ht="15" spans="1:10">
      <c r="A32" s="476" t="s">
        <v>1377</v>
      </c>
      <c r="B32" s="416" t="s">
        <v>1378</v>
      </c>
      <c r="C32" s="417" t="s">
        <v>1379</v>
      </c>
      <c r="D32" s="418" t="s">
        <v>1380</v>
      </c>
      <c r="E32" s="415" t="s">
        <v>1381</v>
      </c>
      <c r="F32" s="416" t="s">
        <v>1382</v>
      </c>
      <c r="G32" s="417" t="s">
        <v>1383</v>
      </c>
      <c r="H32" s="418" t="s">
        <v>1384</v>
      </c>
      <c r="I32" s="430" t="s">
        <v>1353</v>
      </c>
      <c r="J32" s="431" t="s">
        <v>1353</v>
      </c>
    </row>
    <row r="33" s="21" customFormat="1" ht="15" spans="1:10">
      <c r="A33" s="476" t="s">
        <v>1385</v>
      </c>
      <c r="B33" s="416" t="s">
        <v>1386</v>
      </c>
      <c r="C33" s="417" t="s">
        <v>1387</v>
      </c>
      <c r="D33" s="418" t="s">
        <v>1388</v>
      </c>
      <c r="E33" s="415" t="s">
        <v>941</v>
      </c>
      <c r="F33" s="416" t="s">
        <v>1389</v>
      </c>
      <c r="G33" s="417" t="s">
        <v>1390</v>
      </c>
      <c r="H33" s="418" t="s">
        <v>1391</v>
      </c>
      <c r="I33" s="430" t="s">
        <v>1353</v>
      </c>
      <c r="J33" s="431" t="s">
        <v>1353</v>
      </c>
    </row>
    <row r="34" s="21" customFormat="1" ht="15" spans="1:10">
      <c r="A34" s="465" t="s">
        <v>1392</v>
      </c>
      <c r="B34" s="416" t="s">
        <v>1393</v>
      </c>
      <c r="C34" s="420" t="s">
        <v>1394</v>
      </c>
      <c r="D34" s="418" t="s">
        <v>1395</v>
      </c>
      <c r="E34" s="415" t="s">
        <v>1396</v>
      </c>
      <c r="F34" s="416" t="s">
        <v>1397</v>
      </c>
      <c r="G34" s="417" t="s">
        <v>1398</v>
      </c>
      <c r="H34" s="418" t="s">
        <v>1399</v>
      </c>
      <c r="I34" s="430" t="s">
        <v>1353</v>
      </c>
      <c r="J34" s="431" t="s">
        <v>1353</v>
      </c>
    </row>
    <row r="35" s="21" customFormat="1" spans="1:8">
      <c r="A35" s="465" t="s">
        <v>1400</v>
      </c>
      <c r="B35" s="416" t="s">
        <v>1401</v>
      </c>
      <c r="C35" s="420" t="s">
        <v>1402</v>
      </c>
      <c r="D35" s="418" t="s">
        <v>1403</v>
      </c>
      <c r="E35" s="415" t="s">
        <v>1404</v>
      </c>
      <c r="F35" s="416" t="s">
        <v>1405</v>
      </c>
      <c r="G35" s="417" t="s">
        <v>1406</v>
      </c>
      <c r="H35" s="418" t="s">
        <v>1036</v>
      </c>
    </row>
    <row r="36" s="21" customFormat="1" spans="1:8">
      <c r="A36" s="465" t="s">
        <v>1407</v>
      </c>
      <c r="B36" s="416" t="s">
        <v>1408</v>
      </c>
      <c r="C36" s="477" t="s">
        <v>1409</v>
      </c>
      <c r="D36" s="478"/>
      <c r="E36" s="415" t="s">
        <v>771</v>
      </c>
      <c r="F36" s="416" t="s">
        <v>770</v>
      </c>
      <c r="G36" s="417" t="s">
        <v>1410</v>
      </c>
      <c r="H36" s="418" t="s">
        <v>1411</v>
      </c>
    </row>
    <row r="37" s="21" customFormat="1" spans="1:8">
      <c r="A37" s="465" t="s">
        <v>1412</v>
      </c>
      <c r="B37" s="416" t="s">
        <v>1413</v>
      </c>
      <c r="C37" s="417" t="s">
        <v>1414</v>
      </c>
      <c r="D37" s="418" t="s">
        <v>1415</v>
      </c>
      <c r="E37" s="415" t="s">
        <v>1416</v>
      </c>
      <c r="F37" s="416" t="s">
        <v>1417</v>
      </c>
      <c r="G37" s="417" t="s">
        <v>1418</v>
      </c>
      <c r="H37" s="418" t="s">
        <v>1419</v>
      </c>
    </row>
    <row r="38" s="21" customFormat="1" spans="1:8">
      <c r="A38" s="465" t="s">
        <v>1420</v>
      </c>
      <c r="B38" s="416" t="s">
        <v>1421</v>
      </c>
      <c r="C38" s="417" t="s">
        <v>1422</v>
      </c>
      <c r="D38" s="418" t="s">
        <v>1423</v>
      </c>
      <c r="E38" s="415" t="s">
        <v>1424</v>
      </c>
      <c r="F38" s="416" t="s">
        <v>777</v>
      </c>
      <c r="G38" s="426" t="s">
        <v>1425</v>
      </c>
      <c r="H38" s="427" t="s">
        <v>698</v>
      </c>
    </row>
    <row r="39" s="21" customFormat="1" spans="1:8">
      <c r="A39" s="465" t="s">
        <v>1426</v>
      </c>
      <c r="B39" s="416" t="s">
        <v>561</v>
      </c>
      <c r="C39" s="417" t="s">
        <v>1427</v>
      </c>
      <c r="D39" s="418" t="s">
        <v>1428</v>
      </c>
      <c r="E39" s="415" t="s">
        <v>1429</v>
      </c>
      <c r="F39" s="416" t="s">
        <v>614</v>
      </c>
      <c r="G39" s="417" t="s">
        <v>1046</v>
      </c>
      <c r="H39" s="418" t="s">
        <v>1430</v>
      </c>
    </row>
    <row r="40" s="21" customFormat="1" ht="15" spans="1:8">
      <c r="A40" s="465" t="s">
        <v>1431</v>
      </c>
      <c r="B40" s="416" t="s">
        <v>1432</v>
      </c>
      <c r="C40" s="417" t="s">
        <v>1433</v>
      </c>
      <c r="D40" s="418" t="s">
        <v>459</v>
      </c>
      <c r="E40" s="432" t="s">
        <v>1434</v>
      </c>
      <c r="F40" s="433" t="s">
        <v>1435</v>
      </c>
      <c r="G40" s="417" t="s">
        <v>1436</v>
      </c>
      <c r="H40" s="418" t="s">
        <v>862</v>
      </c>
    </row>
    <row r="41" s="21" customFormat="1" spans="1:8">
      <c r="A41" s="473" t="s">
        <v>1437</v>
      </c>
      <c r="B41" s="474" t="s">
        <v>1438</v>
      </c>
      <c r="C41" s="417" t="s">
        <v>1439</v>
      </c>
      <c r="D41" s="418" t="s">
        <v>1440</v>
      </c>
      <c r="E41" s="487"/>
      <c r="F41" s="488"/>
      <c r="G41" s="417" t="s">
        <v>1441</v>
      </c>
      <c r="H41" s="418" t="s">
        <v>1442</v>
      </c>
    </row>
    <row r="42" s="21" customFormat="1" spans="1:8">
      <c r="A42" s="465" t="s">
        <v>1443</v>
      </c>
      <c r="B42" s="416" t="s">
        <v>1444</v>
      </c>
      <c r="C42" s="417" t="s">
        <v>1445</v>
      </c>
      <c r="D42" s="418" t="s">
        <v>1446</v>
      </c>
      <c r="G42" s="417" t="s">
        <v>1447</v>
      </c>
      <c r="H42" s="418" t="s">
        <v>1448</v>
      </c>
    </row>
    <row r="43" s="21" customFormat="1" spans="1:8">
      <c r="A43" s="465" t="s">
        <v>1449</v>
      </c>
      <c r="B43" s="416" t="s">
        <v>1450</v>
      </c>
      <c r="C43" s="417" t="s">
        <v>1451</v>
      </c>
      <c r="D43" s="418" t="s">
        <v>355</v>
      </c>
      <c r="G43" s="417" t="s">
        <v>1452</v>
      </c>
      <c r="H43" s="418" t="s">
        <v>1453</v>
      </c>
    </row>
    <row r="44" s="21" customFormat="1" spans="1:8">
      <c r="A44" s="465" t="s">
        <v>1454</v>
      </c>
      <c r="B44" s="416" t="s">
        <v>1455</v>
      </c>
      <c r="C44" s="480" t="s">
        <v>1353</v>
      </c>
      <c r="D44" s="481" t="s">
        <v>356</v>
      </c>
      <c r="G44" s="420" t="s">
        <v>1456</v>
      </c>
      <c r="H44" s="418" t="s">
        <v>1457</v>
      </c>
    </row>
    <row r="45" s="21" customFormat="1" spans="1:8">
      <c r="A45" s="465" t="s">
        <v>1458</v>
      </c>
      <c r="B45" s="416" t="s">
        <v>1459</v>
      </c>
      <c r="C45" s="512" t="s">
        <v>1353</v>
      </c>
      <c r="D45" s="513" t="s">
        <v>456</v>
      </c>
      <c r="G45" s="420" t="s">
        <v>1460</v>
      </c>
      <c r="H45" s="418" t="s">
        <v>871</v>
      </c>
    </row>
    <row r="46" s="21" customFormat="1" ht="15" spans="1:8">
      <c r="A46" s="465" t="s">
        <v>1461</v>
      </c>
      <c r="B46" s="416" t="s">
        <v>1462</v>
      </c>
      <c r="C46" s="514"/>
      <c r="D46" s="175" t="s">
        <v>503</v>
      </c>
      <c r="G46" s="434" t="s">
        <v>1463</v>
      </c>
      <c r="H46" s="435" t="s">
        <v>1464</v>
      </c>
    </row>
    <row r="47" s="21" customFormat="1" spans="1:8">
      <c r="A47" s="476" t="s">
        <v>1465</v>
      </c>
      <c r="B47" s="416" t="s">
        <v>1466</v>
      </c>
      <c r="C47" s="175"/>
      <c r="D47" s="175" t="s">
        <v>1467</v>
      </c>
      <c r="H47" s="489"/>
    </row>
    <row r="48" s="21" customFormat="1" spans="1:2">
      <c r="A48" s="468" t="s">
        <v>1146</v>
      </c>
      <c r="B48" s="469"/>
    </row>
    <row r="49" s="21" customFormat="1" spans="1:2">
      <c r="A49" s="465" t="s">
        <v>1468</v>
      </c>
      <c r="B49" s="416" t="s">
        <v>1469</v>
      </c>
    </row>
    <row r="50" s="21" customFormat="1" spans="1:2">
      <c r="A50" s="465" t="s">
        <v>1470</v>
      </c>
      <c r="B50" s="416" t="s">
        <v>1471</v>
      </c>
    </row>
    <row r="51" s="21" customFormat="1" spans="1:2">
      <c r="A51" s="465" t="s">
        <v>578</v>
      </c>
      <c r="B51" s="416" t="s">
        <v>577</v>
      </c>
    </row>
    <row r="52" s="21" customFormat="1" ht="15" spans="1:2">
      <c r="A52" s="482" t="s">
        <v>489</v>
      </c>
      <c r="B52" s="433" t="s">
        <v>488</v>
      </c>
    </row>
    <row r="53" s="21" customFormat="1" spans="1:2">
      <c r="A53" s="485" t="s">
        <v>1472</v>
      </c>
      <c r="B53" s="486"/>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493" t="s">
        <v>1473</v>
      </c>
      <c r="B1" s="493"/>
      <c r="C1" s="493"/>
      <c r="D1" s="493"/>
      <c r="E1" s="493"/>
      <c r="F1" s="493"/>
      <c r="G1" s="493"/>
      <c r="H1" s="493"/>
      <c r="I1" s="493"/>
      <c r="J1" s="493"/>
      <c r="K1" s="508" t="s">
        <v>346</v>
      </c>
      <c r="L1" s="192"/>
    </row>
    <row r="2" s="492" customFormat="1" ht="42" customHeight="1" spans="1:33">
      <c r="A2" s="494" t="s">
        <v>1474</v>
      </c>
      <c r="B2" s="495"/>
      <c r="C2" s="495"/>
      <c r="D2" s="495"/>
      <c r="E2" s="495"/>
      <c r="F2" s="495"/>
      <c r="G2" s="495"/>
      <c r="H2" s="495"/>
      <c r="I2" s="495"/>
      <c r="J2" s="509"/>
      <c r="K2" s="192" t="s">
        <v>1475</v>
      </c>
      <c r="L2" s="21"/>
      <c r="M2" s="21"/>
      <c r="N2" s="21"/>
      <c r="O2" s="21"/>
      <c r="P2" s="21"/>
      <c r="Q2" s="21"/>
      <c r="R2" s="21"/>
      <c r="S2" s="21"/>
      <c r="T2" s="21"/>
      <c r="U2" s="511"/>
      <c r="V2" s="511"/>
      <c r="W2" s="511"/>
      <c r="X2" s="511"/>
      <c r="Y2" s="511"/>
      <c r="Z2" s="511"/>
      <c r="AA2" s="511"/>
      <c r="AB2" s="511"/>
      <c r="AC2" s="511"/>
      <c r="AD2" s="511"/>
      <c r="AE2" s="511"/>
      <c r="AF2" s="511"/>
      <c r="AG2" s="511"/>
    </row>
    <row r="3" s="492" customFormat="1" ht="42" customHeight="1" spans="1:33">
      <c r="A3" s="496" t="s">
        <v>1476</v>
      </c>
      <c r="B3" s="496"/>
      <c r="C3" s="496"/>
      <c r="D3" s="496"/>
      <c r="E3" s="496"/>
      <c r="F3" s="496"/>
      <c r="G3" s="496"/>
      <c r="H3" s="496"/>
      <c r="I3" s="496"/>
      <c r="J3" s="496"/>
      <c r="K3" s="21"/>
      <c r="L3" s="21"/>
      <c r="M3" s="21"/>
      <c r="N3" s="21"/>
      <c r="O3" s="21"/>
      <c r="P3" s="21"/>
      <c r="Q3" s="21"/>
      <c r="R3" s="21"/>
      <c r="S3" s="21"/>
      <c r="T3" s="21"/>
      <c r="U3" s="511"/>
      <c r="V3" s="511"/>
      <c r="W3" s="511"/>
      <c r="X3" s="511"/>
      <c r="Y3" s="511"/>
      <c r="Z3" s="511"/>
      <c r="AA3" s="511"/>
      <c r="AB3" s="511"/>
      <c r="AC3" s="511"/>
      <c r="AD3" s="511"/>
      <c r="AE3" s="511"/>
      <c r="AF3" s="511"/>
      <c r="AG3" s="511"/>
    </row>
    <row r="4" s="492" customFormat="1" ht="42" customHeight="1" spans="1:33">
      <c r="A4" s="496" t="s">
        <v>1477</v>
      </c>
      <c r="B4" s="496"/>
      <c r="C4" s="496"/>
      <c r="D4" s="496"/>
      <c r="E4" s="496"/>
      <c r="F4" s="496"/>
      <c r="G4" s="496"/>
      <c r="H4" s="496"/>
      <c r="I4" s="496"/>
      <c r="J4" s="496"/>
      <c r="K4" s="21"/>
      <c r="L4" s="21"/>
      <c r="M4" s="21"/>
      <c r="N4" s="21"/>
      <c r="O4" s="21"/>
      <c r="P4" s="21"/>
      <c r="Q4" s="21"/>
      <c r="R4" s="21"/>
      <c r="S4" s="21"/>
      <c r="T4" s="21"/>
      <c r="U4" s="511"/>
      <c r="V4" s="511"/>
      <c r="W4" s="511"/>
      <c r="X4" s="511"/>
      <c r="Y4" s="511"/>
      <c r="Z4" s="511"/>
      <c r="AA4" s="511"/>
      <c r="AB4" s="511"/>
      <c r="AC4" s="511"/>
      <c r="AD4" s="511"/>
      <c r="AE4" s="511"/>
      <c r="AF4" s="511"/>
      <c r="AG4" s="511"/>
    </row>
    <row r="5" s="21" customFormat="1" ht="82" customHeight="1" spans="1:10">
      <c r="A5" s="96" t="s">
        <v>1478</v>
      </c>
      <c r="B5" s="96" t="s">
        <v>1479</v>
      </c>
      <c r="C5" s="96" t="s">
        <v>313</v>
      </c>
      <c r="D5" s="96" t="s">
        <v>350</v>
      </c>
      <c r="E5" s="96" t="s">
        <v>1480</v>
      </c>
      <c r="F5" s="96" t="s">
        <v>997</v>
      </c>
      <c r="G5" s="96" t="s">
        <v>1481</v>
      </c>
      <c r="H5" s="96" t="s">
        <v>1482</v>
      </c>
      <c r="I5" s="96" t="s">
        <v>1483</v>
      </c>
      <c r="J5" s="96" t="s">
        <v>1484</v>
      </c>
    </row>
    <row r="6" s="21" customFormat="1" ht="15" customHeight="1" spans="1:10">
      <c r="A6" s="497">
        <v>2.5</v>
      </c>
      <c r="B6" s="498">
        <v>708.148</v>
      </c>
      <c r="C6" s="498">
        <v>758.46925</v>
      </c>
      <c r="D6" s="498">
        <v>882.382</v>
      </c>
      <c r="E6" s="498">
        <v>1048.14200054287</v>
      </c>
      <c r="F6" s="498">
        <v>1036.9561</v>
      </c>
      <c r="G6" s="498">
        <v>875.805625</v>
      </c>
      <c r="H6" s="498">
        <v>886.988125</v>
      </c>
      <c r="I6" s="498">
        <v>937.48785703579</v>
      </c>
      <c r="J6" s="498">
        <v>1083.87877876429</v>
      </c>
    </row>
    <row r="7" s="21" customFormat="1" ht="15" customHeight="1" spans="1:10">
      <c r="A7" s="499">
        <v>3</v>
      </c>
      <c r="B7" s="498">
        <v>712.1105945375</v>
      </c>
      <c r="C7" s="498">
        <v>762.46925</v>
      </c>
      <c r="D7" s="498">
        <v>897.032</v>
      </c>
      <c r="E7" s="498">
        <v>1105.81579723253</v>
      </c>
      <c r="F7" s="498">
        <v>1067.543825</v>
      </c>
      <c r="G7" s="498">
        <v>885.956</v>
      </c>
      <c r="H7" s="498">
        <v>897.1385</v>
      </c>
      <c r="I7" s="498">
        <v>947.35788585128</v>
      </c>
      <c r="J7" s="498">
        <v>1154.23051536568</v>
      </c>
    </row>
    <row r="8" s="21" customFormat="1" ht="15" customHeight="1" spans="1:10">
      <c r="A8" s="499">
        <v>3.5</v>
      </c>
      <c r="B8" s="498">
        <v>733.9012810875</v>
      </c>
      <c r="C8" s="498">
        <v>789.9525</v>
      </c>
      <c r="D8" s="498">
        <v>927.657</v>
      </c>
      <c r="E8" s="498">
        <v>1160.8784960343</v>
      </c>
      <c r="F8" s="498">
        <v>1113.512706</v>
      </c>
      <c r="G8" s="498">
        <v>951.6195</v>
      </c>
      <c r="H8" s="498">
        <v>1014.54698838139</v>
      </c>
      <c r="I8" s="498">
        <v>972.73452766677</v>
      </c>
      <c r="J8" s="498">
        <v>1222.64172974275</v>
      </c>
    </row>
    <row r="9" s="21" customFormat="1" ht="15" customHeight="1" spans="1:10">
      <c r="A9" s="499">
        <v>4</v>
      </c>
      <c r="B9" s="498">
        <v>755.6919676375</v>
      </c>
      <c r="C9" s="498">
        <v>811.8445</v>
      </c>
      <c r="D9" s="498">
        <v>994.492</v>
      </c>
      <c r="E9" s="498">
        <v>1217.01890572396</v>
      </c>
      <c r="F9" s="498">
        <v>1196.276698</v>
      </c>
      <c r="G9" s="498">
        <v>965.95</v>
      </c>
      <c r="H9" s="498">
        <v>1042.47025</v>
      </c>
      <c r="I9" s="498">
        <v>1022.12718686542</v>
      </c>
      <c r="J9" s="498">
        <v>1291.66364695629</v>
      </c>
    </row>
    <row r="10" s="21" customFormat="1" ht="15" customHeight="1" spans="1:10">
      <c r="A10" s="499">
        <v>4.5</v>
      </c>
      <c r="B10" s="498">
        <v>777.1405256</v>
      </c>
      <c r="C10" s="498">
        <v>819.19925</v>
      </c>
      <c r="D10" s="498">
        <v>1028.312</v>
      </c>
      <c r="E10" s="498">
        <v>1271.36313060047</v>
      </c>
      <c r="F10" s="498">
        <v>1245.134924</v>
      </c>
      <c r="G10" s="498">
        <v>980.7065</v>
      </c>
      <c r="H10" s="498">
        <v>1061.460125</v>
      </c>
      <c r="I10" s="498">
        <v>1045.72035475565</v>
      </c>
      <c r="J10" s="498">
        <v>1359.87129372121</v>
      </c>
    </row>
    <row r="11" s="21" customFormat="1" ht="15" customHeight="1" spans="1:10">
      <c r="A11" s="499">
        <v>5</v>
      </c>
      <c r="B11" s="498">
        <v>798.5890835625</v>
      </c>
      <c r="C11" s="498">
        <v>832.14525</v>
      </c>
      <c r="D11" s="498">
        <v>1226.94075</v>
      </c>
      <c r="E11" s="498">
        <v>1327.50354029013</v>
      </c>
      <c r="F11" s="498">
        <v>1459.692666</v>
      </c>
      <c r="G11" s="498">
        <v>1073.7405</v>
      </c>
      <c r="H11" s="498">
        <v>1084.923</v>
      </c>
      <c r="I11" s="498">
        <v>1196.63454002904</v>
      </c>
      <c r="J11" s="498">
        <v>1428.28250809829</v>
      </c>
    </row>
    <row r="12" s="21" customFormat="1" ht="15" customHeight="1" spans="1:10">
      <c r="A12" s="499">
        <v>5.5</v>
      </c>
      <c r="B12" s="498">
        <v>801.5186840125</v>
      </c>
      <c r="C12" s="498">
        <v>904.0400676625</v>
      </c>
      <c r="D12" s="498">
        <v>1248.699625</v>
      </c>
      <c r="E12" s="498">
        <v>1366.88692161508</v>
      </c>
      <c r="F12" s="498">
        <v>1494.57724</v>
      </c>
      <c r="G12" s="498">
        <v>1146.170749075</v>
      </c>
      <c r="H12" s="498">
        <v>1157.353249075</v>
      </c>
      <c r="I12" s="498">
        <v>1228.72228614349</v>
      </c>
      <c r="J12" s="498">
        <v>1470.77615156358</v>
      </c>
    </row>
    <row r="13" s="21" customFormat="1" ht="15" customHeight="1" spans="1:10">
      <c r="A13" s="499">
        <v>6</v>
      </c>
      <c r="B13" s="498">
        <v>814.4140272875</v>
      </c>
      <c r="C13" s="498">
        <v>933.01545455</v>
      </c>
      <c r="D13" s="498">
        <v>1281.1085</v>
      </c>
      <c r="E13" s="498">
        <v>1416.92030294003</v>
      </c>
      <c r="F13" s="498">
        <v>1539.972086</v>
      </c>
      <c r="G13" s="498">
        <v>1179.1372394375</v>
      </c>
      <c r="H13" s="498">
        <v>1190.3197394375</v>
      </c>
      <c r="I13" s="498">
        <v>1270.26257571584</v>
      </c>
      <c r="J13" s="498">
        <v>1524.3269302532</v>
      </c>
    </row>
    <row r="14" s="21" customFormat="1" ht="15" customHeight="1" spans="1:10">
      <c r="A14" s="499">
        <v>6.5</v>
      </c>
      <c r="B14" s="498">
        <v>806.35149915</v>
      </c>
      <c r="C14" s="498">
        <v>940.6908414375</v>
      </c>
      <c r="D14" s="498">
        <v>1335.08853598125</v>
      </c>
      <c r="E14" s="498">
        <v>1445.29444730235</v>
      </c>
      <c r="F14" s="498">
        <v>1606.64117098125</v>
      </c>
      <c r="G14" s="498">
        <v>1190.8037298</v>
      </c>
      <c r="H14" s="498">
        <v>1201.9862298</v>
      </c>
      <c r="I14" s="498">
        <v>1290.26337397977</v>
      </c>
      <c r="J14" s="498">
        <v>1556.1705737185</v>
      </c>
    </row>
    <row r="15" s="21" customFormat="1" ht="15" customHeight="1" spans="1:10">
      <c r="A15" s="499">
        <v>7</v>
      </c>
      <c r="B15" s="498">
        <v>819.9310996</v>
      </c>
      <c r="C15" s="498">
        <v>969.3240997375</v>
      </c>
      <c r="D15" s="498">
        <v>1384.67081794</v>
      </c>
      <c r="E15" s="498">
        <v>1496.40553951519</v>
      </c>
      <c r="F15" s="498">
        <v>1669.79453494</v>
      </c>
      <c r="G15" s="498">
        <v>1222.7438344</v>
      </c>
      <c r="H15" s="498">
        <v>1233.9263344</v>
      </c>
      <c r="I15" s="498">
        <v>1332.52213747738</v>
      </c>
      <c r="J15" s="498">
        <v>1609.51778479595</v>
      </c>
    </row>
    <row r="16" s="21" customFormat="1" ht="15" customHeight="1" spans="1:10">
      <c r="A16" s="499">
        <v>7.5</v>
      </c>
      <c r="B16" s="498">
        <v>832.826442875</v>
      </c>
      <c r="C16" s="498">
        <v>998.299486625</v>
      </c>
      <c r="D16" s="498">
        <v>1409.42752602875</v>
      </c>
      <c r="E16" s="498">
        <v>1515.91315780277</v>
      </c>
      <c r="F16" s="498">
        <v>1706.20106502875</v>
      </c>
      <c r="G16" s="498">
        <v>1255.7103247625</v>
      </c>
      <c r="H16" s="498">
        <v>1266.8928247625</v>
      </c>
      <c r="I16" s="498">
        <v>1374.30191835815</v>
      </c>
      <c r="J16" s="498">
        <v>1662.66142826125</v>
      </c>
    </row>
    <row r="17" s="21" customFormat="1" ht="15" customHeight="1" spans="1:10">
      <c r="A17" s="499">
        <v>8</v>
      </c>
      <c r="B17" s="498">
        <v>847.4324290875</v>
      </c>
      <c r="C17" s="498">
        <v>1026.5906163375</v>
      </c>
      <c r="D17" s="498">
        <v>1426.17841452</v>
      </c>
      <c r="E17" s="498">
        <v>1542.63242359035</v>
      </c>
      <c r="F17" s="498">
        <v>1736.07765252</v>
      </c>
      <c r="G17" s="498">
        <v>1287.6504293625</v>
      </c>
      <c r="H17" s="498">
        <v>1298.8329293625</v>
      </c>
      <c r="I17" s="498">
        <v>1411.29187307052</v>
      </c>
      <c r="J17" s="498">
        <v>1715.39793650224</v>
      </c>
    </row>
    <row r="18" s="21" customFormat="1" ht="15" customHeight="1" spans="1:10">
      <c r="A18" s="499">
        <v>8.5</v>
      </c>
      <c r="B18" s="498">
        <v>861.6962867125</v>
      </c>
      <c r="C18" s="498">
        <v>1055.2238746375</v>
      </c>
      <c r="D18" s="498">
        <v>1469.59094220625</v>
      </c>
      <c r="E18" s="498">
        <v>1585.60966101322</v>
      </c>
      <c r="F18" s="498">
        <v>1789.66412520625</v>
      </c>
      <c r="G18" s="498">
        <v>1320.2747911375</v>
      </c>
      <c r="H18" s="498">
        <v>1331.4572911375</v>
      </c>
      <c r="I18" s="498">
        <v>1452.11368871761</v>
      </c>
      <c r="J18" s="498">
        <v>1768.54157996753</v>
      </c>
    </row>
    <row r="19" s="21" customFormat="1" ht="15" customHeight="1" spans="1:10">
      <c r="A19" s="499">
        <v>9</v>
      </c>
      <c r="B19" s="498">
        <v>875.61801575</v>
      </c>
      <c r="C19" s="498">
        <v>1083.51500435</v>
      </c>
      <c r="D19" s="498">
        <v>1518.58562852</v>
      </c>
      <c r="E19" s="498">
        <v>1635.05316376343</v>
      </c>
      <c r="F19" s="498">
        <v>1851.94170452</v>
      </c>
      <c r="G19" s="498">
        <v>1352.557024325</v>
      </c>
      <c r="H19" s="498">
        <v>1363.739524325</v>
      </c>
      <c r="I19" s="498">
        <v>1493.41448698154</v>
      </c>
      <c r="J19" s="498">
        <v>1821.68522343283</v>
      </c>
    </row>
    <row r="20" s="21" customFormat="1" ht="15" customHeight="1" spans="1:10">
      <c r="A20" s="499">
        <v>9.5</v>
      </c>
      <c r="B20" s="498">
        <v>889.1976162</v>
      </c>
      <c r="C20" s="498">
        <v>1111.8061340625</v>
      </c>
      <c r="D20" s="498">
        <v>1567.28651701125</v>
      </c>
      <c r="E20" s="498">
        <v>1684.13742955101</v>
      </c>
      <c r="F20" s="498">
        <v>1913.76829201125</v>
      </c>
      <c r="G20" s="498">
        <v>1385.1813861</v>
      </c>
      <c r="H20" s="498">
        <v>1396.3638861</v>
      </c>
      <c r="I20" s="498">
        <v>1516.63784155389</v>
      </c>
      <c r="J20" s="498">
        <v>1875.4395697346</v>
      </c>
    </row>
    <row r="21" s="131" customFormat="1" ht="15" customHeight="1" spans="1:11">
      <c r="A21" s="499">
        <v>10</v>
      </c>
      <c r="B21" s="498">
        <v>903.8036024125</v>
      </c>
      <c r="C21" s="498">
        <v>1140.4393923625</v>
      </c>
      <c r="D21" s="498">
        <v>1594.6874055025</v>
      </c>
      <c r="E21" s="498">
        <v>1711.92169533859</v>
      </c>
      <c r="F21" s="498">
        <v>1954.2948795025</v>
      </c>
      <c r="G21" s="498">
        <v>1417.1214907</v>
      </c>
      <c r="H21" s="498">
        <v>1428.3039907</v>
      </c>
      <c r="I21" s="498">
        <v>1532.60095970098</v>
      </c>
      <c r="J21" s="498">
        <v>1928.37964558775</v>
      </c>
      <c r="K21" s="21"/>
    </row>
    <row r="22" s="131" customFormat="1" ht="15" customHeight="1" spans="1:11">
      <c r="A22" s="499">
        <v>10.5</v>
      </c>
      <c r="B22" s="498">
        <v>921.4887459125</v>
      </c>
      <c r="C22" s="498">
        <v>1168.0462649</v>
      </c>
      <c r="D22" s="498">
        <v>1640.45031576875</v>
      </c>
      <c r="E22" s="498">
        <v>1757.7728284625</v>
      </c>
      <c r="F22" s="498">
        <v>2011.55915076875</v>
      </c>
      <c r="G22" s="498">
        <v>1449.745852475</v>
      </c>
      <c r="H22" s="498">
        <v>1460.928352475</v>
      </c>
      <c r="I22" s="498">
        <v>1546.39095667967</v>
      </c>
      <c r="J22" s="498">
        <v>1981.7268566652</v>
      </c>
      <c r="K22" s="21"/>
    </row>
    <row r="23" s="131" customFormat="1" ht="15" customHeight="1" spans="1:11">
      <c r="A23" s="499">
        <v>11</v>
      </c>
      <c r="B23" s="498">
        <v>958.902</v>
      </c>
      <c r="C23" s="498">
        <v>1182.552</v>
      </c>
      <c r="D23" s="498">
        <v>1678.57448265</v>
      </c>
      <c r="E23" s="498">
        <v>1794.64303752066</v>
      </c>
      <c r="F23" s="498">
        <v>2057.06270265</v>
      </c>
      <c r="G23" s="498">
        <v>1537.97934449824</v>
      </c>
      <c r="H23" s="498">
        <v>1549.16184449825</v>
      </c>
      <c r="I23" s="498">
        <v>1581.7044722331</v>
      </c>
      <c r="J23" s="498">
        <v>2034.66693251834</v>
      </c>
      <c r="K23" s="21"/>
    </row>
    <row r="24" s="131" customFormat="1" ht="15" customHeight="1" spans="1:11">
      <c r="A24" s="499">
        <v>11.5</v>
      </c>
      <c r="B24" s="498">
        <v>985.267</v>
      </c>
      <c r="C24" s="498">
        <v>1220.0995</v>
      </c>
      <c r="D24" s="498">
        <v>1724.04359509375</v>
      </c>
      <c r="E24" s="498">
        <v>1839.77569671931</v>
      </c>
      <c r="F24" s="498">
        <v>2113.88471509375</v>
      </c>
      <c r="G24" s="498">
        <v>1573.1721785564</v>
      </c>
      <c r="H24" s="498">
        <v>1584.3546785564</v>
      </c>
      <c r="I24" s="498">
        <v>1617.73646171179</v>
      </c>
      <c r="J24" s="498">
        <v>2088.21771120796</v>
      </c>
      <c r="K24" s="21"/>
    </row>
    <row r="25" s="131" customFormat="1" ht="15" customHeight="1" spans="1:11">
      <c r="A25" s="499">
        <v>12</v>
      </c>
      <c r="B25" s="498">
        <v>1011.632</v>
      </c>
      <c r="C25" s="498">
        <v>1315.73771121875</v>
      </c>
      <c r="D25" s="498">
        <v>1768.63131407</v>
      </c>
      <c r="E25" s="498">
        <v>1884.1898819927</v>
      </c>
      <c r="F25" s="498">
        <v>2169.24022307</v>
      </c>
      <c r="G25" s="498">
        <v>1608.96374088562</v>
      </c>
      <c r="H25" s="498">
        <v>1620.14624088562</v>
      </c>
      <c r="I25" s="498">
        <v>1652.8104859568</v>
      </c>
      <c r="J25" s="498">
        <v>2140.95421944894</v>
      </c>
      <c r="K25" s="21"/>
    </row>
    <row r="26" s="131" customFormat="1" ht="15" customHeight="1" spans="1:11">
      <c r="A26" s="499">
        <v>12.5</v>
      </c>
      <c r="B26" s="498">
        <v>1037.997</v>
      </c>
      <c r="C26" s="498">
        <v>1349.90407051875</v>
      </c>
      <c r="D26" s="498">
        <v>1813.21903304625</v>
      </c>
      <c r="E26" s="498">
        <v>1928.60406726609</v>
      </c>
      <c r="F26" s="498">
        <v>2224.74419204625</v>
      </c>
      <c r="G26" s="498">
        <v>1643.2584825372</v>
      </c>
      <c r="H26" s="498">
        <v>1654.4409825372</v>
      </c>
      <c r="I26" s="498">
        <v>1688.60298412707</v>
      </c>
      <c r="J26" s="498">
        <v>2194.09786291424</v>
      </c>
      <c r="K26" s="21"/>
    </row>
    <row r="27" s="131" customFormat="1" ht="15" customHeight="1" spans="1:11">
      <c r="A27" s="499">
        <v>13</v>
      </c>
      <c r="B27" s="498">
        <v>1062.1255</v>
      </c>
      <c r="C27" s="498">
        <v>1385.256921025</v>
      </c>
      <c r="D27" s="498">
        <v>1858.9819433125</v>
      </c>
      <c r="E27" s="498">
        <v>1974.45520039</v>
      </c>
      <c r="F27" s="498">
        <v>2282.0171963125</v>
      </c>
      <c r="G27" s="498">
        <v>1679.34940900193</v>
      </c>
      <c r="H27" s="498">
        <v>1690.53190900193</v>
      </c>
      <c r="I27" s="498">
        <v>1724.39548229734</v>
      </c>
      <c r="J27" s="498">
        <v>2239.91307234189</v>
      </c>
      <c r="K27" s="21"/>
    </row>
    <row r="28" s="131" customFormat="1" ht="15" customHeight="1" spans="1:11">
      <c r="A28" s="499">
        <v>13.5</v>
      </c>
      <c r="B28" s="498">
        <v>1086.254</v>
      </c>
      <c r="C28" s="498">
        <v>1420.37247329</v>
      </c>
      <c r="D28" s="498">
        <v>1904.45105575625</v>
      </c>
      <c r="E28" s="498">
        <v>2019.58785958865</v>
      </c>
      <c r="F28" s="498">
        <v>2338.83920875625</v>
      </c>
      <c r="G28" s="498">
        <v>1714.54224306009</v>
      </c>
      <c r="H28" s="498">
        <v>1725.7247430601</v>
      </c>
      <c r="I28" s="498">
        <v>1759.46950654235</v>
      </c>
      <c r="J28" s="498">
        <v>2285.93184938169</v>
      </c>
      <c r="K28" s="21"/>
    </row>
    <row r="29" s="131" customFormat="1" ht="15" customHeight="1" spans="1:11">
      <c r="A29" s="499">
        <v>14</v>
      </c>
      <c r="B29" s="498">
        <v>1113.73725</v>
      </c>
      <c r="C29" s="498">
        <v>1454.53883259</v>
      </c>
      <c r="D29" s="498">
        <v>1949.332572555</v>
      </c>
      <c r="E29" s="498">
        <v>2064.36128182467</v>
      </c>
      <c r="F29" s="498">
        <v>2394.785436555</v>
      </c>
      <c r="G29" s="498">
        <v>1749.43571298273</v>
      </c>
      <c r="H29" s="498">
        <v>1760.61821298273</v>
      </c>
      <c r="I29" s="498">
        <v>1795.50149602104</v>
      </c>
      <c r="J29" s="498">
        <v>2331.13635597287</v>
      </c>
      <c r="K29" s="21"/>
    </row>
    <row r="30" s="131" customFormat="1" ht="15" customHeight="1" spans="1:11">
      <c r="A30" s="499">
        <v>14.5</v>
      </c>
      <c r="B30" s="498">
        <v>1137.86575</v>
      </c>
      <c r="C30" s="498">
        <v>1489.654384855</v>
      </c>
      <c r="D30" s="498">
        <v>1994.50788717625</v>
      </c>
      <c r="E30" s="498">
        <v>2109.49394102332</v>
      </c>
      <c r="F30" s="498">
        <v>2451.02546217625</v>
      </c>
      <c r="G30" s="498">
        <v>1784.92791117641</v>
      </c>
      <c r="H30" s="498">
        <v>1796.11041117642</v>
      </c>
      <c r="I30" s="498">
        <v>1831.05450288289</v>
      </c>
      <c r="J30" s="498">
        <v>2377.35870062483</v>
      </c>
      <c r="K30" s="21"/>
    </row>
    <row r="31" s="131" customFormat="1" ht="15" customHeight="1" spans="1:11">
      <c r="A31" s="499">
        <v>15</v>
      </c>
      <c r="B31" s="498">
        <v>1161.99425</v>
      </c>
      <c r="C31" s="498">
        <v>1512.87554239625</v>
      </c>
      <c r="D31" s="498">
        <v>2018.3832017975</v>
      </c>
      <c r="E31" s="498">
        <v>2133.32660022197</v>
      </c>
      <c r="F31" s="498">
        <v>2486.1052157975</v>
      </c>
      <c r="G31" s="498">
        <v>1821.01883764115</v>
      </c>
      <c r="H31" s="498">
        <v>1832.20133764115</v>
      </c>
      <c r="I31" s="498">
        <v>1879.2120521279</v>
      </c>
      <c r="J31" s="498">
        <v>2422.76677482816</v>
      </c>
      <c r="K31" s="21"/>
    </row>
    <row r="32" s="131" customFormat="1" ht="15" customHeight="1" spans="1:11">
      <c r="A32" s="499">
        <v>15.5</v>
      </c>
      <c r="B32" s="498">
        <v>1230.03691463206</v>
      </c>
      <c r="C32" s="498">
        <v>1533.723717525</v>
      </c>
      <c r="D32" s="498">
        <v>2064.14611206375</v>
      </c>
      <c r="E32" s="498">
        <v>2178.81849638325</v>
      </c>
      <c r="F32" s="498">
        <v>2543.37822006375</v>
      </c>
      <c r="G32" s="498">
        <v>1948.79901153448</v>
      </c>
      <c r="H32" s="498">
        <v>1959.98151153448</v>
      </c>
      <c r="I32" s="498">
        <v>1912.84912852239</v>
      </c>
      <c r="J32" s="498">
        <v>2468.78555186797</v>
      </c>
      <c r="K32" s="21"/>
    </row>
    <row r="33" s="131" customFormat="1" ht="15" customHeight="1" spans="1:11">
      <c r="A33" s="499">
        <v>16</v>
      </c>
      <c r="B33" s="498">
        <v>1246.2654234232</v>
      </c>
      <c r="C33" s="498">
        <v>1555.75838386</v>
      </c>
      <c r="D33" s="498">
        <v>2111.9656070875</v>
      </c>
      <c r="E33" s="498">
        <v>2226.82505128294</v>
      </c>
      <c r="F33" s="498">
        <v>2603.8780310875</v>
      </c>
      <c r="G33" s="498">
        <v>1978.98647724666</v>
      </c>
      <c r="H33" s="498">
        <v>1990.16897724666</v>
      </c>
      <c r="I33" s="498">
        <v>1945.5282396832</v>
      </c>
      <c r="J33" s="498">
        <v>2515.00789651993</v>
      </c>
      <c r="K33" s="21"/>
    </row>
    <row r="34" s="131" customFormat="1" ht="15" customHeight="1" spans="1:11">
      <c r="A34" s="499">
        <v>16.5</v>
      </c>
      <c r="B34" s="498">
        <v>1263.21240613959</v>
      </c>
      <c r="C34" s="498">
        <v>1576.60655898875</v>
      </c>
      <c r="D34" s="498">
        <v>2157.72851735375</v>
      </c>
      <c r="E34" s="498">
        <v>2272.67618440685</v>
      </c>
      <c r="F34" s="498">
        <v>2661.14230235375</v>
      </c>
      <c r="G34" s="498">
        <v>2006.82692813633</v>
      </c>
      <c r="H34" s="498">
        <v>2018.00942813633</v>
      </c>
      <c r="I34" s="498">
        <v>1978.68633346085</v>
      </c>
      <c r="J34" s="498">
        <v>2560.82310594757</v>
      </c>
      <c r="K34" s="21"/>
    </row>
    <row r="35" s="131" customFormat="1" ht="15" customHeight="1" spans="1:11">
      <c r="A35" s="499">
        <v>17</v>
      </c>
      <c r="B35" s="498">
        <v>1279.20142362231</v>
      </c>
      <c r="C35" s="498">
        <v>1598.16662884125</v>
      </c>
      <c r="D35" s="498">
        <v>2203.49142762</v>
      </c>
      <c r="E35" s="498">
        <v>2318.52731753076</v>
      </c>
      <c r="F35" s="498">
        <v>2718.41530662</v>
      </c>
      <c r="G35" s="498">
        <v>2036.67910601672</v>
      </c>
      <c r="H35" s="498">
        <v>2047.86160601672</v>
      </c>
      <c r="I35" s="498">
        <v>2011.60493593008</v>
      </c>
      <c r="J35" s="498">
        <v>2606.84188298738</v>
      </c>
      <c r="K35" s="21"/>
    </row>
    <row r="36" s="131" customFormat="1" ht="15" customHeight="1" spans="1:11">
      <c r="A36" s="499">
        <v>17.5</v>
      </c>
      <c r="B36" s="498">
        <v>1295.90891503029</v>
      </c>
      <c r="C36" s="498">
        <v>1619.25210221125</v>
      </c>
      <c r="D36" s="498">
        <v>2250.13573135375</v>
      </c>
      <c r="E36" s="498">
        <v>2365.09692457993</v>
      </c>
      <c r="F36" s="498">
        <v>2777.00635435375</v>
      </c>
      <c r="G36" s="498">
        <v>2065.52542040175</v>
      </c>
      <c r="H36" s="498">
        <v>2076.70792040175</v>
      </c>
      <c r="I36" s="498">
        <v>2044.04455578247</v>
      </c>
      <c r="J36" s="498">
        <v>2653.2677952515</v>
      </c>
      <c r="K36" s="21"/>
    </row>
    <row r="37" s="131" customFormat="1" ht="15" customHeight="1" spans="1:11">
      <c r="A37" s="499">
        <v>18</v>
      </c>
      <c r="B37" s="498">
        <v>1308.54505419512</v>
      </c>
      <c r="C37" s="498">
        <v>1640.33757558125</v>
      </c>
      <c r="D37" s="498">
        <v>2292.0792699275</v>
      </c>
      <c r="E37" s="498">
        <v>2406.27797718965</v>
      </c>
      <c r="F37" s="498">
        <v>2828.3902659275</v>
      </c>
      <c r="G37" s="498">
        <v>2093.14109828215</v>
      </c>
      <c r="H37" s="498">
        <v>2104.32359828215</v>
      </c>
      <c r="I37" s="498">
        <v>2064.27011890544</v>
      </c>
      <c r="J37" s="498">
        <v>2698.67586945483</v>
      </c>
      <c r="K37" s="21"/>
    </row>
    <row r="38" s="131" customFormat="1" ht="15" customHeight="1" spans="1:11">
      <c r="A38" s="499">
        <v>18.5</v>
      </c>
      <c r="B38" s="498">
        <v>1321.6601759768</v>
      </c>
      <c r="C38" s="498">
        <v>1660.47385598625</v>
      </c>
      <c r="D38" s="498">
        <v>2333.14141503375</v>
      </c>
      <c r="E38" s="498">
        <v>2446.74055587411</v>
      </c>
      <c r="F38" s="498">
        <v>2878.29894003375</v>
      </c>
      <c r="G38" s="498">
        <v>2124.89448833075</v>
      </c>
      <c r="H38" s="498">
        <v>2136.07698833075</v>
      </c>
      <c r="I38" s="498">
        <v>2083.05873417789</v>
      </c>
      <c r="J38" s="498">
        <v>2744.49107888248</v>
      </c>
      <c r="K38" s="21"/>
    </row>
    <row r="39" s="131" customFormat="1" ht="15" customHeight="1" spans="1:11">
      <c r="A39" s="499">
        <v>19</v>
      </c>
      <c r="B39" s="498">
        <v>1332.85936729111</v>
      </c>
      <c r="C39" s="498">
        <v>1675.38957508375</v>
      </c>
      <c r="D39" s="498">
        <v>2374.791155785</v>
      </c>
      <c r="E39" s="498">
        <v>2487.5623715212</v>
      </c>
      <c r="F39" s="498">
        <v>2929.240592785</v>
      </c>
      <c r="G39" s="498">
        <v>2154.41137837936</v>
      </c>
      <c r="H39" s="498">
        <v>2165.59387837936</v>
      </c>
      <c r="I39" s="498">
        <v>2103.04480599244</v>
      </c>
      <c r="J39" s="498">
        <v>2790.10272069797</v>
      </c>
      <c r="K39" s="21"/>
    </row>
    <row r="40" s="131" customFormat="1" ht="15" customHeight="1" spans="1:11">
      <c r="A40" s="499">
        <v>19.5</v>
      </c>
      <c r="B40" s="498">
        <v>1344.77703253068</v>
      </c>
      <c r="C40" s="498">
        <v>1689.118802975</v>
      </c>
      <c r="D40" s="498">
        <v>2415.85330089125</v>
      </c>
      <c r="E40" s="498">
        <v>2527.66571324303</v>
      </c>
      <c r="F40" s="498">
        <v>2979.30646089125</v>
      </c>
      <c r="G40" s="498">
        <v>2182.58711710081</v>
      </c>
      <c r="H40" s="498">
        <v>2193.76961710081</v>
      </c>
      <c r="I40" s="498">
        <v>2122.55189519015</v>
      </c>
      <c r="J40" s="498">
        <v>2839.37857953228</v>
      </c>
      <c r="K40" s="21"/>
    </row>
    <row r="41" s="131" customFormat="1" ht="15" customHeight="1" spans="1:11">
      <c r="A41" s="499">
        <v>20</v>
      </c>
      <c r="B41" s="498">
        <v>1354.53927599448</v>
      </c>
      <c r="C41" s="498">
        <v>1700.94964493625</v>
      </c>
      <c r="D41" s="498">
        <v>2448.6891069675</v>
      </c>
      <c r="E41" s="498">
        <v>2558.42889393648</v>
      </c>
      <c r="F41" s="498">
        <v>3016.4214369675</v>
      </c>
      <c r="G41" s="498">
        <v>2211.76871931763</v>
      </c>
      <c r="H41" s="498">
        <v>2222.95121931763</v>
      </c>
      <c r="I41" s="498">
        <v>2141.58000177102</v>
      </c>
      <c r="J41" s="498">
        <v>2895.77930479209</v>
      </c>
      <c r="K41" s="21"/>
    </row>
    <row r="42" s="131" customFormat="1" spans="1:10">
      <c r="A42" s="21"/>
      <c r="B42" s="21"/>
      <c r="C42" s="21"/>
      <c r="D42" s="21"/>
      <c r="E42" s="21"/>
      <c r="F42" s="21"/>
      <c r="G42" s="21"/>
      <c r="H42" s="21"/>
      <c r="I42" s="21"/>
      <c r="J42" s="21"/>
    </row>
    <row r="43" s="131" customFormat="1" ht="46" customHeight="1" spans="1:10">
      <c r="A43" s="500" t="s">
        <v>1485</v>
      </c>
      <c r="B43" s="500"/>
      <c r="C43" s="500"/>
      <c r="D43" s="500"/>
      <c r="E43" s="500"/>
      <c r="F43" s="500"/>
      <c r="G43" s="500"/>
      <c r="H43" s="500"/>
      <c r="I43" s="21"/>
      <c r="J43" s="21"/>
    </row>
    <row r="44" s="131" customFormat="1" ht="51" customHeight="1" spans="1:10">
      <c r="A44" s="501" t="s">
        <v>306</v>
      </c>
      <c r="B44" s="502" t="s">
        <v>1114</v>
      </c>
      <c r="C44" s="502" t="s">
        <v>1142</v>
      </c>
      <c r="D44" s="502" t="s">
        <v>1486</v>
      </c>
      <c r="E44" s="502" t="s">
        <v>1487</v>
      </c>
      <c r="F44" s="502" t="s">
        <v>1143</v>
      </c>
      <c r="G44" s="502" t="s">
        <v>1488</v>
      </c>
      <c r="H44" s="502" t="s">
        <v>1489</v>
      </c>
      <c r="I44" s="510"/>
      <c r="J44" s="510"/>
    </row>
    <row r="45" s="131" customFormat="1" ht="57" customHeight="1" spans="1:10">
      <c r="A45" s="503" t="s">
        <v>350</v>
      </c>
      <c r="B45" s="504">
        <v>69.5</v>
      </c>
      <c r="C45" s="504">
        <v>68</v>
      </c>
      <c r="D45" s="504">
        <v>69.5</v>
      </c>
      <c r="E45" s="504">
        <v>67.8</v>
      </c>
      <c r="F45" s="504">
        <v>67.8</v>
      </c>
      <c r="G45" s="504">
        <v>67.8</v>
      </c>
      <c r="H45" s="504">
        <v>67.8</v>
      </c>
      <c r="I45" s="510"/>
      <c r="J45" s="510"/>
    </row>
    <row r="46" s="131" customFormat="1" ht="22.5" spans="1:10">
      <c r="A46" s="503" t="s">
        <v>357</v>
      </c>
      <c r="B46" s="505">
        <v>76</v>
      </c>
      <c r="C46" s="505">
        <v>76</v>
      </c>
      <c r="D46" s="505">
        <v>76</v>
      </c>
      <c r="E46" s="505">
        <v>76</v>
      </c>
      <c r="F46" s="505">
        <v>76</v>
      </c>
      <c r="G46" s="505">
        <v>76</v>
      </c>
      <c r="H46" s="505">
        <v>76</v>
      </c>
      <c r="I46" s="510"/>
      <c r="J46" s="510"/>
    </row>
    <row r="47" s="131" customFormat="1" ht="22.5" spans="1:10">
      <c r="A47" s="503" t="s">
        <v>997</v>
      </c>
      <c r="B47" s="505">
        <v>95</v>
      </c>
      <c r="C47" s="505">
        <v>95</v>
      </c>
      <c r="D47" s="505">
        <v>95</v>
      </c>
      <c r="E47" s="505">
        <v>95</v>
      </c>
      <c r="F47" s="505">
        <v>95</v>
      </c>
      <c r="G47" s="505">
        <v>95</v>
      </c>
      <c r="H47" s="505">
        <v>95</v>
      </c>
      <c r="I47" s="510"/>
      <c r="J47" s="510"/>
    </row>
    <row r="48" s="131" customFormat="1" ht="22.5" spans="1:10">
      <c r="A48" s="503" t="s">
        <v>1490</v>
      </c>
      <c r="B48" s="504">
        <v>53.8</v>
      </c>
      <c r="C48" s="504">
        <v>51.5</v>
      </c>
      <c r="D48" s="504">
        <v>51.5</v>
      </c>
      <c r="E48" s="504">
        <v>51.5</v>
      </c>
      <c r="F48" s="504">
        <v>51.5</v>
      </c>
      <c r="G48" s="504">
        <v>51.5</v>
      </c>
      <c r="H48" s="504">
        <v>51.5</v>
      </c>
      <c r="I48" s="510"/>
      <c r="J48" s="510"/>
    </row>
    <row r="49" s="131" customFormat="1" ht="31" customHeight="1" spans="1:10">
      <c r="A49" s="506" t="s">
        <v>1491</v>
      </c>
      <c r="B49" s="504">
        <v>66</v>
      </c>
      <c r="C49" s="504">
        <v>61</v>
      </c>
      <c r="D49" s="504">
        <v>61</v>
      </c>
      <c r="E49" s="504">
        <v>61</v>
      </c>
      <c r="F49" s="504">
        <v>61</v>
      </c>
      <c r="G49" s="504">
        <v>61</v>
      </c>
      <c r="H49" s="504">
        <v>61</v>
      </c>
      <c r="I49" s="510"/>
      <c r="J49" s="510"/>
    </row>
    <row r="50" s="131" customFormat="1" ht="22.5" spans="1:10">
      <c r="A50" s="503" t="s">
        <v>1492</v>
      </c>
      <c r="B50" s="504">
        <v>79</v>
      </c>
      <c r="C50" s="504">
        <v>79</v>
      </c>
      <c r="D50" s="504">
        <v>79</v>
      </c>
      <c r="E50" s="504">
        <v>79</v>
      </c>
      <c r="F50" s="504">
        <v>79</v>
      </c>
      <c r="G50" s="504">
        <v>79</v>
      </c>
      <c r="H50" s="504">
        <v>79</v>
      </c>
      <c r="I50" s="510"/>
      <c r="J50" s="510"/>
    </row>
    <row r="51" s="131" customFormat="1" ht="42.75" spans="1:10">
      <c r="A51" s="506" t="s">
        <v>1493</v>
      </c>
      <c r="B51" s="504">
        <v>36.5</v>
      </c>
      <c r="C51" s="504">
        <v>27</v>
      </c>
      <c r="D51" s="504">
        <v>23.8</v>
      </c>
      <c r="E51" s="504">
        <v>23.8</v>
      </c>
      <c r="F51" s="504">
        <v>23.8</v>
      </c>
      <c r="G51" s="504">
        <v>23.8</v>
      </c>
      <c r="H51" s="504">
        <v>23.8</v>
      </c>
      <c r="I51" s="510"/>
      <c r="J51" s="510"/>
    </row>
    <row r="52" s="131" customFormat="1" ht="22.5" spans="1:10">
      <c r="A52" s="503" t="s">
        <v>313</v>
      </c>
      <c r="B52" s="507">
        <v>37</v>
      </c>
      <c r="C52" s="507">
        <v>32</v>
      </c>
      <c r="D52" s="507">
        <v>27</v>
      </c>
      <c r="E52" s="507">
        <v>27</v>
      </c>
      <c r="F52" s="507">
        <v>27</v>
      </c>
      <c r="G52" s="507">
        <v>27</v>
      </c>
      <c r="H52" s="507">
        <v>27</v>
      </c>
      <c r="I52" s="510"/>
      <c r="J52" s="510"/>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460" t="s">
        <v>1144</v>
      </c>
      <c r="B1" s="460"/>
      <c r="C1" s="460"/>
      <c r="D1" s="460"/>
      <c r="E1" s="460"/>
      <c r="F1" s="460"/>
      <c r="G1" s="460"/>
      <c r="H1" s="460"/>
      <c r="I1" s="460"/>
      <c r="J1" s="460"/>
      <c r="K1" s="490" t="s">
        <v>176</v>
      </c>
    </row>
    <row r="2" s="21" customFormat="1" spans="1:10">
      <c r="A2" s="461" t="s">
        <v>1145</v>
      </c>
      <c r="B2" s="414"/>
      <c r="C2" s="462" t="s">
        <v>1146</v>
      </c>
      <c r="D2" s="463"/>
      <c r="E2" s="464" t="s">
        <v>1147</v>
      </c>
      <c r="F2" s="414"/>
      <c r="G2" s="462" t="s">
        <v>1147</v>
      </c>
      <c r="H2" s="463"/>
      <c r="I2" s="464" t="s">
        <v>1147</v>
      </c>
      <c r="J2" s="491"/>
    </row>
    <row r="3" s="21" customFormat="1" spans="1:10">
      <c r="A3" s="465" t="s">
        <v>1149</v>
      </c>
      <c r="B3" s="416" t="s">
        <v>1150</v>
      </c>
      <c r="C3" s="417" t="s">
        <v>1151</v>
      </c>
      <c r="D3" s="418" t="s">
        <v>1152</v>
      </c>
      <c r="E3" s="415" t="s">
        <v>1153</v>
      </c>
      <c r="F3" s="416" t="s">
        <v>1494</v>
      </c>
      <c r="G3" s="417" t="s">
        <v>1154</v>
      </c>
      <c r="H3" s="418" t="s">
        <v>658</v>
      </c>
      <c r="I3" s="415" t="s">
        <v>1155</v>
      </c>
      <c r="J3" s="419" t="s">
        <v>1156</v>
      </c>
    </row>
    <row r="4" s="21" customFormat="1" spans="1:10">
      <c r="A4" s="465" t="s">
        <v>1157</v>
      </c>
      <c r="B4" s="416" t="s">
        <v>1158</v>
      </c>
      <c r="C4" s="417" t="s">
        <v>1159</v>
      </c>
      <c r="D4" s="418" t="s">
        <v>1160</v>
      </c>
      <c r="E4" s="415" t="s">
        <v>672</v>
      </c>
      <c r="F4" s="416" t="s">
        <v>671</v>
      </c>
      <c r="G4" s="420" t="s">
        <v>1161</v>
      </c>
      <c r="H4" s="418" t="s">
        <v>1162</v>
      </c>
      <c r="I4" s="415" t="s">
        <v>1163</v>
      </c>
      <c r="J4" s="419" t="s">
        <v>382</v>
      </c>
    </row>
    <row r="5" s="21" customFormat="1" spans="1:10">
      <c r="A5" s="465" t="s">
        <v>1164</v>
      </c>
      <c r="B5" s="416" t="s">
        <v>351</v>
      </c>
      <c r="C5" s="417" t="s">
        <v>1165</v>
      </c>
      <c r="D5" s="418" t="s">
        <v>1166</v>
      </c>
      <c r="E5" s="415" t="s">
        <v>791</v>
      </c>
      <c r="F5" s="416" t="s">
        <v>790</v>
      </c>
      <c r="G5" s="420" t="s">
        <v>1167</v>
      </c>
      <c r="H5" s="418" t="s">
        <v>826</v>
      </c>
      <c r="I5" s="415" t="s">
        <v>1168</v>
      </c>
      <c r="J5" s="419" t="s">
        <v>1169</v>
      </c>
    </row>
    <row r="6" s="21" customFormat="1" spans="1:10">
      <c r="A6" s="465" t="s">
        <v>1170</v>
      </c>
      <c r="B6" s="416" t="s">
        <v>1171</v>
      </c>
      <c r="C6" s="420" t="s">
        <v>1172</v>
      </c>
      <c r="D6" s="418" t="s">
        <v>1173</v>
      </c>
      <c r="E6" s="415" t="s">
        <v>1174</v>
      </c>
      <c r="F6" s="416" t="s">
        <v>1175</v>
      </c>
      <c r="G6" s="420" t="s">
        <v>1176</v>
      </c>
      <c r="H6" s="418" t="s">
        <v>811</v>
      </c>
      <c r="I6" s="415" t="s">
        <v>1495</v>
      </c>
      <c r="J6" s="419" t="s">
        <v>1496</v>
      </c>
    </row>
    <row r="7" s="21" customFormat="1" spans="1:10">
      <c r="A7" s="465" t="s">
        <v>1179</v>
      </c>
      <c r="B7" s="416" t="s">
        <v>1180</v>
      </c>
      <c r="C7" s="417" t="s">
        <v>1181</v>
      </c>
      <c r="D7" s="418" t="s">
        <v>1182</v>
      </c>
      <c r="E7" s="415" t="s">
        <v>983</v>
      </c>
      <c r="F7" s="416" t="s">
        <v>982</v>
      </c>
      <c r="G7" s="420" t="s">
        <v>1183</v>
      </c>
      <c r="H7" s="418" t="s">
        <v>1184</v>
      </c>
      <c r="I7" s="415" t="s">
        <v>1497</v>
      </c>
      <c r="J7" s="419" t="s">
        <v>1498</v>
      </c>
    </row>
    <row r="8" s="21" customFormat="1" spans="1:10">
      <c r="A8" s="465" t="s">
        <v>1187</v>
      </c>
      <c r="B8" s="416" t="s">
        <v>1188</v>
      </c>
      <c r="C8" s="417" t="s">
        <v>1189</v>
      </c>
      <c r="D8" s="418" t="s">
        <v>574</v>
      </c>
      <c r="E8" s="415" t="s">
        <v>1190</v>
      </c>
      <c r="F8" s="416" t="s">
        <v>1499</v>
      </c>
      <c r="G8" s="417" t="s">
        <v>1191</v>
      </c>
      <c r="H8" s="418" t="s">
        <v>1192</v>
      </c>
      <c r="I8" s="415" t="s">
        <v>1177</v>
      </c>
      <c r="J8" s="419" t="s">
        <v>1178</v>
      </c>
    </row>
    <row r="9" s="21" customFormat="1" spans="1:10">
      <c r="A9" s="465" t="s">
        <v>1195</v>
      </c>
      <c r="B9" s="416" t="s">
        <v>1196</v>
      </c>
      <c r="C9" s="417" t="s">
        <v>1197</v>
      </c>
      <c r="D9" s="418" t="s">
        <v>484</v>
      </c>
      <c r="E9" s="415" t="s">
        <v>1198</v>
      </c>
      <c r="F9" s="416" t="s">
        <v>1199</v>
      </c>
      <c r="G9" s="417" t="s">
        <v>668</v>
      </c>
      <c r="H9" s="418" t="s">
        <v>667</v>
      </c>
      <c r="I9" s="415" t="s">
        <v>1500</v>
      </c>
      <c r="J9" s="419" t="s">
        <v>1501</v>
      </c>
    </row>
    <row r="10" s="21" customFormat="1" spans="1:10">
      <c r="A10" s="465" t="s">
        <v>1201</v>
      </c>
      <c r="B10" s="416" t="s">
        <v>1202</v>
      </c>
      <c r="C10" s="417" t="s">
        <v>1203</v>
      </c>
      <c r="D10" s="418" t="s">
        <v>1204</v>
      </c>
      <c r="E10" s="415" t="s">
        <v>1205</v>
      </c>
      <c r="F10" s="416" t="s">
        <v>1206</v>
      </c>
      <c r="G10" s="417" t="s">
        <v>1207</v>
      </c>
      <c r="H10" s="418" t="s">
        <v>661</v>
      </c>
      <c r="I10" s="415" t="s">
        <v>1185</v>
      </c>
      <c r="J10" s="419" t="s">
        <v>1186</v>
      </c>
    </row>
    <row r="11" s="21" customFormat="1" spans="1:10">
      <c r="A11" s="466" t="s">
        <v>1210</v>
      </c>
      <c r="B11" s="467" t="s">
        <v>1211</v>
      </c>
      <c r="C11" s="417" t="s">
        <v>590</v>
      </c>
      <c r="D11" s="418" t="s">
        <v>589</v>
      </c>
      <c r="E11" s="415" t="s">
        <v>980</v>
      </c>
      <c r="F11" s="416" t="s">
        <v>1212</v>
      </c>
      <c r="G11" s="417" t="s">
        <v>1213</v>
      </c>
      <c r="H11" s="418" t="s">
        <v>1214</v>
      </c>
      <c r="I11" s="415" t="s">
        <v>1193</v>
      </c>
      <c r="J11" s="419" t="s">
        <v>1194</v>
      </c>
    </row>
    <row r="12" s="21" customFormat="1" spans="1:10">
      <c r="A12" s="468" t="s">
        <v>1217</v>
      </c>
      <c r="B12" s="469"/>
      <c r="C12" s="417" t="s">
        <v>1218</v>
      </c>
      <c r="D12" s="418" t="s">
        <v>1219</v>
      </c>
      <c r="E12" s="415" t="s">
        <v>678</v>
      </c>
      <c r="F12" s="416" t="s">
        <v>677</v>
      </c>
      <c r="G12" s="417" t="s">
        <v>1022</v>
      </c>
      <c r="H12" s="418" t="s">
        <v>1021</v>
      </c>
      <c r="I12" s="415" t="s">
        <v>1200</v>
      </c>
      <c r="J12" s="419" t="s">
        <v>715</v>
      </c>
    </row>
    <row r="13" s="21" customFormat="1" spans="1:10">
      <c r="A13" s="470" t="s">
        <v>1221</v>
      </c>
      <c r="B13" s="416" t="s">
        <v>1222</v>
      </c>
      <c r="C13" s="417" t="s">
        <v>1223</v>
      </c>
      <c r="D13" s="418" t="s">
        <v>1224</v>
      </c>
      <c r="E13" s="415" t="s">
        <v>1225</v>
      </c>
      <c r="F13" s="416" t="s">
        <v>1226</v>
      </c>
      <c r="G13" s="417" t="s">
        <v>1227</v>
      </c>
      <c r="H13" s="418" t="s">
        <v>1228</v>
      </c>
      <c r="I13" s="415" t="s">
        <v>1208</v>
      </c>
      <c r="J13" s="419" t="s">
        <v>1209</v>
      </c>
    </row>
    <row r="14" s="21" customFormat="1" spans="1:10">
      <c r="A14" s="468" t="s">
        <v>1231</v>
      </c>
      <c r="B14" s="469"/>
      <c r="C14" s="417" t="s">
        <v>525</v>
      </c>
      <c r="D14" s="418" t="s">
        <v>1232</v>
      </c>
      <c r="E14" s="415" t="s">
        <v>732</v>
      </c>
      <c r="F14" s="416" t="s">
        <v>731</v>
      </c>
      <c r="G14" s="417" t="s">
        <v>1233</v>
      </c>
      <c r="H14" s="418" t="s">
        <v>918</v>
      </c>
      <c r="I14" s="415" t="s">
        <v>1502</v>
      </c>
      <c r="J14" s="419" t="s">
        <v>1503</v>
      </c>
    </row>
    <row r="15" s="21" customFormat="1" spans="1:10">
      <c r="A15" s="465" t="s">
        <v>1236</v>
      </c>
      <c r="B15" s="416" t="s">
        <v>1237</v>
      </c>
      <c r="C15" s="471" t="s">
        <v>1238</v>
      </c>
      <c r="D15" s="472" t="s">
        <v>1239</v>
      </c>
      <c r="E15" s="415" t="s">
        <v>989</v>
      </c>
      <c r="F15" s="416" t="s">
        <v>988</v>
      </c>
      <c r="G15" s="417" t="s">
        <v>1504</v>
      </c>
      <c r="H15" s="418" t="s">
        <v>820</v>
      </c>
      <c r="I15" s="415" t="s">
        <v>1215</v>
      </c>
      <c r="J15" s="419" t="s">
        <v>1216</v>
      </c>
    </row>
    <row r="16" s="21" customFormat="1" spans="1:10">
      <c r="A16" s="465" t="s">
        <v>1243</v>
      </c>
      <c r="B16" s="416" t="s">
        <v>1244</v>
      </c>
      <c r="C16" s="420" t="s">
        <v>593</v>
      </c>
      <c r="D16" s="418" t="s">
        <v>1245</v>
      </c>
      <c r="E16" s="415" t="s">
        <v>1505</v>
      </c>
      <c r="F16" s="416" t="s">
        <v>1506</v>
      </c>
      <c r="G16" s="417" t="s">
        <v>1240</v>
      </c>
      <c r="H16" s="418" t="s">
        <v>1241</v>
      </c>
      <c r="I16" s="415" t="s">
        <v>1220</v>
      </c>
      <c r="J16" s="419" t="s">
        <v>635</v>
      </c>
    </row>
    <row r="17" s="21" customFormat="1" spans="1:10">
      <c r="A17" s="465" t="s">
        <v>450</v>
      </c>
      <c r="B17" s="416" t="s">
        <v>1251</v>
      </c>
      <c r="C17" s="417" t="s">
        <v>1252</v>
      </c>
      <c r="D17" s="418" t="s">
        <v>1253</v>
      </c>
      <c r="E17" s="415" t="s">
        <v>1246</v>
      </c>
      <c r="F17" s="416" t="s">
        <v>1247</v>
      </c>
      <c r="G17" s="417" t="s">
        <v>1248</v>
      </c>
      <c r="H17" s="418" t="s">
        <v>1249</v>
      </c>
      <c r="I17" s="415" t="s">
        <v>1229</v>
      </c>
      <c r="J17" s="419" t="s">
        <v>1230</v>
      </c>
    </row>
    <row r="18" s="21" customFormat="1" spans="1:10">
      <c r="A18" s="473" t="s">
        <v>1260</v>
      </c>
      <c r="B18" s="474" t="s">
        <v>1261</v>
      </c>
      <c r="C18" s="417" t="s">
        <v>1262</v>
      </c>
      <c r="D18" s="418" t="s">
        <v>466</v>
      </c>
      <c r="E18" s="415" t="s">
        <v>1254</v>
      </c>
      <c r="F18" s="416" t="s">
        <v>1255</v>
      </c>
      <c r="G18" s="417" t="s">
        <v>1256</v>
      </c>
      <c r="H18" s="418" t="s">
        <v>1257</v>
      </c>
      <c r="I18" s="415" t="s">
        <v>1507</v>
      </c>
      <c r="J18" s="419" t="s">
        <v>1508</v>
      </c>
    </row>
    <row r="19" s="21" customFormat="1" spans="1:10">
      <c r="A19" s="468" t="s">
        <v>1268</v>
      </c>
      <c r="B19" s="469"/>
      <c r="C19" s="417" t="s">
        <v>1269</v>
      </c>
      <c r="D19" s="418" t="s">
        <v>1270</v>
      </c>
      <c r="E19" s="415" t="s">
        <v>1263</v>
      </c>
      <c r="F19" s="416" t="s">
        <v>1509</v>
      </c>
      <c r="G19" s="417" t="s">
        <v>1265</v>
      </c>
      <c r="H19" s="418" t="s">
        <v>1266</v>
      </c>
      <c r="I19" s="415" t="s">
        <v>1510</v>
      </c>
      <c r="J19" s="419" t="s">
        <v>1511</v>
      </c>
    </row>
    <row r="20" s="21" customFormat="1" spans="1:10">
      <c r="A20" s="470" t="s">
        <v>1512</v>
      </c>
      <c r="B20" s="416" t="s">
        <v>1513</v>
      </c>
      <c r="C20" s="417" t="s">
        <v>1279</v>
      </c>
      <c r="D20" s="418" t="s">
        <v>1280</v>
      </c>
      <c r="E20" s="415" t="s">
        <v>1271</v>
      </c>
      <c r="F20" s="416" t="s">
        <v>1272</v>
      </c>
      <c r="G20" s="417" t="s">
        <v>1273</v>
      </c>
      <c r="H20" s="418" t="s">
        <v>1274</v>
      </c>
      <c r="I20" s="415" t="s">
        <v>1514</v>
      </c>
      <c r="J20" s="419" t="s">
        <v>1515</v>
      </c>
    </row>
    <row r="21" s="21" customFormat="1" spans="1:10">
      <c r="A21" s="468" t="s">
        <v>1295</v>
      </c>
      <c r="B21" s="469"/>
      <c r="C21" s="475" t="s">
        <v>1288</v>
      </c>
      <c r="D21" s="418" t="s">
        <v>1289</v>
      </c>
      <c r="E21" s="415" t="s">
        <v>1516</v>
      </c>
      <c r="F21" s="416" t="s">
        <v>1517</v>
      </c>
      <c r="G21" s="417" t="s">
        <v>1518</v>
      </c>
      <c r="H21" s="418" t="s">
        <v>763</v>
      </c>
      <c r="I21" s="415" t="s">
        <v>1234</v>
      </c>
      <c r="J21" s="419" t="s">
        <v>1235</v>
      </c>
    </row>
    <row r="22" s="21" customFormat="1" spans="1:10">
      <c r="A22" s="465" t="s">
        <v>1277</v>
      </c>
      <c r="B22" s="416" t="s">
        <v>1278</v>
      </c>
      <c r="C22" s="417" t="s">
        <v>1296</v>
      </c>
      <c r="D22" s="418" t="s">
        <v>1297</v>
      </c>
      <c r="E22" s="415" t="s">
        <v>1281</v>
      </c>
      <c r="F22" s="416" t="s">
        <v>1282</v>
      </c>
      <c r="G22" s="417" t="s">
        <v>1283</v>
      </c>
      <c r="H22" s="418" t="s">
        <v>766</v>
      </c>
      <c r="I22" s="415" t="s">
        <v>1242</v>
      </c>
      <c r="J22" s="419" t="s">
        <v>1063</v>
      </c>
    </row>
    <row r="23" s="21" customFormat="1" spans="1:10">
      <c r="A23" s="465" t="s">
        <v>1286</v>
      </c>
      <c r="B23" s="416" t="s">
        <v>1287</v>
      </c>
      <c r="C23" s="417" t="s">
        <v>1305</v>
      </c>
      <c r="D23" s="418" t="s">
        <v>1306</v>
      </c>
      <c r="E23" s="415" t="s">
        <v>1290</v>
      </c>
      <c r="F23" s="416" t="s">
        <v>1291</v>
      </c>
      <c r="G23" s="417" t="s">
        <v>1292</v>
      </c>
      <c r="H23" s="418" t="s">
        <v>1293</v>
      </c>
      <c r="I23" s="415" t="s">
        <v>1519</v>
      </c>
      <c r="J23" s="419" t="s">
        <v>1520</v>
      </c>
    </row>
    <row r="24" s="21" customFormat="1" spans="1:10">
      <c r="A24" s="465" t="s">
        <v>1521</v>
      </c>
      <c r="B24" s="416" t="s">
        <v>1522</v>
      </c>
      <c r="C24" s="417" t="s">
        <v>1314</v>
      </c>
      <c r="D24" s="418" t="s">
        <v>512</v>
      </c>
      <c r="E24" s="415" t="s">
        <v>1523</v>
      </c>
      <c r="F24" s="416" t="s">
        <v>1524</v>
      </c>
      <c r="G24" s="417" t="s">
        <v>1300</v>
      </c>
      <c r="H24" s="418" t="s">
        <v>1301</v>
      </c>
      <c r="I24" s="415" t="s">
        <v>1525</v>
      </c>
      <c r="J24" s="419" t="s">
        <v>1526</v>
      </c>
    </row>
    <row r="25" s="21" customFormat="1" spans="1:10">
      <c r="A25" s="465" t="s">
        <v>1304</v>
      </c>
      <c r="B25" s="416" t="s">
        <v>350</v>
      </c>
      <c r="C25" s="417" t="s">
        <v>1320</v>
      </c>
      <c r="D25" s="418" t="s">
        <v>1321</v>
      </c>
      <c r="E25" s="415" t="s">
        <v>1527</v>
      </c>
      <c r="F25" s="416" t="s">
        <v>1528</v>
      </c>
      <c r="G25" s="417" t="s">
        <v>1309</v>
      </c>
      <c r="H25" s="418" t="s">
        <v>1310</v>
      </c>
      <c r="I25" s="415" t="s">
        <v>1529</v>
      </c>
      <c r="J25" s="419" t="s">
        <v>1530</v>
      </c>
    </row>
    <row r="26" s="21" customFormat="1" spans="1:10">
      <c r="A26" s="468" t="s">
        <v>1313</v>
      </c>
      <c r="B26" s="469"/>
      <c r="C26" s="417" t="s">
        <v>1328</v>
      </c>
      <c r="D26" s="418" t="s">
        <v>1329</v>
      </c>
      <c r="E26" s="415" t="s">
        <v>1298</v>
      </c>
      <c r="F26" s="416" t="s">
        <v>1299</v>
      </c>
      <c r="G26" s="417" t="s">
        <v>1317</v>
      </c>
      <c r="H26" s="418" t="s">
        <v>1318</v>
      </c>
      <c r="I26" s="415" t="s">
        <v>1531</v>
      </c>
      <c r="J26" s="419" t="s">
        <v>1072</v>
      </c>
    </row>
    <row r="27" s="21" customFormat="1" spans="1:10">
      <c r="A27" s="465" t="s">
        <v>653</v>
      </c>
      <c r="B27" s="416" t="s">
        <v>652</v>
      </c>
      <c r="C27" s="417" t="s">
        <v>1338</v>
      </c>
      <c r="D27" s="418" t="s">
        <v>1339</v>
      </c>
      <c r="E27" s="415" t="s">
        <v>1532</v>
      </c>
      <c r="F27" s="416" t="s">
        <v>1533</v>
      </c>
      <c r="G27" s="417" t="s">
        <v>1534</v>
      </c>
      <c r="H27" s="418" t="s">
        <v>1535</v>
      </c>
      <c r="I27" s="415" t="s">
        <v>1536</v>
      </c>
      <c r="J27" s="419" t="s">
        <v>1537</v>
      </c>
    </row>
    <row r="28" s="21" customFormat="1" spans="1:10">
      <c r="A28" s="465" t="s">
        <v>1326</v>
      </c>
      <c r="B28" s="416" t="s">
        <v>1327</v>
      </c>
      <c r="C28" s="417" t="s">
        <v>1348</v>
      </c>
      <c r="D28" s="418" t="s">
        <v>475</v>
      </c>
      <c r="E28" s="415" t="s">
        <v>1307</v>
      </c>
      <c r="F28" s="416" t="s">
        <v>1308</v>
      </c>
      <c r="G28" s="417" t="s">
        <v>704</v>
      </c>
      <c r="H28" s="418" t="s">
        <v>703</v>
      </c>
      <c r="I28" s="415" t="s">
        <v>1250</v>
      </c>
      <c r="J28" s="419" t="s">
        <v>880</v>
      </c>
    </row>
    <row r="29" s="21" customFormat="1" spans="1:10">
      <c r="A29" s="465" t="s">
        <v>1336</v>
      </c>
      <c r="B29" s="416" t="s">
        <v>1337</v>
      </c>
      <c r="C29" s="417" t="s">
        <v>1356</v>
      </c>
      <c r="D29" s="418" t="s">
        <v>1357</v>
      </c>
      <c r="E29" s="415" t="s">
        <v>1315</v>
      </c>
      <c r="F29" s="416" t="s">
        <v>1316</v>
      </c>
      <c r="G29" s="417" t="s">
        <v>1332</v>
      </c>
      <c r="H29" s="418" t="s">
        <v>1333</v>
      </c>
      <c r="I29" s="415" t="s">
        <v>1538</v>
      </c>
      <c r="J29" s="419" t="s">
        <v>1539</v>
      </c>
    </row>
    <row r="30" s="21" customFormat="1" spans="1:10">
      <c r="A30" s="465" t="s">
        <v>1346</v>
      </c>
      <c r="B30" s="416" t="s">
        <v>1347</v>
      </c>
      <c r="C30" s="417" t="s">
        <v>1363</v>
      </c>
      <c r="D30" s="418" t="s">
        <v>1364</v>
      </c>
      <c r="E30" s="415" t="s">
        <v>1322</v>
      </c>
      <c r="F30" s="416" t="s">
        <v>1323</v>
      </c>
      <c r="G30" s="417" t="s">
        <v>1342</v>
      </c>
      <c r="H30" s="418" t="s">
        <v>1343</v>
      </c>
      <c r="I30" s="415" t="s">
        <v>1258</v>
      </c>
      <c r="J30" s="419" t="s">
        <v>1259</v>
      </c>
    </row>
    <row r="31" s="21" customFormat="1" spans="1:10">
      <c r="A31" s="465" t="s">
        <v>1354</v>
      </c>
      <c r="B31" s="416" t="s">
        <v>1355</v>
      </c>
      <c r="C31" s="417" t="s">
        <v>1371</v>
      </c>
      <c r="D31" s="418" t="s">
        <v>1372</v>
      </c>
      <c r="E31" s="415" t="s">
        <v>1031</v>
      </c>
      <c r="F31" s="416" t="s">
        <v>1540</v>
      </c>
      <c r="G31" s="417" t="s">
        <v>1351</v>
      </c>
      <c r="H31" s="418" t="s">
        <v>1352</v>
      </c>
      <c r="I31" s="415" t="s">
        <v>1267</v>
      </c>
      <c r="J31" s="419" t="s">
        <v>805</v>
      </c>
    </row>
    <row r="32" s="21" customFormat="1" spans="1:10">
      <c r="A32" s="465" t="s">
        <v>1361</v>
      </c>
      <c r="B32" s="416" t="s">
        <v>1362</v>
      </c>
      <c r="C32" s="417" t="s">
        <v>1379</v>
      </c>
      <c r="D32" s="418" t="s">
        <v>1380</v>
      </c>
      <c r="E32" s="415" t="s">
        <v>1541</v>
      </c>
      <c r="F32" s="416" t="s">
        <v>933</v>
      </c>
      <c r="G32" s="417" t="s">
        <v>1359</v>
      </c>
      <c r="H32" s="418" t="s">
        <v>1360</v>
      </c>
      <c r="I32" s="415" t="s">
        <v>1542</v>
      </c>
      <c r="J32" s="419" t="s">
        <v>1543</v>
      </c>
    </row>
    <row r="33" s="21" customFormat="1" spans="1:10">
      <c r="A33" s="465" t="s">
        <v>1369</v>
      </c>
      <c r="B33" s="416" t="s">
        <v>1370</v>
      </c>
      <c r="C33" s="417" t="s">
        <v>1387</v>
      </c>
      <c r="D33" s="418" t="s">
        <v>1388</v>
      </c>
      <c r="E33" s="415" t="s">
        <v>1330</v>
      </c>
      <c r="F33" s="416" t="s">
        <v>1331</v>
      </c>
      <c r="G33" s="417" t="s">
        <v>1544</v>
      </c>
      <c r="H33" s="418" t="s">
        <v>921</v>
      </c>
      <c r="I33" s="415" t="s">
        <v>1545</v>
      </c>
      <c r="J33" s="419" t="s">
        <v>1546</v>
      </c>
    </row>
    <row r="34" s="21" customFormat="1" spans="1:10">
      <c r="A34" s="476" t="s">
        <v>1377</v>
      </c>
      <c r="B34" s="416" t="s">
        <v>1378</v>
      </c>
      <c r="C34" s="420" t="s">
        <v>1394</v>
      </c>
      <c r="D34" s="418" t="s">
        <v>1395</v>
      </c>
      <c r="E34" s="415" t="s">
        <v>1340</v>
      </c>
      <c r="F34" s="416" t="s">
        <v>1341</v>
      </c>
      <c r="G34" s="417" t="s">
        <v>1547</v>
      </c>
      <c r="H34" s="418" t="s">
        <v>1548</v>
      </c>
      <c r="I34" s="415" t="s">
        <v>1275</v>
      </c>
      <c r="J34" s="419" t="s">
        <v>1276</v>
      </c>
    </row>
    <row r="35" s="21" customFormat="1" spans="1:10">
      <c r="A35" s="476" t="s">
        <v>1385</v>
      </c>
      <c r="B35" s="416" t="s">
        <v>1386</v>
      </c>
      <c r="C35" s="420" t="s">
        <v>1402</v>
      </c>
      <c r="D35" s="418" t="s">
        <v>1403</v>
      </c>
      <c r="E35" s="415" t="s">
        <v>1349</v>
      </c>
      <c r="F35" s="416" t="s">
        <v>1350</v>
      </c>
      <c r="G35" s="417" t="s">
        <v>1367</v>
      </c>
      <c r="H35" s="418" t="s">
        <v>1368</v>
      </c>
      <c r="I35" s="415" t="s">
        <v>1284</v>
      </c>
      <c r="J35" s="419" t="s">
        <v>1285</v>
      </c>
    </row>
    <row r="36" s="21" customFormat="1" spans="1:10">
      <c r="A36" s="465" t="s">
        <v>1392</v>
      </c>
      <c r="B36" s="416" t="s">
        <v>1393</v>
      </c>
      <c r="C36" s="477" t="s">
        <v>1409</v>
      </c>
      <c r="D36" s="478"/>
      <c r="E36" s="421" t="s">
        <v>836</v>
      </c>
      <c r="F36" s="422" t="s">
        <v>1549</v>
      </c>
      <c r="G36" s="417" t="s">
        <v>1550</v>
      </c>
      <c r="H36" s="418" t="s">
        <v>1551</v>
      </c>
      <c r="I36" s="415" t="s">
        <v>1082</v>
      </c>
      <c r="J36" s="419" t="s">
        <v>1552</v>
      </c>
    </row>
    <row r="37" s="21" customFormat="1" spans="1:10">
      <c r="A37" s="465" t="s">
        <v>1400</v>
      </c>
      <c r="B37" s="416" t="s">
        <v>1401</v>
      </c>
      <c r="C37" s="417" t="s">
        <v>1553</v>
      </c>
      <c r="D37" s="418" t="s">
        <v>1554</v>
      </c>
      <c r="E37" s="415" t="s">
        <v>1555</v>
      </c>
      <c r="F37" s="416" t="s">
        <v>1556</v>
      </c>
      <c r="G37" s="417" t="s">
        <v>1375</v>
      </c>
      <c r="H37" s="418" t="s">
        <v>1376</v>
      </c>
      <c r="I37" s="423" t="s">
        <v>1557</v>
      </c>
      <c r="J37" s="424" t="s">
        <v>1039</v>
      </c>
    </row>
    <row r="38" s="21" customFormat="1" spans="1:10">
      <c r="A38" s="465" t="s">
        <v>1407</v>
      </c>
      <c r="B38" s="416" t="s">
        <v>1408</v>
      </c>
      <c r="C38" s="417" t="s">
        <v>1414</v>
      </c>
      <c r="D38" s="418" t="s">
        <v>1558</v>
      </c>
      <c r="E38" s="415" t="s">
        <v>1559</v>
      </c>
      <c r="F38" s="416" t="s">
        <v>905</v>
      </c>
      <c r="G38" s="417" t="s">
        <v>1383</v>
      </c>
      <c r="H38" s="418" t="s">
        <v>1384</v>
      </c>
      <c r="I38" s="415" t="s">
        <v>787</v>
      </c>
      <c r="J38" s="419" t="s">
        <v>1294</v>
      </c>
    </row>
    <row r="39" s="21" customFormat="1" spans="1:10">
      <c r="A39" s="465" t="s">
        <v>1412</v>
      </c>
      <c r="B39" s="416" t="s">
        <v>1413</v>
      </c>
      <c r="C39" s="417" t="s">
        <v>1422</v>
      </c>
      <c r="D39" s="418" t="s">
        <v>1423</v>
      </c>
      <c r="E39" s="415" t="s">
        <v>1358</v>
      </c>
      <c r="F39" s="416" t="s">
        <v>953</v>
      </c>
      <c r="G39" s="417" t="s">
        <v>1390</v>
      </c>
      <c r="H39" s="418" t="s">
        <v>1391</v>
      </c>
      <c r="I39" s="415" t="s">
        <v>1302</v>
      </c>
      <c r="J39" s="419" t="s">
        <v>1303</v>
      </c>
    </row>
    <row r="40" s="21" customFormat="1" spans="1:10">
      <c r="A40" s="465" t="s">
        <v>1420</v>
      </c>
      <c r="B40" s="416" t="s">
        <v>1421</v>
      </c>
      <c r="C40" s="417" t="s">
        <v>1560</v>
      </c>
      <c r="D40" s="418" t="s">
        <v>1561</v>
      </c>
      <c r="E40" s="415" t="s">
        <v>1365</v>
      </c>
      <c r="F40" s="416" t="s">
        <v>1366</v>
      </c>
      <c r="G40" s="417" t="s">
        <v>1398</v>
      </c>
      <c r="H40" s="418" t="s">
        <v>1399</v>
      </c>
      <c r="I40" s="415" t="s">
        <v>1311</v>
      </c>
      <c r="J40" s="419" t="s">
        <v>1312</v>
      </c>
    </row>
    <row r="41" s="21" customFormat="1" spans="1:10">
      <c r="A41" s="465" t="s">
        <v>1426</v>
      </c>
      <c r="B41" s="416" t="s">
        <v>561</v>
      </c>
      <c r="C41" s="417" t="s">
        <v>1427</v>
      </c>
      <c r="D41" s="418" t="s">
        <v>1428</v>
      </c>
      <c r="E41" s="415" t="s">
        <v>1373</v>
      </c>
      <c r="F41" s="416" t="s">
        <v>1374</v>
      </c>
      <c r="G41" s="417" t="s">
        <v>1406</v>
      </c>
      <c r="H41" s="418" t="s">
        <v>1036</v>
      </c>
      <c r="I41" s="415" t="s">
        <v>1319</v>
      </c>
      <c r="J41" s="419" t="s">
        <v>728</v>
      </c>
    </row>
    <row r="42" s="21" customFormat="1" spans="1:10">
      <c r="A42" s="465" t="s">
        <v>1431</v>
      </c>
      <c r="B42" s="416" t="s">
        <v>1432</v>
      </c>
      <c r="C42" s="417" t="s">
        <v>1562</v>
      </c>
      <c r="D42" s="418" t="s">
        <v>586</v>
      </c>
      <c r="E42" s="415" t="s">
        <v>1563</v>
      </c>
      <c r="F42" s="416" t="s">
        <v>1564</v>
      </c>
      <c r="G42" s="417" t="s">
        <v>1410</v>
      </c>
      <c r="H42" s="418" t="s">
        <v>1411</v>
      </c>
      <c r="I42" s="415" t="s">
        <v>1324</v>
      </c>
      <c r="J42" s="419" t="s">
        <v>1325</v>
      </c>
    </row>
    <row r="43" s="21" customFormat="1" spans="1:10">
      <c r="A43" s="473" t="s">
        <v>1437</v>
      </c>
      <c r="B43" s="474" t="s">
        <v>1438</v>
      </c>
      <c r="C43" s="417" t="s">
        <v>1565</v>
      </c>
      <c r="D43" s="418" t="s">
        <v>610</v>
      </c>
      <c r="E43" s="415" t="s">
        <v>1566</v>
      </c>
      <c r="F43" s="416" t="s">
        <v>1567</v>
      </c>
      <c r="G43" s="417" t="s">
        <v>1568</v>
      </c>
      <c r="H43" s="418" t="s">
        <v>1569</v>
      </c>
      <c r="I43" s="415" t="s">
        <v>1570</v>
      </c>
      <c r="J43" s="419" t="s">
        <v>721</v>
      </c>
    </row>
    <row r="44" s="21" customFormat="1" spans="1:10">
      <c r="A44" s="465" t="s">
        <v>1443</v>
      </c>
      <c r="B44" s="416" t="s">
        <v>1444</v>
      </c>
      <c r="C44" s="417" t="s">
        <v>1433</v>
      </c>
      <c r="D44" s="418" t="s">
        <v>459</v>
      </c>
      <c r="E44" s="415" t="s">
        <v>1381</v>
      </c>
      <c r="F44" s="416" t="s">
        <v>1382</v>
      </c>
      <c r="G44" s="417" t="s">
        <v>854</v>
      </c>
      <c r="H44" s="418" t="s">
        <v>1571</v>
      </c>
      <c r="I44" s="415" t="s">
        <v>1572</v>
      </c>
      <c r="J44" s="419" t="s">
        <v>1573</v>
      </c>
    </row>
    <row r="45" s="21" customFormat="1" spans="1:10">
      <c r="A45" s="465" t="s">
        <v>1449</v>
      </c>
      <c r="B45" s="416" t="s">
        <v>1450</v>
      </c>
      <c r="C45" s="417" t="s">
        <v>1574</v>
      </c>
      <c r="D45" s="418" t="s">
        <v>1575</v>
      </c>
      <c r="E45" s="415" t="s">
        <v>1576</v>
      </c>
      <c r="F45" s="416" t="s">
        <v>1577</v>
      </c>
      <c r="G45" s="417" t="s">
        <v>1418</v>
      </c>
      <c r="H45" s="418" t="s">
        <v>1419</v>
      </c>
      <c r="I45" s="425" t="s">
        <v>1578</v>
      </c>
      <c r="J45" s="419" t="s">
        <v>1528</v>
      </c>
    </row>
    <row r="46" s="21" customFormat="1" spans="1:10">
      <c r="A46" s="465" t="s">
        <v>1454</v>
      </c>
      <c r="B46" s="416" t="s">
        <v>1455</v>
      </c>
      <c r="C46" s="417" t="s">
        <v>1439</v>
      </c>
      <c r="D46" s="418" t="s">
        <v>1440</v>
      </c>
      <c r="E46" s="415" t="s">
        <v>941</v>
      </c>
      <c r="F46" s="416" t="s">
        <v>1389</v>
      </c>
      <c r="G46" s="426" t="s">
        <v>1425</v>
      </c>
      <c r="H46" s="427" t="s">
        <v>698</v>
      </c>
      <c r="I46" s="425" t="s">
        <v>1334</v>
      </c>
      <c r="J46" s="419" t="s">
        <v>1335</v>
      </c>
    </row>
    <row r="47" s="21" customFormat="1" spans="1:10">
      <c r="A47" s="465" t="s">
        <v>1458</v>
      </c>
      <c r="B47" s="416" t="s">
        <v>1459</v>
      </c>
      <c r="C47" s="417" t="s">
        <v>1579</v>
      </c>
      <c r="D47" s="418" t="s">
        <v>1467</v>
      </c>
      <c r="E47" s="415" t="s">
        <v>1396</v>
      </c>
      <c r="F47" s="416" t="s">
        <v>1397</v>
      </c>
      <c r="G47" s="417" t="s">
        <v>1046</v>
      </c>
      <c r="H47" s="418" t="s">
        <v>1430</v>
      </c>
      <c r="I47" s="425" t="s">
        <v>1344</v>
      </c>
      <c r="J47" s="419" t="s">
        <v>1345</v>
      </c>
    </row>
    <row r="48" s="21" customFormat="1" spans="1:10">
      <c r="A48" s="465" t="s">
        <v>1461</v>
      </c>
      <c r="B48" s="416" t="s">
        <v>1462</v>
      </c>
      <c r="C48" s="479" t="s">
        <v>1580</v>
      </c>
      <c r="D48" s="418" t="s">
        <v>1581</v>
      </c>
      <c r="E48" s="415" t="s">
        <v>1404</v>
      </c>
      <c r="F48" s="416" t="s">
        <v>1405</v>
      </c>
      <c r="G48" s="417" t="s">
        <v>1436</v>
      </c>
      <c r="H48" s="418" t="s">
        <v>862</v>
      </c>
      <c r="I48" s="428" t="s">
        <v>1353</v>
      </c>
      <c r="J48" s="429" t="s">
        <v>1353</v>
      </c>
    </row>
    <row r="49" s="21" customFormat="1" spans="1:10">
      <c r="A49" s="476" t="s">
        <v>1465</v>
      </c>
      <c r="B49" s="416" t="s">
        <v>1466</v>
      </c>
      <c r="C49" s="417" t="s">
        <v>1582</v>
      </c>
      <c r="D49" s="418" t="s">
        <v>503</v>
      </c>
      <c r="E49" s="415" t="s">
        <v>771</v>
      </c>
      <c r="F49" s="416" t="s">
        <v>770</v>
      </c>
      <c r="G49" s="417" t="s">
        <v>1441</v>
      </c>
      <c r="H49" s="418" t="s">
        <v>1442</v>
      </c>
      <c r="I49" s="428" t="s">
        <v>1353</v>
      </c>
      <c r="J49" s="429" t="s">
        <v>1353</v>
      </c>
    </row>
    <row r="50" s="21" customFormat="1" spans="1:10">
      <c r="A50" s="468" t="s">
        <v>1146</v>
      </c>
      <c r="B50" s="469"/>
      <c r="C50" s="417" t="s">
        <v>1583</v>
      </c>
      <c r="D50" s="418" t="s">
        <v>1584</v>
      </c>
      <c r="E50" s="415" t="s">
        <v>1416</v>
      </c>
      <c r="F50" s="416" t="s">
        <v>1417</v>
      </c>
      <c r="G50" s="417" t="s">
        <v>1447</v>
      </c>
      <c r="H50" s="418" t="s">
        <v>1448</v>
      </c>
      <c r="I50" s="428" t="s">
        <v>1353</v>
      </c>
      <c r="J50" s="429" t="s">
        <v>1353</v>
      </c>
    </row>
    <row r="51" s="21" customFormat="1" ht="15" spans="1:10">
      <c r="A51" s="465" t="s">
        <v>1468</v>
      </c>
      <c r="B51" s="416" t="s">
        <v>1469</v>
      </c>
      <c r="C51" s="417" t="s">
        <v>1445</v>
      </c>
      <c r="D51" s="418" t="s">
        <v>1585</v>
      </c>
      <c r="E51" s="415" t="s">
        <v>1586</v>
      </c>
      <c r="F51" s="416" t="s">
        <v>1587</v>
      </c>
      <c r="G51" s="417" t="s">
        <v>1452</v>
      </c>
      <c r="H51" s="418" t="s">
        <v>1453</v>
      </c>
      <c r="I51" s="430" t="s">
        <v>1353</v>
      </c>
      <c r="J51" s="431" t="s">
        <v>1353</v>
      </c>
    </row>
    <row r="52" s="21" customFormat="1" ht="15" spans="1:10">
      <c r="A52" s="465" t="s">
        <v>1470</v>
      </c>
      <c r="B52" s="416" t="s">
        <v>1471</v>
      </c>
      <c r="C52" s="417" t="s">
        <v>1451</v>
      </c>
      <c r="D52" s="418" t="s">
        <v>1588</v>
      </c>
      <c r="E52" s="415" t="s">
        <v>1424</v>
      </c>
      <c r="F52" s="416" t="s">
        <v>777</v>
      </c>
      <c r="G52" s="420" t="s">
        <v>1456</v>
      </c>
      <c r="H52" s="418" t="s">
        <v>1457</v>
      </c>
      <c r="I52" s="430" t="s">
        <v>1353</v>
      </c>
      <c r="J52" s="431" t="s">
        <v>1353</v>
      </c>
    </row>
    <row r="53" s="21" customFormat="1" ht="15" spans="1:10">
      <c r="A53" s="465" t="s">
        <v>578</v>
      </c>
      <c r="B53" s="416" t="s">
        <v>577</v>
      </c>
      <c r="C53" s="480" t="s">
        <v>1353</v>
      </c>
      <c r="D53" s="481" t="s">
        <v>1353</v>
      </c>
      <c r="E53" s="415" t="s">
        <v>1429</v>
      </c>
      <c r="F53" s="416" t="s">
        <v>614</v>
      </c>
      <c r="G53" s="420" t="s">
        <v>1460</v>
      </c>
      <c r="H53" s="418" t="s">
        <v>871</v>
      </c>
      <c r="I53" s="430" t="s">
        <v>1353</v>
      </c>
      <c r="J53" s="431" t="s">
        <v>1353</v>
      </c>
    </row>
    <row r="54" s="21" customFormat="1" ht="15" spans="1:10">
      <c r="A54" s="482" t="s">
        <v>489</v>
      </c>
      <c r="B54" s="433" t="s">
        <v>488</v>
      </c>
      <c r="C54" s="483" t="s">
        <v>1353</v>
      </c>
      <c r="D54" s="484" t="s">
        <v>1353</v>
      </c>
      <c r="E54" s="432" t="s">
        <v>1434</v>
      </c>
      <c r="F54" s="433" t="s">
        <v>1435</v>
      </c>
      <c r="G54" s="434" t="s">
        <v>1463</v>
      </c>
      <c r="H54" s="435" t="s">
        <v>1464</v>
      </c>
      <c r="I54" s="430" t="s">
        <v>1353</v>
      </c>
      <c r="J54" s="431" t="s">
        <v>1353</v>
      </c>
    </row>
    <row r="55" s="21" customFormat="1" spans="1:8">
      <c r="A55" s="485" t="s">
        <v>1472</v>
      </c>
      <c r="B55" s="486"/>
      <c r="C55" s="487"/>
      <c r="D55" s="488"/>
      <c r="E55" s="487"/>
      <c r="F55" s="488"/>
      <c r="H55" s="489"/>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 workbookViewId="0">
      <selection activeCell="S1" sqref="S1"/>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391" t="s">
        <v>1589</v>
      </c>
      <c r="B1" s="391"/>
      <c r="C1" s="391"/>
      <c r="D1" s="391"/>
      <c r="E1" s="391"/>
      <c r="F1" s="391"/>
      <c r="G1" s="391"/>
      <c r="H1" s="391"/>
      <c r="I1" s="391"/>
      <c r="J1" s="391"/>
      <c r="K1" s="391"/>
      <c r="L1" s="391"/>
      <c r="M1" s="391"/>
      <c r="N1" s="391"/>
      <c r="O1" s="391"/>
      <c r="P1" s="391"/>
      <c r="Q1" s="391"/>
      <c r="R1" s="391"/>
      <c r="S1" s="26" t="s">
        <v>346</v>
      </c>
    </row>
    <row r="2" s="390" customFormat="1" ht="30" customHeight="1" spans="1:30">
      <c r="A2" s="392" t="s">
        <v>1590</v>
      </c>
      <c r="B2" s="392"/>
      <c r="C2" s="392"/>
      <c r="D2" s="392"/>
      <c r="E2" s="392"/>
      <c r="F2" s="392"/>
      <c r="G2" s="392"/>
      <c r="H2" s="392"/>
      <c r="I2" s="392"/>
      <c r="J2" s="392"/>
      <c r="K2" s="392"/>
      <c r="L2" s="392"/>
      <c r="M2" s="392"/>
      <c r="N2" s="392"/>
      <c r="O2" s="392"/>
      <c r="P2" s="392"/>
      <c r="Q2" s="392"/>
      <c r="R2" s="392"/>
      <c r="S2"/>
      <c r="T2"/>
      <c r="U2"/>
      <c r="V2"/>
      <c r="W2"/>
      <c r="X2"/>
      <c r="Y2"/>
      <c r="Z2"/>
      <c r="AA2"/>
      <c r="AB2"/>
      <c r="AC2"/>
      <c r="AD2"/>
    </row>
    <row r="3" s="390" customFormat="1" ht="30" customHeight="1" spans="1:30">
      <c r="A3" s="393"/>
      <c r="B3" s="394"/>
      <c r="C3" s="394"/>
      <c r="D3" s="394"/>
      <c r="E3" s="394"/>
      <c r="F3" s="394"/>
      <c r="G3" s="394"/>
      <c r="H3" s="394"/>
      <c r="I3" s="394"/>
      <c r="J3" s="394" t="s">
        <v>1591</v>
      </c>
      <c r="K3" s="394"/>
      <c r="L3" s="394"/>
      <c r="M3" s="394"/>
      <c r="N3" s="394"/>
      <c r="O3" s="394"/>
      <c r="P3" s="394"/>
      <c r="Q3" s="394"/>
      <c r="R3" s="411"/>
      <c r="S3"/>
      <c r="T3"/>
      <c r="U3"/>
      <c r="V3"/>
      <c r="W3"/>
      <c r="X3"/>
      <c r="Y3"/>
      <c r="Z3"/>
      <c r="AA3"/>
      <c r="AB3"/>
      <c r="AC3"/>
      <c r="AD3"/>
    </row>
    <row r="4" s="390" customFormat="1" ht="30" customHeight="1" spans="1:30">
      <c r="A4" s="395" t="s">
        <v>1592</v>
      </c>
      <c r="B4" s="396"/>
      <c r="C4" s="396"/>
      <c r="D4" s="396"/>
      <c r="E4" s="396"/>
      <c r="F4" s="396"/>
      <c r="G4" s="396"/>
      <c r="H4" s="396"/>
      <c r="I4" s="396"/>
      <c r="J4" s="396"/>
      <c r="K4" s="396"/>
      <c r="L4" s="396"/>
      <c r="M4" s="396"/>
      <c r="N4" s="396"/>
      <c r="O4" s="396"/>
      <c r="P4" s="396"/>
      <c r="Q4" s="396"/>
      <c r="R4" s="412"/>
      <c r="S4"/>
      <c r="T4"/>
      <c r="U4"/>
      <c r="V4"/>
      <c r="W4"/>
      <c r="X4"/>
      <c r="Y4"/>
      <c r="Z4"/>
      <c r="AA4"/>
      <c r="AB4"/>
      <c r="AC4"/>
      <c r="AD4"/>
    </row>
    <row r="5" customFormat="1" ht="70" customHeight="1" spans="1:30">
      <c r="A5" s="397" t="s">
        <v>1593</v>
      </c>
      <c r="B5" s="398" t="s">
        <v>1594</v>
      </c>
      <c r="C5" s="399" t="s">
        <v>313</v>
      </c>
      <c r="D5" s="400" t="s">
        <v>528</v>
      </c>
      <c r="E5" s="401" t="s">
        <v>453</v>
      </c>
      <c r="F5" s="402" t="s">
        <v>435</v>
      </c>
      <c r="G5" s="402" t="s">
        <v>997</v>
      </c>
      <c r="H5" s="400" t="s">
        <v>350</v>
      </c>
      <c r="I5" s="400" t="s">
        <v>1595</v>
      </c>
      <c r="J5" s="398" t="s">
        <v>1596</v>
      </c>
      <c r="K5" s="398" t="s">
        <v>1597</v>
      </c>
      <c r="L5" s="407" t="s">
        <v>1598</v>
      </c>
      <c r="M5" s="407" t="s">
        <v>1599</v>
      </c>
      <c r="N5" s="408" t="s">
        <v>1600</v>
      </c>
      <c r="O5" s="408" t="s">
        <v>1601</v>
      </c>
      <c r="P5" s="409" t="s">
        <v>1602</v>
      </c>
      <c r="Q5" s="398" t="s">
        <v>1603</v>
      </c>
      <c r="R5" s="400" t="s">
        <v>1604</v>
      </c>
      <c r="S5" s="413" t="s">
        <v>1604</v>
      </c>
      <c r="T5" s="414"/>
      <c r="U5" s="413" t="s">
        <v>1604</v>
      </c>
      <c r="V5" s="414"/>
      <c r="W5" s="413" t="s">
        <v>1604</v>
      </c>
      <c r="X5" s="414"/>
      <c r="Y5" s="436" t="s">
        <v>1605</v>
      </c>
      <c r="Z5" s="437"/>
      <c r="AA5" s="437"/>
      <c r="AB5" s="437"/>
      <c r="AC5" s="437"/>
      <c r="AD5" s="438"/>
    </row>
    <row r="6" customFormat="1" ht="14.25" spans="1:30">
      <c r="A6" s="403">
        <v>1</v>
      </c>
      <c r="B6" s="384">
        <v>421.133732625677</v>
      </c>
      <c r="C6" s="384">
        <v>375.860750579809</v>
      </c>
      <c r="D6" s="384">
        <v>564.345307821319</v>
      </c>
      <c r="E6" s="384">
        <v>472.972922519168</v>
      </c>
      <c r="F6" s="384">
        <v>523.31957922933</v>
      </c>
      <c r="G6" s="384">
        <v>653.105971538635</v>
      </c>
      <c r="H6" s="384">
        <v>596.469873401558</v>
      </c>
      <c r="I6" s="384">
        <v>596.469873401558</v>
      </c>
      <c r="J6" s="384">
        <v>583.99616882472</v>
      </c>
      <c r="K6" s="384">
        <v>587.398088254766</v>
      </c>
      <c r="L6" s="384">
        <v>667.596442224994</v>
      </c>
      <c r="M6" s="384">
        <v>667.596442224994</v>
      </c>
      <c r="N6" s="384">
        <v>701.247811924899</v>
      </c>
      <c r="O6" s="384">
        <v>532.463845081463</v>
      </c>
      <c r="P6" s="384">
        <v>711.070854279161</v>
      </c>
      <c r="Q6" s="384">
        <v>656.979478647752</v>
      </c>
      <c r="R6" s="384">
        <v>570.691851576794</v>
      </c>
      <c r="S6" s="415" t="s">
        <v>1153</v>
      </c>
      <c r="T6" s="416" t="s">
        <v>1494</v>
      </c>
      <c r="U6" s="417" t="s">
        <v>1154</v>
      </c>
      <c r="V6" s="418" t="s">
        <v>658</v>
      </c>
      <c r="W6" s="415" t="s">
        <v>1155</v>
      </c>
      <c r="X6" s="419" t="s">
        <v>1156</v>
      </c>
      <c r="Y6" s="439"/>
      <c r="Z6" s="440"/>
      <c r="AA6" s="440"/>
      <c r="AB6" s="440"/>
      <c r="AC6" s="440"/>
      <c r="AD6" s="441"/>
    </row>
    <row r="7" customFormat="1" ht="14.25" spans="1:30">
      <c r="A7" s="403">
        <v>1.5</v>
      </c>
      <c r="B7" s="384">
        <v>445.181719073989</v>
      </c>
      <c r="C7" s="384">
        <v>402.005719626144</v>
      </c>
      <c r="D7" s="384">
        <v>610.287683716034</v>
      </c>
      <c r="E7" s="384">
        <v>505.823171944548</v>
      </c>
      <c r="F7" s="384">
        <v>555.863633226541</v>
      </c>
      <c r="G7" s="384">
        <v>704.438667791756</v>
      </c>
      <c r="H7" s="384">
        <v>596.407700868821</v>
      </c>
      <c r="I7" s="384">
        <v>596.407700868821</v>
      </c>
      <c r="J7" s="384">
        <v>631.468935494099</v>
      </c>
      <c r="K7" s="384">
        <v>631.767560696728</v>
      </c>
      <c r="L7" s="384">
        <v>670.477826082711</v>
      </c>
      <c r="M7" s="384">
        <v>670.477826082711</v>
      </c>
      <c r="N7" s="384">
        <v>786.864765003811</v>
      </c>
      <c r="O7" s="384">
        <v>589.08763024313</v>
      </c>
      <c r="P7" s="384">
        <v>801.599328535201</v>
      </c>
      <c r="Q7" s="384">
        <v>714.677540932617</v>
      </c>
      <c r="R7" s="384">
        <v>630.705241220172</v>
      </c>
      <c r="S7" s="415" t="s">
        <v>672</v>
      </c>
      <c r="T7" s="416" t="s">
        <v>671</v>
      </c>
      <c r="U7" s="420" t="s">
        <v>1161</v>
      </c>
      <c r="V7" s="418" t="s">
        <v>1162</v>
      </c>
      <c r="W7" s="415" t="s">
        <v>1163</v>
      </c>
      <c r="X7" s="419" t="s">
        <v>382</v>
      </c>
      <c r="Y7" s="442" t="s">
        <v>1606</v>
      </c>
      <c r="Z7" s="443" t="s">
        <v>1607</v>
      </c>
      <c r="AA7" s="443" t="s">
        <v>1608</v>
      </c>
      <c r="AB7" s="443" t="s">
        <v>1606</v>
      </c>
      <c r="AC7" s="443" t="s">
        <v>1607</v>
      </c>
      <c r="AD7" s="444" t="s">
        <v>1608</v>
      </c>
    </row>
    <row r="8" customFormat="1" spans="1:30">
      <c r="A8" s="403">
        <v>2</v>
      </c>
      <c r="B8" s="384">
        <v>472.826510710737</v>
      </c>
      <c r="C8" s="384">
        <v>427.927319959219</v>
      </c>
      <c r="D8" s="384">
        <v>657.960643920555</v>
      </c>
      <c r="E8" s="384">
        <v>530.842747149069</v>
      </c>
      <c r="F8" s="384">
        <v>587.692104811376</v>
      </c>
      <c r="G8" s="384">
        <v>756.158620409224</v>
      </c>
      <c r="H8" s="384">
        <v>611.875266839259</v>
      </c>
      <c r="I8" s="384">
        <v>611.875266839259</v>
      </c>
      <c r="J8" s="384">
        <v>642.191475670373</v>
      </c>
      <c r="K8" s="384">
        <v>642.488775417153</v>
      </c>
      <c r="L8" s="384">
        <v>753.898554168865</v>
      </c>
      <c r="M8" s="384">
        <v>753.898554168865</v>
      </c>
      <c r="N8" s="384">
        <v>859.889887523542</v>
      </c>
      <c r="O8" s="384">
        <v>645.169183466845</v>
      </c>
      <c r="P8" s="384">
        <v>879.535972232061</v>
      </c>
      <c r="Q8" s="384">
        <v>771.827346480213</v>
      </c>
      <c r="R8" s="384">
        <v>690.182292751008</v>
      </c>
      <c r="S8" s="415" t="s">
        <v>791</v>
      </c>
      <c r="T8" s="416" t="s">
        <v>790</v>
      </c>
      <c r="U8" s="420" t="s">
        <v>1167</v>
      </c>
      <c r="V8" s="418" t="s">
        <v>826</v>
      </c>
      <c r="W8" s="415" t="s">
        <v>1168</v>
      </c>
      <c r="X8" s="419" t="s">
        <v>1169</v>
      </c>
      <c r="Y8" s="415" t="s">
        <v>1271</v>
      </c>
      <c r="Z8" s="445" t="s">
        <v>1002</v>
      </c>
      <c r="AA8" s="416" t="s">
        <v>1272</v>
      </c>
      <c r="AB8" s="446" t="s">
        <v>457</v>
      </c>
      <c r="AC8" s="446" t="s">
        <v>458</v>
      </c>
      <c r="AD8" s="447" t="s">
        <v>456</v>
      </c>
    </row>
    <row r="9" customFormat="1" spans="1:30">
      <c r="A9" s="403">
        <v>2.5</v>
      </c>
      <c r="B9" s="384">
        <v>501.302724652349</v>
      </c>
      <c r="C9" s="384">
        <v>454.519026432078</v>
      </c>
      <c r="D9" s="384">
        <v>706.776233509112</v>
      </c>
      <c r="E9" s="384">
        <v>563.148254019951</v>
      </c>
      <c r="F9" s="384">
        <v>620.236158808587</v>
      </c>
      <c r="G9" s="384">
        <v>805.555034840614</v>
      </c>
      <c r="H9" s="384">
        <v>627.101691346364</v>
      </c>
      <c r="I9" s="384">
        <v>627.101691346364</v>
      </c>
      <c r="J9" s="384">
        <v>653.081155829123</v>
      </c>
      <c r="K9" s="384">
        <v>653.74719739291</v>
      </c>
      <c r="L9" s="384">
        <v>806.285095191546</v>
      </c>
      <c r="M9" s="384">
        <v>806.285095191546</v>
      </c>
      <c r="N9" s="384">
        <v>931.854645364603</v>
      </c>
      <c r="O9" s="384">
        <v>727.084028343283</v>
      </c>
      <c r="P9" s="384">
        <v>956.412251250255</v>
      </c>
      <c r="Q9" s="384">
        <v>830.073665502342</v>
      </c>
      <c r="R9" s="384">
        <v>749.301785540148</v>
      </c>
      <c r="S9" s="415" t="s">
        <v>1174</v>
      </c>
      <c r="T9" s="416" t="s">
        <v>1175</v>
      </c>
      <c r="U9" s="420" t="s">
        <v>1176</v>
      </c>
      <c r="V9" s="418" t="s">
        <v>811</v>
      </c>
      <c r="W9" s="415" t="s">
        <v>1495</v>
      </c>
      <c r="X9" s="419" t="s">
        <v>1496</v>
      </c>
      <c r="Y9" s="448" t="s">
        <v>732</v>
      </c>
      <c r="Z9" s="449" t="s">
        <v>733</v>
      </c>
      <c r="AA9" s="449" t="s">
        <v>731</v>
      </c>
      <c r="AB9" s="449" t="s">
        <v>1434</v>
      </c>
      <c r="AC9" s="449" t="s">
        <v>776</v>
      </c>
      <c r="AD9" s="450" t="s">
        <v>1435</v>
      </c>
    </row>
    <row r="10" customFormat="1" spans="1:30">
      <c r="A10" s="403">
        <v>3</v>
      </c>
      <c r="B10" s="384">
        <v>530.194649746395</v>
      </c>
      <c r="C10" s="384">
        <v>481.557470331461</v>
      </c>
      <c r="D10" s="384">
        <v>746.117983350405</v>
      </c>
      <c r="E10" s="384">
        <v>604.056153730563</v>
      </c>
      <c r="F10" s="384">
        <v>653.138004011988</v>
      </c>
      <c r="G10" s="384">
        <v>858.049500186774</v>
      </c>
      <c r="H10" s="384">
        <v>642.73632261706</v>
      </c>
      <c r="I10" s="384">
        <v>642.73632261706</v>
      </c>
      <c r="J10" s="384">
        <v>662.939498792283</v>
      </c>
      <c r="K10" s="384">
        <v>664.429443711397</v>
      </c>
      <c r="L10" s="384">
        <v>839.442385105265</v>
      </c>
      <c r="M10" s="384">
        <v>839.442385105265</v>
      </c>
      <c r="N10" s="384">
        <v>1004.87976788433</v>
      </c>
      <c r="O10" s="384">
        <v>782.984837587675</v>
      </c>
      <c r="P10" s="384">
        <v>1034.34889494712</v>
      </c>
      <c r="Q10" s="384">
        <v>888.319984524471</v>
      </c>
      <c r="R10" s="384">
        <v>808.600057700135</v>
      </c>
      <c r="S10" s="415" t="s">
        <v>983</v>
      </c>
      <c r="T10" s="416" t="s">
        <v>982</v>
      </c>
      <c r="U10" s="420" t="s">
        <v>1183</v>
      </c>
      <c r="V10" s="418" t="s">
        <v>1184</v>
      </c>
      <c r="W10" s="415" t="s">
        <v>1497</v>
      </c>
      <c r="X10" s="419" t="s">
        <v>1498</v>
      </c>
      <c r="Y10" s="448" t="s">
        <v>436</v>
      </c>
      <c r="Z10" s="449" t="s">
        <v>437</v>
      </c>
      <c r="AA10" s="449" t="s">
        <v>435</v>
      </c>
      <c r="AB10" s="449" t="s">
        <v>1181</v>
      </c>
      <c r="AC10" s="449" t="s">
        <v>1096</v>
      </c>
      <c r="AD10" s="450" t="s">
        <v>1182</v>
      </c>
    </row>
    <row r="11" customFormat="1" spans="1:30">
      <c r="A11" s="403">
        <v>3.5</v>
      </c>
      <c r="B11" s="384">
        <v>558.670863688007</v>
      </c>
      <c r="C11" s="384">
        <v>507.479070664537</v>
      </c>
      <c r="D11" s="384">
        <v>785.459733191699</v>
      </c>
      <c r="E11" s="384">
        <v>636.58863666582</v>
      </c>
      <c r="F11" s="384">
        <v>685.6820580092</v>
      </c>
      <c r="G11" s="384">
        <v>909.382196439894</v>
      </c>
      <c r="H11" s="384">
        <v>658.122476666725</v>
      </c>
      <c r="I11" s="384">
        <v>658.122476666725</v>
      </c>
      <c r="J11" s="384">
        <v>672.646474697563</v>
      </c>
      <c r="K11" s="384">
        <v>674.066833184638</v>
      </c>
      <c r="L11" s="384">
        <v>861.717566587271</v>
      </c>
      <c r="M11" s="384">
        <v>861.717566587271</v>
      </c>
      <c r="N11" s="384">
        <v>1077.90489040406</v>
      </c>
      <c r="O11" s="384">
        <v>838.524158873433</v>
      </c>
      <c r="P11" s="384">
        <v>1112.28553864397</v>
      </c>
      <c r="Q11" s="384">
        <v>945.469790072072</v>
      </c>
      <c r="R11" s="384">
        <v>867.54077111843</v>
      </c>
      <c r="S11" s="415" t="s">
        <v>1190</v>
      </c>
      <c r="T11" s="416" t="s">
        <v>1499</v>
      </c>
      <c r="U11" s="417" t="s">
        <v>1191</v>
      </c>
      <c r="V11" s="418" t="s">
        <v>1192</v>
      </c>
      <c r="W11" s="415" t="s">
        <v>1177</v>
      </c>
      <c r="X11" s="419" t="s">
        <v>1178</v>
      </c>
      <c r="Y11" s="448" t="s">
        <v>1159</v>
      </c>
      <c r="Z11" s="449" t="s">
        <v>483</v>
      </c>
      <c r="AA11" s="449" t="s">
        <v>1609</v>
      </c>
      <c r="AB11" s="449" t="s">
        <v>1300</v>
      </c>
      <c r="AC11" s="449" t="s">
        <v>742</v>
      </c>
      <c r="AD11" s="450" t="s">
        <v>1301</v>
      </c>
    </row>
    <row r="12" customFormat="1" spans="1:30">
      <c r="A12" s="403">
        <v>4</v>
      </c>
      <c r="B12" s="384">
        <v>587.147077629621</v>
      </c>
      <c r="C12" s="384">
        <v>534.070777137396</v>
      </c>
      <c r="D12" s="384">
        <v>838.734905424753</v>
      </c>
      <c r="E12" s="384">
        <v>669.756652581322</v>
      </c>
      <c r="F12" s="384">
        <v>718.226112006411</v>
      </c>
      <c r="G12" s="384">
        <v>961.876661786055</v>
      </c>
      <c r="H12" s="384">
        <v>673.725164451477</v>
      </c>
      <c r="I12" s="384">
        <v>673.725164451477</v>
      </c>
      <c r="J12" s="384">
        <v>682.409649930813</v>
      </c>
      <c r="K12" s="384">
        <v>683.429058023768</v>
      </c>
      <c r="L12" s="384">
        <v>829.721301829461</v>
      </c>
      <c r="M12" s="384">
        <v>829.721301829461</v>
      </c>
      <c r="N12" s="384">
        <v>1149.86964824514</v>
      </c>
      <c r="O12" s="384">
        <v>894.605712097148</v>
      </c>
      <c r="P12" s="384">
        <v>1189.16181766216</v>
      </c>
      <c r="Q12" s="384">
        <v>1003.71610909419</v>
      </c>
      <c r="R12" s="384">
        <v>927.017822649265</v>
      </c>
      <c r="S12" s="415" t="s">
        <v>1198</v>
      </c>
      <c r="T12" s="416" t="s">
        <v>1199</v>
      </c>
      <c r="U12" s="417" t="s">
        <v>668</v>
      </c>
      <c r="V12" s="418" t="s">
        <v>667</v>
      </c>
      <c r="W12" s="415" t="s">
        <v>1500</v>
      </c>
      <c r="X12" s="419" t="s">
        <v>1501</v>
      </c>
      <c r="Y12" s="451" t="s">
        <v>1610</v>
      </c>
      <c r="Z12" s="449" t="s">
        <v>480</v>
      </c>
      <c r="AA12" s="449" t="s">
        <v>1173</v>
      </c>
      <c r="AB12" s="449" t="s">
        <v>1317</v>
      </c>
      <c r="AC12" s="449" t="s">
        <v>782</v>
      </c>
      <c r="AD12" s="450" t="s">
        <v>1318</v>
      </c>
    </row>
    <row r="13" customFormat="1" spans="1:30">
      <c r="A13" s="403">
        <v>4.5</v>
      </c>
      <c r="B13" s="384">
        <v>615.207580418802</v>
      </c>
      <c r="C13" s="384">
        <v>560.215746183734</v>
      </c>
      <c r="D13" s="384">
        <v>879.06397580177</v>
      </c>
      <c r="E13" s="384">
        <v>702.924668496823</v>
      </c>
      <c r="F13" s="384">
        <v>750.412374797434</v>
      </c>
      <c r="G13" s="384">
        <v>1012.43484531049</v>
      </c>
      <c r="H13" s="384">
        <v>689.146385217756</v>
      </c>
      <c r="I13" s="384">
        <v>689.146385217756</v>
      </c>
      <c r="J13" s="384">
        <v>692.132796397443</v>
      </c>
      <c r="K13" s="384">
        <v>692.934167003346</v>
      </c>
      <c r="L13" s="384">
        <v>840.423311234639</v>
      </c>
      <c r="M13" s="384">
        <v>840.423311234639</v>
      </c>
      <c r="N13" s="384">
        <v>1221.30422374685</v>
      </c>
      <c r="O13" s="384">
        <v>949.964289403591</v>
      </c>
      <c r="P13" s="384">
        <v>1265.50791434102</v>
      </c>
      <c r="Q13" s="384">
        <v>1062.5106848536</v>
      </c>
      <c r="R13" s="384">
        <v>985.779756696711</v>
      </c>
      <c r="S13" s="415" t="s">
        <v>1205</v>
      </c>
      <c r="T13" s="416" t="s">
        <v>1206</v>
      </c>
      <c r="U13" s="417" t="s">
        <v>1207</v>
      </c>
      <c r="V13" s="418" t="s">
        <v>661</v>
      </c>
      <c r="W13" s="415" t="s">
        <v>1185</v>
      </c>
      <c r="X13" s="419" t="s">
        <v>1186</v>
      </c>
      <c r="Y13" s="448" t="s">
        <v>1332</v>
      </c>
      <c r="Z13" s="449" t="s">
        <v>739</v>
      </c>
      <c r="AA13" s="449" t="s">
        <v>1333</v>
      </c>
      <c r="AB13" s="449" t="s">
        <v>1351</v>
      </c>
      <c r="AC13" s="449" t="s">
        <v>753</v>
      </c>
      <c r="AD13" s="450" t="s">
        <v>1352</v>
      </c>
    </row>
    <row r="14" customFormat="1" spans="1:30">
      <c r="A14" s="404">
        <v>5</v>
      </c>
      <c r="B14" s="384">
        <v>654.607814641471</v>
      </c>
      <c r="C14" s="384">
        <v>587.030821369854</v>
      </c>
      <c r="D14" s="384">
        <v>919.681476897087</v>
      </c>
      <c r="E14" s="384">
        <v>736.410450902447</v>
      </c>
      <c r="F14" s="384">
        <v>782.598637588458</v>
      </c>
      <c r="G14" s="384">
        <v>1064.92931065664</v>
      </c>
      <c r="H14" s="384">
        <v>749.682026295504</v>
      </c>
      <c r="I14" s="384">
        <v>749.682026295504</v>
      </c>
      <c r="J14" s="384">
        <v>733.170155361585</v>
      </c>
      <c r="K14" s="384">
        <v>733.788872126789</v>
      </c>
      <c r="L14" s="384">
        <v>862.716649540701</v>
      </c>
      <c r="M14" s="384">
        <v>862.716649540701</v>
      </c>
      <c r="N14" s="384">
        <v>1303.0181660034</v>
      </c>
      <c r="O14" s="384">
        <v>1016.84334212284</v>
      </c>
      <c r="P14" s="384">
        <v>1352.13337777471</v>
      </c>
      <c r="Q14" s="384">
        <v>1132.64499204647</v>
      </c>
      <c r="R14" s="384">
        <v>1056.0602015485</v>
      </c>
      <c r="S14" s="415" t="s">
        <v>980</v>
      </c>
      <c r="T14" s="416" t="s">
        <v>1212</v>
      </c>
      <c r="U14" s="417" t="s">
        <v>1213</v>
      </c>
      <c r="V14" s="418" t="s">
        <v>1214</v>
      </c>
      <c r="W14" s="415" t="s">
        <v>1193</v>
      </c>
      <c r="X14" s="419" t="s">
        <v>1194</v>
      </c>
      <c r="Y14" s="448" t="s">
        <v>1433</v>
      </c>
      <c r="Z14" s="449" t="s">
        <v>461</v>
      </c>
      <c r="AA14" s="449" t="s">
        <v>459</v>
      </c>
      <c r="AB14" s="449" t="s">
        <v>1375</v>
      </c>
      <c r="AC14" s="449" t="s">
        <v>849</v>
      </c>
      <c r="AD14" s="450" t="s">
        <v>1376</v>
      </c>
    </row>
    <row r="15" customFormat="1" spans="1:30">
      <c r="A15" s="404">
        <v>5.5</v>
      </c>
      <c r="B15" s="384">
        <v>678.776826641453</v>
      </c>
      <c r="C15" s="384">
        <v>641.057361583418</v>
      </c>
      <c r="D15" s="384">
        <v>990.778896113448</v>
      </c>
      <c r="E15" s="384">
        <v>822.53290795819</v>
      </c>
      <c r="F15" s="384">
        <v>846.017968025667</v>
      </c>
      <c r="G15" s="384">
        <v>1150.30268319747</v>
      </c>
      <c r="H15" s="384">
        <v>792.272553387809</v>
      </c>
      <c r="I15" s="384">
        <v>792.272553387809</v>
      </c>
      <c r="J15" s="384">
        <v>787.736659679339</v>
      </c>
      <c r="K15" s="384">
        <v>787.920404008713</v>
      </c>
      <c r="L15" s="384">
        <v>968.611821505234</v>
      </c>
      <c r="M15" s="384">
        <v>968.611821505234</v>
      </c>
      <c r="N15" s="384">
        <v>1375.35096616787</v>
      </c>
      <c r="O15" s="384">
        <v>1064.49673067645</v>
      </c>
      <c r="P15" s="384">
        <v>1429.3776991163</v>
      </c>
      <c r="Q15" s="384">
        <v>1196.01292004808</v>
      </c>
      <c r="R15" s="384">
        <v>1146.554497287</v>
      </c>
      <c r="S15" s="415" t="s">
        <v>1225</v>
      </c>
      <c r="T15" s="416" t="s">
        <v>1226</v>
      </c>
      <c r="U15" s="417" t="s">
        <v>1022</v>
      </c>
      <c r="V15" s="418" t="s">
        <v>1021</v>
      </c>
      <c r="W15" s="415" t="s">
        <v>1200</v>
      </c>
      <c r="X15" s="419" t="s">
        <v>715</v>
      </c>
      <c r="Y15" s="448" t="s">
        <v>857</v>
      </c>
      <c r="Z15" s="449" t="s">
        <v>858</v>
      </c>
      <c r="AA15" s="449" t="s">
        <v>1569</v>
      </c>
      <c r="AB15" s="449" t="s">
        <v>1611</v>
      </c>
      <c r="AC15" s="449" t="s">
        <v>1612</v>
      </c>
      <c r="AD15" s="450" t="s">
        <v>1613</v>
      </c>
    </row>
    <row r="16" customFormat="1" spans="1:30">
      <c r="A16" s="404">
        <v>6</v>
      </c>
      <c r="B16" s="384">
        <v>702.114416336571</v>
      </c>
      <c r="C16" s="384">
        <v>667.87243676954</v>
      </c>
      <c r="D16" s="384">
        <v>1025.9605875177</v>
      </c>
      <c r="E16" s="384">
        <v>857.425941962925</v>
      </c>
      <c r="F16" s="384">
        <v>869.259450661953</v>
      </c>
      <c r="G16" s="384">
        <v>1196.21379034974</v>
      </c>
      <c r="H16" s="384">
        <v>837.714512882604</v>
      </c>
      <c r="I16" s="384">
        <v>837.714512882604</v>
      </c>
      <c r="J16" s="384">
        <v>825.336051880951</v>
      </c>
      <c r="K16" s="384">
        <v>825.723356104632</v>
      </c>
      <c r="L16" s="384">
        <v>1020.23027898975</v>
      </c>
      <c r="M16" s="384">
        <v>1020.23027898975</v>
      </c>
      <c r="N16" s="384">
        <v>1445.03285463567</v>
      </c>
      <c r="O16" s="384">
        <v>1112.51160718873</v>
      </c>
      <c r="P16" s="384">
        <v>1503.97110876123</v>
      </c>
      <c r="Q16" s="384">
        <v>1259.92910478695</v>
      </c>
      <c r="R16" s="384">
        <v>1198.11418235017</v>
      </c>
      <c r="S16" s="415" t="s">
        <v>732</v>
      </c>
      <c r="T16" s="416" t="s">
        <v>731</v>
      </c>
      <c r="U16" s="417" t="s">
        <v>1227</v>
      </c>
      <c r="V16" s="418" t="s">
        <v>1228</v>
      </c>
      <c r="W16" s="415" t="s">
        <v>1208</v>
      </c>
      <c r="X16" s="419" t="s">
        <v>1209</v>
      </c>
      <c r="Y16" s="448" t="s">
        <v>1614</v>
      </c>
      <c r="Z16" s="449" t="s">
        <v>1615</v>
      </c>
      <c r="AA16" s="449" t="s">
        <v>1224</v>
      </c>
      <c r="AB16" s="449" t="s">
        <v>1616</v>
      </c>
      <c r="AC16" s="449" t="s">
        <v>499</v>
      </c>
      <c r="AD16" s="450" t="s">
        <v>1617</v>
      </c>
    </row>
    <row r="17" customFormat="1" spans="1:30">
      <c r="A17" s="404">
        <v>6.5</v>
      </c>
      <c r="B17" s="384">
        <v>725.867717184122</v>
      </c>
      <c r="C17" s="384">
        <v>694.4641432424</v>
      </c>
      <c r="D17" s="384">
        <v>1060.86494169284</v>
      </c>
      <c r="E17" s="384">
        <v>892.318975967657</v>
      </c>
      <c r="F17" s="384">
        <v>892.858724504429</v>
      </c>
      <c r="G17" s="384">
        <v>1241.73764113768</v>
      </c>
      <c r="H17" s="384">
        <v>883.111830752583</v>
      </c>
      <c r="I17" s="384">
        <v>883.111830752583</v>
      </c>
      <c r="J17" s="384">
        <v>863.192076433999</v>
      </c>
      <c r="K17" s="384">
        <v>863.385797831033</v>
      </c>
      <c r="L17" s="384">
        <v>1071.59691029169</v>
      </c>
      <c r="M17" s="384">
        <v>1071.59691029169</v>
      </c>
      <c r="N17" s="384">
        <v>1514.18456076414</v>
      </c>
      <c r="O17" s="384">
        <v>1160.16499574233</v>
      </c>
      <c r="P17" s="384">
        <v>1578.03433606683</v>
      </c>
      <c r="Q17" s="384">
        <v>1323.84528952584</v>
      </c>
      <c r="R17" s="384">
        <v>1249.31630867164</v>
      </c>
      <c r="S17" s="415" t="s">
        <v>989</v>
      </c>
      <c r="T17" s="416" t="s">
        <v>988</v>
      </c>
      <c r="U17" s="417" t="s">
        <v>1233</v>
      </c>
      <c r="V17" s="418" t="s">
        <v>918</v>
      </c>
      <c r="W17" s="415" t="s">
        <v>1502</v>
      </c>
      <c r="X17" s="419" t="s">
        <v>1503</v>
      </c>
      <c r="Y17" s="448" t="s">
        <v>534</v>
      </c>
      <c r="Z17" s="449" t="s">
        <v>535</v>
      </c>
      <c r="AA17" s="449" t="s">
        <v>356</v>
      </c>
      <c r="AB17" s="452" t="s">
        <v>1618</v>
      </c>
      <c r="AC17" s="449" t="s">
        <v>526</v>
      </c>
      <c r="AD17" s="450" t="s">
        <v>524</v>
      </c>
    </row>
    <row r="18" customFormat="1" spans="1:30">
      <c r="A18" s="404">
        <v>7</v>
      </c>
      <c r="B18" s="384">
        <v>750.036729184104</v>
      </c>
      <c r="C18" s="384">
        <v>721.055849715259</v>
      </c>
      <c r="D18" s="384">
        <v>1096.0466330971</v>
      </c>
      <c r="E18" s="384">
        <v>927.89293816551</v>
      </c>
      <c r="F18" s="384">
        <v>916.815789553093</v>
      </c>
      <c r="G18" s="384">
        <v>1288.81051738298</v>
      </c>
      <c r="H18" s="384">
        <v>928.769014277957</v>
      </c>
      <c r="I18" s="384">
        <v>928.769014277957</v>
      </c>
      <c r="J18" s="384">
        <v>900.610634284304</v>
      </c>
      <c r="K18" s="384">
        <v>900.889992178739</v>
      </c>
      <c r="L18" s="384">
        <v>1122.94189125473</v>
      </c>
      <c r="M18" s="384">
        <v>1122.94189125473</v>
      </c>
      <c r="N18" s="384">
        <v>1585.45699624993</v>
      </c>
      <c r="O18" s="384">
        <v>1207.99912827528</v>
      </c>
      <c r="P18" s="384">
        <v>1654.21829272975</v>
      </c>
      <c r="Q18" s="384">
        <v>1389.4062444765</v>
      </c>
      <c r="R18" s="384">
        <v>1300.69721436397</v>
      </c>
      <c r="S18" s="415" t="s">
        <v>1505</v>
      </c>
      <c r="T18" s="416" t="s">
        <v>1506</v>
      </c>
      <c r="U18" s="417" t="s">
        <v>1504</v>
      </c>
      <c r="V18" s="418" t="s">
        <v>820</v>
      </c>
      <c r="W18" s="415" t="s">
        <v>1215</v>
      </c>
      <c r="X18" s="419" t="s">
        <v>1216</v>
      </c>
      <c r="Y18" s="451" t="s">
        <v>1262</v>
      </c>
      <c r="Z18" s="449" t="s">
        <v>468</v>
      </c>
      <c r="AA18" s="449" t="s">
        <v>466</v>
      </c>
      <c r="AB18" s="452" t="s">
        <v>1619</v>
      </c>
      <c r="AC18" s="449" t="s">
        <v>451</v>
      </c>
      <c r="AD18" s="450" t="s">
        <v>1129</v>
      </c>
    </row>
    <row r="19" customFormat="1" spans="1:30">
      <c r="A19" s="404">
        <v>7.5</v>
      </c>
      <c r="B19" s="384">
        <v>773.374318879222</v>
      </c>
      <c r="C19" s="384">
        <v>747.870924901382</v>
      </c>
      <c r="D19" s="384">
        <v>1130.39631281397</v>
      </c>
      <c r="E19" s="384">
        <v>962.445508073687</v>
      </c>
      <c r="F19" s="384">
        <v>940.057272189379</v>
      </c>
      <c r="G19" s="384">
        <v>1335.10888089961</v>
      </c>
      <c r="H19" s="384">
        <v>972.746974057075</v>
      </c>
      <c r="I19" s="384">
        <v>972.746974057075</v>
      </c>
      <c r="J19" s="384">
        <v>938.407489283321</v>
      </c>
      <c r="K19" s="384">
        <v>938.739642494113</v>
      </c>
      <c r="L19" s="384">
        <v>1174.5828105801</v>
      </c>
      <c r="M19" s="384">
        <v>1174.5828105801</v>
      </c>
      <c r="N19" s="384">
        <v>1655.66906705707</v>
      </c>
      <c r="O19" s="384">
        <v>1255.6525168289</v>
      </c>
      <c r="P19" s="384">
        <v>1729.34188471402</v>
      </c>
      <c r="Q19" s="384">
        <v>1452.77417247811</v>
      </c>
      <c r="R19" s="384">
        <v>1351.89934068544</v>
      </c>
      <c r="S19" s="415" t="s">
        <v>1246</v>
      </c>
      <c r="T19" s="416" t="s">
        <v>1247</v>
      </c>
      <c r="U19" s="417" t="s">
        <v>1240</v>
      </c>
      <c r="V19" s="418" t="s">
        <v>1241</v>
      </c>
      <c r="W19" s="415" t="s">
        <v>1220</v>
      </c>
      <c r="X19" s="419" t="s">
        <v>635</v>
      </c>
      <c r="Y19" s="448" t="s">
        <v>1363</v>
      </c>
      <c r="Z19" s="449" t="s">
        <v>517</v>
      </c>
      <c r="AA19" s="449" t="s">
        <v>1364</v>
      </c>
      <c r="AB19" s="449" t="s">
        <v>1495</v>
      </c>
      <c r="AC19" s="449" t="s">
        <v>736</v>
      </c>
      <c r="AD19" s="450" t="s">
        <v>1496</v>
      </c>
    </row>
    <row r="20" customFormat="1" spans="1:30">
      <c r="A20" s="404">
        <v>8</v>
      </c>
      <c r="B20" s="384">
        <v>798.790464336501</v>
      </c>
      <c r="C20" s="384">
        <v>774.015893947718</v>
      </c>
      <c r="D20" s="384">
        <v>1166.13267867649</v>
      </c>
      <c r="E20" s="384">
        <v>997.67900617498</v>
      </c>
      <c r="F20" s="384">
        <v>965.087710856607</v>
      </c>
      <c r="G20" s="384">
        <v>1381.40724441621</v>
      </c>
      <c r="H20" s="384">
        <v>1018.29251706488</v>
      </c>
      <c r="I20" s="384">
        <v>1018.29251706488</v>
      </c>
      <c r="J20" s="384">
        <v>975.928312077128</v>
      </c>
      <c r="K20" s="384">
        <v>976.697377709121</v>
      </c>
      <c r="L20" s="384">
        <v>1149.83944977621</v>
      </c>
      <c r="M20" s="384">
        <v>1149.83944977621</v>
      </c>
      <c r="N20" s="384">
        <v>1715.27749107751</v>
      </c>
      <c r="O20" s="384">
        <v>1302.94441742389</v>
      </c>
      <c r="P20" s="384">
        <v>1793.8618299116</v>
      </c>
      <c r="Q20" s="384">
        <v>1517.23861395425</v>
      </c>
      <c r="R20" s="384">
        <v>1402.74390826522</v>
      </c>
      <c r="S20" s="415" t="s">
        <v>1254</v>
      </c>
      <c r="T20" s="416" t="s">
        <v>1255</v>
      </c>
      <c r="U20" s="417" t="s">
        <v>1248</v>
      </c>
      <c r="V20" s="418" t="s">
        <v>1249</v>
      </c>
      <c r="W20" s="415" t="s">
        <v>1229</v>
      </c>
      <c r="X20" s="419" t="s">
        <v>1230</v>
      </c>
      <c r="Y20" s="451" t="s">
        <v>1620</v>
      </c>
      <c r="Z20" s="449" t="s">
        <v>1621</v>
      </c>
      <c r="AA20" s="449" t="s">
        <v>1306</v>
      </c>
      <c r="AB20" s="449" t="s">
        <v>1208</v>
      </c>
      <c r="AC20" s="449" t="s">
        <v>879</v>
      </c>
      <c r="AD20" s="450" t="s">
        <v>1209</v>
      </c>
    </row>
    <row r="21" customFormat="1" spans="1:30">
      <c r="A21" s="404">
        <v>8.5</v>
      </c>
      <c r="B21" s="384">
        <v>823.790898641347</v>
      </c>
      <c r="C21" s="384">
        <v>800.607600420577</v>
      </c>
      <c r="D21" s="384">
        <v>1200.20502116422</v>
      </c>
      <c r="E21" s="384">
        <v>1030.86971969691</v>
      </c>
      <c r="F21" s="384">
        <v>989.760358317654</v>
      </c>
      <c r="G21" s="384">
        <v>1421.12224973894</v>
      </c>
      <c r="H21" s="384">
        <v>1063.11058812449</v>
      </c>
      <c r="I21" s="384">
        <v>1063.11058812449</v>
      </c>
      <c r="J21" s="384">
        <v>1021.54095245302</v>
      </c>
      <c r="K21" s="384">
        <v>1022.41935011811</v>
      </c>
      <c r="L21" s="384">
        <v>1196.60684222111</v>
      </c>
      <c r="M21" s="384">
        <v>1196.60684222111</v>
      </c>
      <c r="N21" s="384">
        <v>1783.3688325273</v>
      </c>
      <c r="O21" s="384">
        <v>1389.88997539456</v>
      </c>
      <c r="P21" s="384">
        <v>1866.86469253852</v>
      </c>
      <c r="Q21" s="384">
        <v>1618.25394116109</v>
      </c>
      <c r="R21" s="384">
        <v>1453.94603458669</v>
      </c>
      <c r="S21" s="415" t="s">
        <v>1263</v>
      </c>
      <c r="T21" s="416" t="s">
        <v>1509</v>
      </c>
      <c r="U21" s="417" t="s">
        <v>1256</v>
      </c>
      <c r="V21" s="418" t="s">
        <v>1257</v>
      </c>
      <c r="W21" s="415" t="s">
        <v>1507</v>
      </c>
      <c r="X21" s="419" t="s">
        <v>1508</v>
      </c>
      <c r="Y21" s="448" t="s">
        <v>1422</v>
      </c>
      <c r="Z21" s="449" t="s">
        <v>474</v>
      </c>
      <c r="AA21" s="449" t="s">
        <v>1423</v>
      </c>
      <c r="AB21" s="449"/>
      <c r="AC21" s="449"/>
      <c r="AD21" s="450"/>
    </row>
    <row r="22" customFormat="1" spans="1:30">
      <c r="A22" s="404">
        <v>9</v>
      </c>
      <c r="B22" s="384">
        <v>848.375621793762</v>
      </c>
      <c r="C22" s="384">
        <v>826.752569466913</v>
      </c>
      <c r="D22" s="384">
        <v>1235.38671256849</v>
      </c>
      <c r="E22" s="384">
        <v>1066.44368189475</v>
      </c>
      <c r="F22" s="384">
        <v>1014.07521457251</v>
      </c>
      <c r="G22" s="384">
        <v>1467.80786961993</v>
      </c>
      <c r="H22" s="384">
        <v>1111.48052640362</v>
      </c>
      <c r="I22" s="384">
        <v>1111.48052640362</v>
      </c>
      <c r="J22" s="384">
        <v>1066.91580604972</v>
      </c>
      <c r="K22" s="384">
        <v>1068.12053696948</v>
      </c>
      <c r="L22" s="384">
        <v>1243.06296468342</v>
      </c>
      <c r="M22" s="384">
        <v>1243.06296468342</v>
      </c>
      <c r="N22" s="384">
        <v>1852.52053865578</v>
      </c>
      <c r="O22" s="384">
        <v>1437.54336394818</v>
      </c>
      <c r="P22" s="384">
        <v>1940.92791984412</v>
      </c>
      <c r="Q22" s="384">
        <v>1683.26663937451</v>
      </c>
      <c r="R22" s="384">
        <v>1505.14816090817</v>
      </c>
      <c r="S22" s="415" t="s">
        <v>1271</v>
      </c>
      <c r="T22" s="416" t="s">
        <v>1272</v>
      </c>
      <c r="U22" s="417" t="s">
        <v>1265</v>
      </c>
      <c r="V22" s="418" t="s">
        <v>1266</v>
      </c>
      <c r="W22" s="415" t="s">
        <v>1510</v>
      </c>
      <c r="X22" s="419" t="s">
        <v>1511</v>
      </c>
      <c r="Y22" s="448" t="s">
        <v>1622</v>
      </c>
      <c r="Z22" s="449" t="s">
        <v>532</v>
      </c>
      <c r="AA22" s="449" t="s">
        <v>355</v>
      </c>
      <c r="AB22" s="453" t="s">
        <v>1470</v>
      </c>
      <c r="AC22" s="454" t="s">
        <v>1102</v>
      </c>
      <c r="AD22" s="455" t="s">
        <v>1100</v>
      </c>
    </row>
    <row r="23" customFormat="1" spans="1:30">
      <c r="A23" s="404">
        <v>9.5</v>
      </c>
      <c r="B23" s="384">
        <v>872.544633793745</v>
      </c>
      <c r="C23" s="384">
        <v>853.120907226512</v>
      </c>
      <c r="D23" s="384">
        <v>1270.29106674362</v>
      </c>
      <c r="E23" s="384">
        <v>1100.31532360983</v>
      </c>
      <c r="F23" s="384">
        <v>1038.03227962118</v>
      </c>
      <c r="G23" s="384">
        <v>1514.10623313653</v>
      </c>
      <c r="H23" s="384">
        <v>1160.14863449959</v>
      </c>
      <c r="I23" s="384">
        <v>1160.14863449959</v>
      </c>
      <c r="J23" s="384">
        <v>1112.603967285</v>
      </c>
      <c r="K23" s="384">
        <v>1114.08570040264</v>
      </c>
      <c r="L23" s="384">
        <v>1289.66882998228</v>
      </c>
      <c r="M23" s="384">
        <v>1289.66882998228</v>
      </c>
      <c r="N23" s="384">
        <v>1922.20242712359</v>
      </c>
      <c r="O23" s="384">
        <v>1485.73898443975</v>
      </c>
      <c r="P23" s="384">
        <v>2015.52132948904</v>
      </c>
      <c r="Q23" s="384">
        <v>1746.08631063884</v>
      </c>
      <c r="R23" s="384">
        <v>1556.88662534218</v>
      </c>
      <c r="S23" s="415" t="s">
        <v>1516</v>
      </c>
      <c r="T23" s="416" t="s">
        <v>1517</v>
      </c>
      <c r="U23" s="417" t="s">
        <v>1273</v>
      </c>
      <c r="V23" s="418" t="s">
        <v>1274</v>
      </c>
      <c r="W23" s="415" t="s">
        <v>1514</v>
      </c>
      <c r="X23" s="419" t="s">
        <v>1515</v>
      </c>
      <c r="Y23" s="448" t="s">
        <v>1197</v>
      </c>
      <c r="Z23" s="449" t="s">
        <v>486</v>
      </c>
      <c r="AA23" s="449" t="s">
        <v>484</v>
      </c>
      <c r="AB23" s="453" t="s">
        <v>489</v>
      </c>
      <c r="AC23" s="454" t="s">
        <v>490</v>
      </c>
      <c r="AD23" s="455" t="s">
        <v>488</v>
      </c>
    </row>
    <row r="24" customFormat="1" spans="1:30">
      <c r="A24" s="404">
        <v>10</v>
      </c>
      <c r="B24" s="384">
        <v>897.960779251024</v>
      </c>
      <c r="C24" s="384">
        <v>879.48924498611</v>
      </c>
      <c r="D24" s="384">
        <v>1307.18602997631</v>
      </c>
      <c r="E24" s="384">
        <v>1135.88928580767</v>
      </c>
      <c r="F24" s="384">
        <v>1063.06271828841</v>
      </c>
      <c r="G24" s="384">
        <v>1560.40459665315</v>
      </c>
      <c r="H24" s="384">
        <v>1204.79920929705</v>
      </c>
      <c r="I24" s="384">
        <v>1204.79920929705</v>
      </c>
      <c r="J24" s="384">
        <v>1157.83678623795</v>
      </c>
      <c r="K24" s="384">
        <v>1159.71136639464</v>
      </c>
      <c r="L24" s="384">
        <v>1336.50037677072</v>
      </c>
      <c r="M24" s="384">
        <v>1336.50037677072</v>
      </c>
      <c r="N24" s="384">
        <v>1990.29376857337</v>
      </c>
      <c r="O24" s="384">
        <v>1533.21162901407</v>
      </c>
      <c r="P24" s="384">
        <v>2088.52419211598</v>
      </c>
      <c r="Q24" s="384">
        <v>1811.09900885225</v>
      </c>
      <c r="R24" s="384">
        <v>1607.90997229281</v>
      </c>
      <c r="S24" s="415" t="s">
        <v>1281</v>
      </c>
      <c r="T24" s="416" t="s">
        <v>1282</v>
      </c>
      <c r="U24" s="417" t="s">
        <v>1518</v>
      </c>
      <c r="V24" s="418" t="s">
        <v>763</v>
      </c>
      <c r="W24" s="415" t="s">
        <v>1234</v>
      </c>
      <c r="X24" s="419" t="s">
        <v>1235</v>
      </c>
      <c r="Y24" s="451" t="s">
        <v>1314</v>
      </c>
      <c r="Z24" s="449" t="s">
        <v>514</v>
      </c>
      <c r="AA24" s="449" t="s">
        <v>512</v>
      </c>
      <c r="AB24" s="453" t="s">
        <v>1338</v>
      </c>
      <c r="AC24" s="454" t="s">
        <v>1623</v>
      </c>
      <c r="AD24" s="455" t="s">
        <v>1624</v>
      </c>
    </row>
    <row r="25" customFormat="1" spans="1:30">
      <c r="A25" s="404">
        <v>10.5</v>
      </c>
      <c r="B25" s="384">
        <v>932.788190796939</v>
      </c>
      <c r="C25" s="384">
        <v>947.90330820981</v>
      </c>
      <c r="D25" s="384">
        <v>1343.80365597988</v>
      </c>
      <c r="E25" s="384">
        <v>1209.90303249017</v>
      </c>
      <c r="F25" s="384">
        <v>1130.77554319988</v>
      </c>
      <c r="G25" s="384">
        <v>1603.21765289065</v>
      </c>
      <c r="H25" s="384">
        <v>1258.48432959258</v>
      </c>
      <c r="I25" s="384">
        <v>1258.48432959258</v>
      </c>
      <c r="J25" s="384">
        <v>1206.85740795021</v>
      </c>
      <c r="K25" s="384">
        <v>1208.87582416565</v>
      </c>
      <c r="L25" s="384">
        <v>1363.68703673747</v>
      </c>
      <c r="M25" s="384">
        <v>1363.68703673747</v>
      </c>
      <c r="N25" s="384">
        <v>2053.45132895323</v>
      </c>
      <c r="O25" s="384">
        <v>1586.71562726377</v>
      </c>
      <c r="P25" s="384">
        <v>2156.59327367297</v>
      </c>
      <c r="Q25" s="384">
        <v>1878.4920323588</v>
      </c>
      <c r="R25" s="384">
        <v>1717.35030292458</v>
      </c>
      <c r="S25" s="415" t="s">
        <v>1290</v>
      </c>
      <c r="T25" s="416" t="s">
        <v>1291</v>
      </c>
      <c r="U25" s="417" t="s">
        <v>1283</v>
      </c>
      <c r="V25" s="418" t="s">
        <v>766</v>
      </c>
      <c r="W25" s="415" t="s">
        <v>1242</v>
      </c>
      <c r="X25" s="419" t="s">
        <v>1063</v>
      </c>
      <c r="Y25" s="448" t="s">
        <v>1379</v>
      </c>
      <c r="Z25" s="449" t="s">
        <v>520</v>
      </c>
      <c r="AA25" s="449" t="s">
        <v>1380</v>
      </c>
      <c r="AB25" s="453" t="s">
        <v>1174</v>
      </c>
      <c r="AC25" s="454" t="s">
        <v>904</v>
      </c>
      <c r="AD25" s="455" t="s">
        <v>1175</v>
      </c>
    </row>
    <row r="26" customFormat="1" spans="1:30">
      <c r="A26" s="404">
        <v>11</v>
      </c>
      <c r="B26" s="384">
        <v>961.945736626108</v>
      </c>
      <c r="C26" s="384">
        <v>971.367852697004</v>
      </c>
      <c r="D26" s="384">
        <v>1376.81589800468</v>
      </c>
      <c r="E26" s="384">
        <v>1240.37003323964</v>
      </c>
      <c r="F26" s="384">
        <v>1159.02610272283</v>
      </c>
      <c r="G26" s="384">
        <v>1636.3493000195</v>
      </c>
      <c r="H26" s="384">
        <v>1305.42243164726</v>
      </c>
      <c r="I26" s="384">
        <v>1305.42243164726</v>
      </c>
      <c r="J26" s="384">
        <v>1249.86547938573</v>
      </c>
      <c r="K26" s="384">
        <v>1251.95525934902</v>
      </c>
      <c r="L26" s="384">
        <v>1409.02332331776</v>
      </c>
      <c r="M26" s="384">
        <v>1409.02332331776</v>
      </c>
      <c r="N26" s="384">
        <v>2109.34847659835</v>
      </c>
      <c r="O26" s="384">
        <v>1634.18827183805</v>
      </c>
      <c r="P26" s="384">
        <v>2217.40194249522</v>
      </c>
      <c r="Q26" s="384">
        <v>1935.82913625049</v>
      </c>
      <c r="R26" s="384">
        <v>1768.37364987521</v>
      </c>
      <c r="S26" s="415" t="s">
        <v>1527</v>
      </c>
      <c r="T26" s="416" t="s">
        <v>1528</v>
      </c>
      <c r="U26" s="417" t="s">
        <v>1292</v>
      </c>
      <c r="V26" s="418" t="s">
        <v>1293</v>
      </c>
      <c r="W26" s="415" t="s">
        <v>1519</v>
      </c>
      <c r="X26" s="419" t="s">
        <v>1520</v>
      </c>
      <c r="Y26" s="448" t="s">
        <v>1387</v>
      </c>
      <c r="Z26" s="449" t="s">
        <v>523</v>
      </c>
      <c r="AA26" s="449" t="s">
        <v>1388</v>
      </c>
      <c r="AB26" s="453" t="s">
        <v>1625</v>
      </c>
      <c r="AC26" s="454" t="s">
        <v>1626</v>
      </c>
      <c r="AD26" s="456" t="s">
        <v>1627</v>
      </c>
    </row>
    <row r="27" customFormat="1" ht="14.25" spans="1:30">
      <c r="A27" s="404">
        <v>11.5</v>
      </c>
      <c r="B27" s="384">
        <v>994.694592409864</v>
      </c>
      <c r="C27" s="384">
        <v>994.832397184194</v>
      </c>
      <c r="D27" s="384">
        <v>1410.93748894601</v>
      </c>
      <c r="E27" s="384">
        <v>1271.85842627879</v>
      </c>
      <c r="F27" s="384">
        <v>1185.48770621482</v>
      </c>
      <c r="G27" s="384">
        <v>1678.38784352832</v>
      </c>
      <c r="H27" s="384">
        <v>1359.07951405744</v>
      </c>
      <c r="I27" s="384">
        <v>1359.07951405744</v>
      </c>
      <c r="J27" s="384">
        <v>1298.36660072784</v>
      </c>
      <c r="K27" s="384">
        <v>1300.18131847858</v>
      </c>
      <c r="L27" s="384">
        <v>1460.32284640631</v>
      </c>
      <c r="M27" s="384">
        <v>1460.32284640631</v>
      </c>
      <c r="N27" s="384">
        <v>2172.50603697821</v>
      </c>
      <c r="O27" s="384">
        <v>1687.87301406707</v>
      </c>
      <c r="P27" s="384">
        <v>2285.4710240522</v>
      </c>
      <c r="Q27" s="384">
        <v>2000.48087607072</v>
      </c>
      <c r="R27" s="384">
        <v>1825.60320065513</v>
      </c>
      <c r="S27" s="415" t="s">
        <v>1298</v>
      </c>
      <c r="T27" s="416" t="s">
        <v>1299</v>
      </c>
      <c r="U27" s="417" t="s">
        <v>1300</v>
      </c>
      <c r="V27" s="418" t="s">
        <v>1301</v>
      </c>
      <c r="W27" s="415" t="s">
        <v>1525</v>
      </c>
      <c r="X27" s="419" t="s">
        <v>1526</v>
      </c>
      <c r="Y27" s="457" t="s">
        <v>1628</v>
      </c>
      <c r="Z27" s="458" t="s">
        <v>477</v>
      </c>
      <c r="AA27" s="458" t="s">
        <v>475</v>
      </c>
      <c r="AB27" s="458" t="s">
        <v>1246</v>
      </c>
      <c r="AC27" s="458" t="s">
        <v>1005</v>
      </c>
      <c r="AD27" s="459" t="s">
        <v>1247</v>
      </c>
    </row>
    <row r="28" customFormat="1" spans="1:24">
      <c r="A28" s="404">
        <v>12</v>
      </c>
      <c r="B28" s="384">
        <v>1023.4364270866</v>
      </c>
      <c r="C28" s="384">
        <v>1018.74367909792</v>
      </c>
      <c r="D28" s="384">
        <v>1444.50440542908</v>
      </c>
      <c r="E28" s="384">
        <v>1302.32542702826</v>
      </c>
      <c r="F28" s="384">
        <v>1213.38047453157</v>
      </c>
      <c r="G28" s="384">
        <v>1719.65187430844</v>
      </c>
      <c r="H28" s="384">
        <v>1406.66417475295</v>
      </c>
      <c r="I28" s="384">
        <v>1406.66417475295</v>
      </c>
      <c r="J28" s="384">
        <v>1341.04182610065</v>
      </c>
      <c r="K28" s="384">
        <v>1342.93705324459</v>
      </c>
      <c r="L28" s="384">
        <v>1505.62241668719</v>
      </c>
      <c r="M28" s="384">
        <v>1505.62241668719</v>
      </c>
      <c r="N28" s="384">
        <v>2227.87300228399</v>
      </c>
      <c r="O28" s="384">
        <v>1735.16491466205</v>
      </c>
      <c r="P28" s="384">
        <v>2345.74951053511</v>
      </c>
      <c r="Q28" s="384">
        <v>2057.81797996241</v>
      </c>
      <c r="R28" s="384">
        <v>1876.44776823491</v>
      </c>
      <c r="S28" s="415" t="s">
        <v>1532</v>
      </c>
      <c r="T28" s="416" t="s">
        <v>1533</v>
      </c>
      <c r="U28" s="417" t="s">
        <v>1309</v>
      </c>
      <c r="V28" s="418" t="s">
        <v>1310</v>
      </c>
      <c r="W28" s="415" t="s">
        <v>1529</v>
      </c>
      <c r="X28" s="419" t="s">
        <v>1530</v>
      </c>
    </row>
    <row r="29" customFormat="1" spans="1:24">
      <c r="A29" s="404">
        <v>12.5</v>
      </c>
      <c r="B29" s="384">
        <v>1057.43241632766</v>
      </c>
      <c r="C29" s="384">
        <v>1041.7614861586</v>
      </c>
      <c r="D29" s="384">
        <v>1517.08615410006</v>
      </c>
      <c r="E29" s="384">
        <v>1333.13289187428</v>
      </c>
      <c r="F29" s="384">
        <v>1240.91545164213</v>
      </c>
      <c r="G29" s="384">
        <v>1760.91590508856</v>
      </c>
      <c r="H29" s="384">
        <v>1459.40407750697</v>
      </c>
      <c r="I29" s="384">
        <v>1459.40407750697</v>
      </c>
      <c r="J29" s="384">
        <v>1389.04603404521</v>
      </c>
      <c r="K29" s="384">
        <v>1391.09382718207</v>
      </c>
      <c r="L29" s="384">
        <v>1597.42341041473</v>
      </c>
      <c r="M29" s="384">
        <v>1597.42341041473</v>
      </c>
      <c r="N29" s="384">
        <v>2290.50038032452</v>
      </c>
      <c r="O29" s="384">
        <v>1788.48816893242</v>
      </c>
      <c r="P29" s="384">
        <v>2413.28840975278</v>
      </c>
      <c r="Q29" s="384">
        <v>2121.3732063081</v>
      </c>
      <c r="R29" s="384">
        <v>1933.31976027313</v>
      </c>
      <c r="S29" s="415" t="s">
        <v>1307</v>
      </c>
      <c r="T29" s="416" t="s">
        <v>1308</v>
      </c>
      <c r="U29" s="417" t="s">
        <v>1317</v>
      </c>
      <c r="V29" s="418" t="s">
        <v>1318</v>
      </c>
      <c r="W29" s="415" t="s">
        <v>1531</v>
      </c>
      <c r="X29" s="419" t="s">
        <v>1072</v>
      </c>
    </row>
    <row r="30" customFormat="1" spans="1:24">
      <c r="A30" s="404">
        <v>13</v>
      </c>
      <c r="B30" s="384">
        <v>1085.75853985195</v>
      </c>
      <c r="C30" s="384">
        <v>1065.89613678559</v>
      </c>
      <c r="D30" s="384">
        <v>1553.70378010362</v>
      </c>
      <c r="E30" s="384">
        <v>1364.96174900998</v>
      </c>
      <c r="F30" s="384">
        <v>1268.4504287527</v>
      </c>
      <c r="G30" s="384">
        <v>1803.72896132606</v>
      </c>
      <c r="H30" s="384">
        <v>1507.41093117293</v>
      </c>
      <c r="I30" s="384">
        <v>1507.41093117293</v>
      </c>
      <c r="J30" s="384">
        <v>1440.80454809866</v>
      </c>
      <c r="K30" s="384">
        <v>1442.39256470096</v>
      </c>
      <c r="L30" s="384">
        <v>1611.88680171927</v>
      </c>
      <c r="M30" s="384">
        <v>1611.88680171927</v>
      </c>
      <c r="N30" s="384">
        <v>2347.4578926483</v>
      </c>
      <c r="O30" s="384">
        <v>1829.63477423058</v>
      </c>
      <c r="P30" s="384">
        <v>2475.15744325368</v>
      </c>
      <c r="Q30" s="384">
        <v>2180.35508041157</v>
      </c>
      <c r="R30" s="384">
        <v>1978.08582924408</v>
      </c>
      <c r="S30" s="415" t="s">
        <v>1315</v>
      </c>
      <c r="T30" s="416" t="s">
        <v>1316</v>
      </c>
      <c r="U30" s="417" t="s">
        <v>1534</v>
      </c>
      <c r="V30" s="418" t="s">
        <v>1535</v>
      </c>
      <c r="W30" s="415" t="s">
        <v>1536</v>
      </c>
      <c r="X30" s="419" t="s">
        <v>1537</v>
      </c>
    </row>
    <row r="31" customFormat="1" spans="1:24">
      <c r="A31" s="404">
        <v>13.5</v>
      </c>
      <c r="B31" s="384">
        <v>1119.33881794057</v>
      </c>
      <c r="C31" s="384">
        <v>1089.8074186993</v>
      </c>
      <c r="D31" s="384">
        <v>1590.87608056545</v>
      </c>
      <c r="E31" s="384">
        <v>1395.08828566289</v>
      </c>
      <c r="F31" s="384">
        <v>1295.62761465706</v>
      </c>
      <c r="G31" s="384">
        <v>1872.07568176057</v>
      </c>
      <c r="H31" s="384">
        <v>1560.89051042559</v>
      </c>
      <c r="I31" s="384">
        <v>1560.89051042559</v>
      </c>
      <c r="J31" s="384">
        <v>1482.77928148834</v>
      </c>
      <c r="K31" s="384">
        <v>1484.37533517292</v>
      </c>
      <c r="L31" s="384">
        <v>1661.94846458816</v>
      </c>
      <c r="M31" s="384">
        <v>1661.94846458816</v>
      </c>
      <c r="N31" s="384">
        <v>2408.49472367082</v>
      </c>
      <c r="O31" s="384">
        <v>1902.82676883617</v>
      </c>
      <c r="P31" s="384">
        <v>2541.10579545333</v>
      </c>
      <c r="Q31" s="384">
        <v>2242.81379328274</v>
      </c>
      <c r="R31" s="384">
        <v>2028.70054330264</v>
      </c>
      <c r="S31" s="415" t="s">
        <v>1322</v>
      </c>
      <c r="T31" s="416" t="s">
        <v>1323</v>
      </c>
      <c r="U31" s="417" t="s">
        <v>704</v>
      </c>
      <c r="V31" s="418" t="s">
        <v>703</v>
      </c>
      <c r="W31" s="415" t="s">
        <v>1250</v>
      </c>
      <c r="X31" s="419" t="s">
        <v>880</v>
      </c>
    </row>
    <row r="32" customFormat="1" spans="1:24">
      <c r="A32" s="404">
        <v>14</v>
      </c>
      <c r="B32" s="384">
        <v>1149.3277860746</v>
      </c>
      <c r="C32" s="384">
        <v>1112.82522575997</v>
      </c>
      <c r="D32" s="384">
        <v>1627.49370656899</v>
      </c>
      <c r="E32" s="384">
        <v>1426.23621460548</v>
      </c>
      <c r="F32" s="384">
        <v>1324.59375659237</v>
      </c>
      <c r="G32" s="384">
        <v>1913.72696890503</v>
      </c>
      <c r="H32" s="384">
        <v>1608.78945494707</v>
      </c>
      <c r="I32" s="384">
        <v>1608.78945494707</v>
      </c>
      <c r="J32" s="384">
        <v>1519.11006182313</v>
      </c>
      <c r="K32" s="384">
        <v>1520.76292936519</v>
      </c>
      <c r="L32" s="384">
        <v>1706.09474544476</v>
      </c>
      <c r="M32" s="384">
        <v>1706.09474544476</v>
      </c>
      <c r="N32" s="384">
        <v>2465.98241833394</v>
      </c>
      <c r="O32" s="384">
        <v>1943.43114219638</v>
      </c>
      <c r="P32" s="384">
        <v>2603.50501129359</v>
      </c>
      <c r="Q32" s="384">
        <v>2301.24741064894</v>
      </c>
      <c r="R32" s="384">
        <v>2072.93027416106</v>
      </c>
      <c r="S32" s="415" t="s">
        <v>1031</v>
      </c>
      <c r="T32" s="416" t="s">
        <v>1540</v>
      </c>
      <c r="U32" s="417" t="s">
        <v>1332</v>
      </c>
      <c r="V32" s="418" t="s">
        <v>1333</v>
      </c>
      <c r="W32" s="415" t="s">
        <v>1538</v>
      </c>
      <c r="X32" s="419" t="s">
        <v>1539</v>
      </c>
    </row>
    <row r="33" customFormat="1" spans="1:24">
      <c r="A33" s="404">
        <v>14.5</v>
      </c>
      <c r="B33" s="384">
        <v>1182.90806416323</v>
      </c>
      <c r="C33" s="384">
        <v>1136.7365076737</v>
      </c>
      <c r="D33" s="384">
        <v>1664.94334425997</v>
      </c>
      <c r="E33" s="384">
        <v>1458.06507174117</v>
      </c>
      <c r="F33" s="384">
        <v>1351.77094249675</v>
      </c>
      <c r="G33" s="384">
        <v>1955.76551241385</v>
      </c>
      <c r="H33" s="384">
        <v>1660.8717727031</v>
      </c>
      <c r="I33" s="384">
        <v>1660.8717727031</v>
      </c>
      <c r="J33" s="384">
        <v>1562.6020023488</v>
      </c>
      <c r="K33" s="384">
        <v>1564.02373449011</v>
      </c>
      <c r="L33" s="384">
        <v>1755.96880730962</v>
      </c>
      <c r="M33" s="384">
        <v>1755.96880730962</v>
      </c>
      <c r="N33" s="384">
        <v>2528.07961403513</v>
      </c>
      <c r="O33" s="384">
        <v>1990.60910116992</v>
      </c>
      <c r="P33" s="384">
        <v>2670.51372817191</v>
      </c>
      <c r="Q33" s="384">
        <v>2366.44740720644</v>
      </c>
      <c r="R33" s="384">
        <v>2123.72376759046</v>
      </c>
      <c r="S33" s="415" t="s">
        <v>1541</v>
      </c>
      <c r="T33" s="416" t="s">
        <v>933</v>
      </c>
      <c r="U33" s="417" t="s">
        <v>1342</v>
      </c>
      <c r="V33" s="418" t="s">
        <v>1343</v>
      </c>
      <c r="W33" s="415" t="s">
        <v>1267</v>
      </c>
      <c r="X33" s="419" t="s">
        <v>805</v>
      </c>
    </row>
    <row r="34" customFormat="1" spans="1:24">
      <c r="A34" s="404">
        <v>15</v>
      </c>
      <c r="B34" s="384">
        <v>1211.64989883996</v>
      </c>
      <c r="C34" s="384">
        <v>1159.97768344762</v>
      </c>
      <c r="D34" s="384">
        <v>1701.56097026353</v>
      </c>
      <c r="E34" s="384">
        <v>1488.19160839408</v>
      </c>
      <c r="F34" s="384">
        <v>1379.66371081352</v>
      </c>
      <c r="G34" s="384">
        <v>1997.80405592265</v>
      </c>
      <c r="H34" s="384">
        <v>1707.1979121383</v>
      </c>
      <c r="I34" s="384">
        <v>1707.1979121383</v>
      </c>
      <c r="J34" s="384">
        <v>1598.92141991206</v>
      </c>
      <c r="K34" s="384">
        <v>1600.15871487208</v>
      </c>
      <c r="L34" s="384">
        <v>1800.16484058344</v>
      </c>
      <c r="M34" s="384">
        <v>1800.16484058344</v>
      </c>
      <c r="N34" s="384">
        <v>2583.44657934092</v>
      </c>
      <c r="O34" s="384">
        <v>2031.39421850943</v>
      </c>
      <c r="P34" s="384">
        <v>2730.79221465483</v>
      </c>
      <c r="Q34" s="384">
        <v>2423.23625436087</v>
      </c>
      <c r="R34" s="384">
        <v>2168.13227781972</v>
      </c>
      <c r="S34" s="415" t="s">
        <v>1330</v>
      </c>
      <c r="T34" s="416" t="s">
        <v>1331</v>
      </c>
      <c r="U34" s="417" t="s">
        <v>1351</v>
      </c>
      <c r="V34" s="418" t="s">
        <v>1352</v>
      </c>
      <c r="W34" s="415" t="s">
        <v>1542</v>
      </c>
      <c r="X34" s="419" t="s">
        <v>1543</v>
      </c>
    </row>
    <row r="35" customFormat="1" spans="1:24">
      <c r="A35" s="404">
        <v>15.5</v>
      </c>
      <c r="B35" s="384">
        <v>1243.15162116642</v>
      </c>
      <c r="C35" s="384">
        <v>1180.98517208893</v>
      </c>
      <c r="D35" s="384">
        <v>1738.45593349622</v>
      </c>
      <c r="E35" s="384">
        <v>1601.36961232306</v>
      </c>
      <c r="F35" s="384">
        <v>1405.05194068693</v>
      </c>
      <c r="G35" s="384">
        <v>2040.22985579581</v>
      </c>
      <c r="H35" s="384">
        <v>1759.39113033138</v>
      </c>
      <c r="I35" s="384">
        <v>1759.39113033138</v>
      </c>
      <c r="J35" s="384">
        <v>1639.86089396182</v>
      </c>
      <c r="K35" s="384">
        <v>1641.59274662285</v>
      </c>
      <c r="L35" s="384">
        <v>1813.31369180167</v>
      </c>
      <c r="M35" s="384">
        <v>1813.31369180167</v>
      </c>
      <c r="N35" s="384">
        <v>2641.30231632743</v>
      </c>
      <c r="O35" s="384">
        <v>2078.39143350366</v>
      </c>
      <c r="P35" s="384">
        <v>2793.55947281848</v>
      </c>
      <c r="Q35" s="384">
        <v>2482.9536835457</v>
      </c>
      <c r="R35" s="384">
        <v>2251.49046639248</v>
      </c>
      <c r="S35" s="415" t="s">
        <v>1340</v>
      </c>
      <c r="T35" s="416" t="s">
        <v>1341</v>
      </c>
      <c r="U35" s="417" t="s">
        <v>1359</v>
      </c>
      <c r="V35" s="418" t="s">
        <v>1360</v>
      </c>
      <c r="W35" s="415" t="s">
        <v>1545</v>
      </c>
      <c r="X35" s="419" t="s">
        <v>1546</v>
      </c>
    </row>
    <row r="36" customFormat="1" spans="1:24">
      <c r="A36" s="404">
        <v>16</v>
      </c>
      <c r="B36" s="384">
        <v>1268.98347777614</v>
      </c>
      <c r="C36" s="384">
        <v>1203.10950429656</v>
      </c>
      <c r="D36" s="384">
        <v>1775.62823395805</v>
      </c>
      <c r="E36" s="384">
        <v>1629.99810695108</v>
      </c>
      <c r="F36" s="384">
        <v>1430.44017056035</v>
      </c>
      <c r="G36" s="384">
        <v>2085.36645021938</v>
      </c>
      <c r="H36" s="384">
        <v>1806.00489198664</v>
      </c>
      <c r="I36" s="384">
        <v>1806.00489198664</v>
      </c>
      <c r="J36" s="384">
        <v>1675.24800998057</v>
      </c>
      <c r="K36" s="384">
        <v>1677.80241644187</v>
      </c>
      <c r="L36" s="384">
        <v>1856.41510293023</v>
      </c>
      <c r="M36" s="384">
        <v>1856.41510293023</v>
      </c>
      <c r="N36" s="384">
        <v>2691.36745823989</v>
      </c>
      <c r="O36" s="384">
        <v>2119.89952676047</v>
      </c>
      <c r="P36" s="384">
        <v>2848.53613590805</v>
      </c>
      <c r="Q36" s="384">
        <v>2535.35647680199</v>
      </c>
      <c r="R36" s="384">
        <v>2296.61409410513</v>
      </c>
      <c r="S36" s="415" t="s">
        <v>1349</v>
      </c>
      <c r="T36" s="416" t="s">
        <v>1350</v>
      </c>
      <c r="U36" s="417" t="s">
        <v>1544</v>
      </c>
      <c r="V36" s="418" t="s">
        <v>921</v>
      </c>
      <c r="W36" s="415" t="s">
        <v>1275</v>
      </c>
      <c r="X36" s="419" t="s">
        <v>1276</v>
      </c>
    </row>
    <row r="37" customFormat="1" spans="1:24">
      <c r="A37" s="404">
        <v>16.5</v>
      </c>
      <c r="B37" s="384">
        <v>1301.73233355988</v>
      </c>
      <c r="C37" s="384">
        <v>1224.11699293788</v>
      </c>
      <c r="D37" s="384">
        <v>1812.52319719073</v>
      </c>
      <c r="E37" s="384">
        <v>1658.98976328214</v>
      </c>
      <c r="F37" s="384">
        <v>1456.90177405233</v>
      </c>
      <c r="G37" s="384">
        <v>2128.17950645689</v>
      </c>
      <c r="H37" s="384">
        <v>1859.78025434547</v>
      </c>
      <c r="I37" s="384">
        <v>1859.78025434547</v>
      </c>
      <c r="J37" s="384">
        <v>1717.16634522391</v>
      </c>
      <c r="K37" s="384">
        <v>1720.439239127</v>
      </c>
      <c r="L37" s="384">
        <v>1905.18588874577</v>
      </c>
      <c r="M37" s="384">
        <v>1905.18588874577</v>
      </c>
      <c r="N37" s="384">
        <v>2748.16283054773</v>
      </c>
      <c r="O37" s="384">
        <v>2166.71599777537</v>
      </c>
      <c r="P37" s="384">
        <v>2910.24302939304</v>
      </c>
      <c r="Q37" s="384">
        <v>2593.9773925123</v>
      </c>
      <c r="R37" s="384">
        <v>2347.05002879284</v>
      </c>
      <c r="S37" s="421" t="s">
        <v>836</v>
      </c>
      <c r="T37" s="422" t="s">
        <v>1549</v>
      </c>
      <c r="U37" s="417" t="s">
        <v>1367</v>
      </c>
      <c r="V37" s="418" t="s">
        <v>1368</v>
      </c>
      <c r="W37" s="415" t="s">
        <v>1284</v>
      </c>
      <c r="X37" s="419" t="s">
        <v>1285</v>
      </c>
    </row>
    <row r="38" customFormat="1" spans="1:24">
      <c r="A38" s="404">
        <v>17</v>
      </c>
      <c r="B38" s="384">
        <v>1327.14847901716</v>
      </c>
      <c r="C38" s="384">
        <v>1245.79458771899</v>
      </c>
      <c r="D38" s="384">
        <v>1849.41816042343</v>
      </c>
      <c r="E38" s="384">
        <v>1687.2550962072</v>
      </c>
      <c r="F38" s="384">
        <v>1481.93221271958</v>
      </c>
      <c r="G38" s="384">
        <v>2170.9925626944</v>
      </c>
      <c r="H38" s="384">
        <v>1906.1305022068</v>
      </c>
      <c r="I38" s="384">
        <v>1906.1305022068</v>
      </c>
      <c r="J38" s="384">
        <v>1752.25220922753</v>
      </c>
      <c r="K38" s="384">
        <v>1755.93180720809</v>
      </c>
      <c r="L38" s="384">
        <v>1948.34366945765</v>
      </c>
      <c r="M38" s="384">
        <v>1948.34366945765</v>
      </c>
      <c r="N38" s="384">
        <v>2798.7581547995</v>
      </c>
      <c r="O38" s="384">
        <v>2208.04334705285</v>
      </c>
      <c r="P38" s="384">
        <v>2965.74987482193</v>
      </c>
      <c r="Q38" s="384">
        <v>2646.38018576858</v>
      </c>
      <c r="R38" s="384">
        <v>2391.99487713464</v>
      </c>
      <c r="S38" s="415" t="s">
        <v>1555</v>
      </c>
      <c r="T38" s="416" t="s">
        <v>1556</v>
      </c>
      <c r="U38" s="417" t="s">
        <v>1550</v>
      </c>
      <c r="V38" s="418" t="s">
        <v>1551</v>
      </c>
      <c r="W38" s="415" t="s">
        <v>1082</v>
      </c>
      <c r="X38" s="419" t="s">
        <v>1552</v>
      </c>
    </row>
    <row r="39" customFormat="1" spans="1:24">
      <c r="A39" s="404">
        <v>17.5</v>
      </c>
      <c r="B39" s="384">
        <v>1359.48162364849</v>
      </c>
      <c r="C39" s="384">
        <v>1267.02544507356</v>
      </c>
      <c r="D39" s="384">
        <v>1886.59046088524</v>
      </c>
      <c r="E39" s="384">
        <v>1716.24675253824</v>
      </c>
      <c r="F39" s="384">
        <v>1508.03602500537</v>
      </c>
      <c r="G39" s="384">
        <v>2214.58013166059</v>
      </c>
      <c r="H39" s="384">
        <v>1958.14748899372</v>
      </c>
      <c r="I39" s="384">
        <v>1958.14748899372</v>
      </c>
      <c r="J39" s="384">
        <v>1793.33191650602</v>
      </c>
      <c r="K39" s="384">
        <v>1797.81120417348</v>
      </c>
      <c r="L39" s="384">
        <v>1996.82566661844</v>
      </c>
      <c r="M39" s="384">
        <v>1996.82566661844</v>
      </c>
      <c r="N39" s="384">
        <v>2853.96298008936</v>
      </c>
      <c r="O39" s="384">
        <v>2255.40205000572</v>
      </c>
      <c r="P39" s="384">
        <v>3025.86622128893</v>
      </c>
      <c r="Q39" s="384">
        <v>2705.00110147889</v>
      </c>
      <c r="R39" s="384">
        <v>2442.9671499349</v>
      </c>
      <c r="S39" s="415" t="s">
        <v>1559</v>
      </c>
      <c r="T39" s="416" t="s">
        <v>905</v>
      </c>
      <c r="U39" s="417" t="s">
        <v>1375</v>
      </c>
      <c r="V39" s="418" t="s">
        <v>1376</v>
      </c>
      <c r="W39" s="423" t="s">
        <v>1557</v>
      </c>
      <c r="X39" s="424" t="s">
        <v>1039</v>
      </c>
    </row>
    <row r="40" customFormat="1" spans="1:24">
      <c r="A40" s="404">
        <v>18</v>
      </c>
      <c r="B40" s="384">
        <v>1379.07781297171</v>
      </c>
      <c r="C40" s="384">
        <v>1288.25630242814</v>
      </c>
      <c r="D40" s="384">
        <v>1904.62649253675</v>
      </c>
      <c r="E40" s="384">
        <v>1745.23840886927</v>
      </c>
      <c r="F40" s="384">
        <v>1528.05738678595</v>
      </c>
      <c r="G40" s="384">
        <v>2252.3588551616</v>
      </c>
      <c r="H40" s="384">
        <v>2005.45273029586</v>
      </c>
      <c r="I40" s="384">
        <v>2005.45273029586</v>
      </c>
      <c r="J40" s="384">
        <v>1828.83376880283</v>
      </c>
      <c r="K40" s="384">
        <v>1832.60482323694</v>
      </c>
      <c r="L40" s="384">
        <v>1997.23198436818</v>
      </c>
      <c r="M40" s="384">
        <v>1997.23198436818</v>
      </c>
      <c r="N40" s="384">
        <v>2876.45864035644</v>
      </c>
      <c r="O40" s="384">
        <v>2296.18716734524</v>
      </c>
      <c r="P40" s="384">
        <v>3053.27340273312</v>
      </c>
      <c r="Q40" s="384">
        <v>2758.50040820971</v>
      </c>
      <c r="R40" s="384">
        <v>2487.37566016416</v>
      </c>
      <c r="S40" s="415" t="s">
        <v>1358</v>
      </c>
      <c r="T40" s="416" t="s">
        <v>953</v>
      </c>
      <c r="U40" s="417" t="s">
        <v>1383</v>
      </c>
      <c r="V40" s="418" t="s">
        <v>1384</v>
      </c>
      <c r="W40" s="415" t="s">
        <v>787</v>
      </c>
      <c r="X40" s="419" t="s">
        <v>1294</v>
      </c>
    </row>
    <row r="41" customFormat="1" spans="1:24">
      <c r="A41" s="404">
        <v>18.5</v>
      </c>
      <c r="B41" s="384">
        <v>1405.17529031653</v>
      </c>
      <c r="C41" s="384">
        <v>1308.59368492967</v>
      </c>
      <c r="D41" s="384">
        <v>1923.21719864653</v>
      </c>
      <c r="E41" s="384">
        <v>1774.59322690331</v>
      </c>
      <c r="F41" s="384">
        <v>1548.79433097892</v>
      </c>
      <c r="G41" s="384">
        <v>2289.3630659339</v>
      </c>
      <c r="H41" s="384">
        <v>2058.11118742516</v>
      </c>
      <c r="I41" s="384">
        <v>2058.11118742516</v>
      </c>
      <c r="J41" s="384">
        <v>1869.41185129073</v>
      </c>
      <c r="K41" s="384">
        <v>1872.92655051417</v>
      </c>
      <c r="L41" s="384">
        <v>2044.91676707504</v>
      </c>
      <c r="M41" s="384">
        <v>2044.91676707504</v>
      </c>
      <c r="N41" s="384">
        <v>2901.44307230425</v>
      </c>
      <c r="O41" s="384">
        <v>2343.00363836014</v>
      </c>
      <c r="P41" s="384">
        <v>3083.16935585808</v>
      </c>
      <c r="Q41" s="384">
        <v>2817.66958065728</v>
      </c>
      <c r="R41" s="384">
        <v>2537.81159485188</v>
      </c>
      <c r="S41" s="415" t="s">
        <v>1365</v>
      </c>
      <c r="T41" s="416" t="s">
        <v>1366</v>
      </c>
      <c r="U41" s="417" t="s">
        <v>1390</v>
      </c>
      <c r="V41" s="418" t="s">
        <v>1391</v>
      </c>
      <c r="W41" s="415" t="s">
        <v>1302</v>
      </c>
      <c r="X41" s="419" t="s">
        <v>1303</v>
      </c>
    </row>
    <row r="42" customFormat="1" spans="1:24">
      <c r="A42" s="404">
        <v>19</v>
      </c>
      <c r="B42" s="384">
        <v>1422.27721272518</v>
      </c>
      <c r="C42" s="384">
        <v>1324.01695573945</v>
      </c>
      <c r="D42" s="384">
        <v>1942.91725367282</v>
      </c>
      <c r="E42" s="384">
        <v>1803.94804493735</v>
      </c>
      <c r="F42" s="384">
        <v>1566.66894552236</v>
      </c>
      <c r="G42" s="384">
        <v>2326.75453307057</v>
      </c>
      <c r="H42" s="384">
        <v>2105.2995663521</v>
      </c>
      <c r="I42" s="384">
        <v>2105.2995663521</v>
      </c>
      <c r="J42" s="384">
        <v>1910.91865118445</v>
      </c>
      <c r="K42" s="384">
        <v>1914.12530844392</v>
      </c>
      <c r="L42" s="384">
        <v>2086.67033466935</v>
      </c>
      <c r="M42" s="384">
        <v>2086.67033466935</v>
      </c>
      <c r="N42" s="384">
        <v>2923.408550232</v>
      </c>
      <c r="O42" s="384">
        <v>2383.96949967899</v>
      </c>
      <c r="P42" s="384">
        <v>3110.04635496295</v>
      </c>
      <c r="Q42" s="384">
        <v>2871.1688873881</v>
      </c>
      <c r="R42" s="384">
        <v>2582.39888445198</v>
      </c>
      <c r="S42" s="415" t="s">
        <v>1373</v>
      </c>
      <c r="T42" s="416" t="s">
        <v>1374</v>
      </c>
      <c r="U42" s="417" t="s">
        <v>1398</v>
      </c>
      <c r="V42" s="418" t="s">
        <v>1399</v>
      </c>
      <c r="W42" s="415" t="s">
        <v>1311</v>
      </c>
      <c r="X42" s="419" t="s">
        <v>1312</v>
      </c>
    </row>
    <row r="43" customFormat="1" spans="1:24">
      <c r="A43" s="404">
        <v>19.5</v>
      </c>
      <c r="B43" s="384">
        <v>1446.29613430786</v>
      </c>
      <c r="C43" s="384">
        <v>1338.32338298292</v>
      </c>
      <c r="D43" s="384">
        <v>1964.28133207393</v>
      </c>
      <c r="E43" s="384">
        <v>1817.32374803955</v>
      </c>
      <c r="F43" s="384">
        <v>1585.61693368436</v>
      </c>
      <c r="G43" s="384">
        <v>2363.37148747852</v>
      </c>
      <c r="H43" s="384">
        <v>2157.80918343814</v>
      </c>
      <c r="I43" s="384">
        <v>2157.80918343814</v>
      </c>
      <c r="J43" s="384">
        <v>1958.22238583717</v>
      </c>
      <c r="K43" s="384">
        <v>1961.05684304482</v>
      </c>
      <c r="L43" s="384">
        <v>2134.03819665411</v>
      </c>
      <c r="M43" s="384">
        <v>2134.03819665411</v>
      </c>
      <c r="N43" s="384">
        <v>2949.98352919782</v>
      </c>
      <c r="O43" s="384">
        <v>2433.8586183423</v>
      </c>
      <c r="P43" s="384">
        <v>3141.5328551059</v>
      </c>
      <c r="Q43" s="384">
        <v>2907.85953360778</v>
      </c>
      <c r="R43" s="384">
        <v>2635.87406844409</v>
      </c>
      <c r="S43" s="415" t="s">
        <v>1563</v>
      </c>
      <c r="T43" s="416" t="s">
        <v>1564</v>
      </c>
      <c r="U43" s="417" t="s">
        <v>1406</v>
      </c>
      <c r="V43" s="418" t="s">
        <v>1036</v>
      </c>
      <c r="W43" s="415" t="s">
        <v>1319</v>
      </c>
      <c r="X43" s="419" t="s">
        <v>728</v>
      </c>
    </row>
    <row r="44" customFormat="1" spans="1:24">
      <c r="A44" s="404">
        <v>20</v>
      </c>
      <c r="B44" s="384">
        <v>1460.90378980189</v>
      </c>
      <c r="C44" s="384">
        <v>1350.84286052028</v>
      </c>
      <c r="D44" s="384">
        <v>1983.98138710024</v>
      </c>
      <c r="E44" s="384">
        <v>1833.60474476573</v>
      </c>
      <c r="F44" s="384">
        <v>1601.34480099068</v>
      </c>
      <c r="G44" s="384">
        <v>2389.9197764135</v>
      </c>
      <c r="H44" s="384">
        <v>2204.02807895883</v>
      </c>
      <c r="I44" s="384">
        <v>2204.02807895883</v>
      </c>
      <c r="J44" s="384">
        <v>1999.62498080199</v>
      </c>
      <c r="K44" s="384">
        <v>2001.56441189846</v>
      </c>
      <c r="L44" s="384">
        <v>2175.93326765647</v>
      </c>
      <c r="M44" s="384">
        <v>2175.93326765647</v>
      </c>
      <c r="N44" s="384">
        <v>2969.82827776824</v>
      </c>
      <c r="O44" s="384">
        <v>2484.40391056501</v>
      </c>
      <c r="P44" s="384">
        <v>3166.28912485342</v>
      </c>
      <c r="Q44" s="384">
        <v>2942.71811127156</v>
      </c>
      <c r="R44" s="384">
        <v>2689.93666469913</v>
      </c>
      <c r="S44" s="415" t="s">
        <v>1566</v>
      </c>
      <c r="T44" s="416" t="s">
        <v>1567</v>
      </c>
      <c r="U44" s="417" t="s">
        <v>1410</v>
      </c>
      <c r="V44" s="418" t="s">
        <v>1411</v>
      </c>
      <c r="W44" s="415" t="s">
        <v>1324</v>
      </c>
      <c r="X44" s="419" t="s">
        <v>1325</v>
      </c>
    </row>
    <row r="45" customFormat="1" ht="64" customHeight="1" spans="1:24">
      <c r="A45" s="405" t="s">
        <v>1629</v>
      </c>
      <c r="B45" s="384">
        <v>49.9117818080356</v>
      </c>
      <c r="C45" s="384">
        <v>51.2661882672991</v>
      </c>
      <c r="D45" s="384">
        <v>101.172530691965</v>
      </c>
      <c r="E45" s="384">
        <v>89.2058872767856</v>
      </c>
      <c r="F45" s="384">
        <v>77.2392438616071</v>
      </c>
      <c r="G45" s="384">
        <v>101.172530691965</v>
      </c>
      <c r="H45" s="384">
        <v>92.4695172991071</v>
      </c>
      <c r="I45" s="384">
        <v>93.5573939732144</v>
      </c>
      <c r="J45" s="384">
        <v>58.6782006920416</v>
      </c>
      <c r="K45" s="384">
        <v>58.6782006920416</v>
      </c>
      <c r="L45" s="384">
        <v>78.4357142857144</v>
      </c>
      <c r="M45" s="384">
        <v>78.4357142857144</v>
      </c>
      <c r="N45" s="384">
        <v>91.381640625</v>
      </c>
      <c r="O45" s="384">
        <v>102.260407366071</v>
      </c>
      <c r="P45" s="384">
        <v>135.984584263394</v>
      </c>
      <c r="Q45" s="384">
        <v>119.666434151785</v>
      </c>
      <c r="R45" s="384">
        <v>118.578557477679</v>
      </c>
      <c r="S45" s="415" t="s">
        <v>1381</v>
      </c>
      <c r="T45" s="416" t="s">
        <v>1382</v>
      </c>
      <c r="U45" s="417" t="s">
        <v>1568</v>
      </c>
      <c r="V45" s="418" t="s">
        <v>1569</v>
      </c>
      <c r="W45" s="415" t="s">
        <v>1570</v>
      </c>
      <c r="X45" s="419" t="s">
        <v>721</v>
      </c>
    </row>
    <row r="46" customFormat="1" ht="20" customHeight="1" spans="1:24">
      <c r="A46" s="404" t="s">
        <v>1630</v>
      </c>
      <c r="B46" s="384">
        <v>47.8665736607144</v>
      </c>
      <c r="C46" s="384">
        <v>47.8665736607144</v>
      </c>
      <c r="D46" s="384">
        <v>97.908900669644</v>
      </c>
      <c r="E46" s="384">
        <v>87.0301339285715</v>
      </c>
      <c r="F46" s="384">
        <v>76.1513671875</v>
      </c>
      <c r="G46" s="384">
        <v>119.666434151785</v>
      </c>
      <c r="H46" s="384">
        <v>91.381640625</v>
      </c>
      <c r="I46" s="384">
        <v>92.4695172991071</v>
      </c>
      <c r="J46" s="384">
        <v>58.6782006920416</v>
      </c>
      <c r="K46" s="384">
        <v>58.6782006920416</v>
      </c>
      <c r="L46" s="384">
        <v>78.4357142857144</v>
      </c>
      <c r="M46" s="384">
        <v>78.4357142857144</v>
      </c>
      <c r="N46" s="384">
        <v>91.381640625</v>
      </c>
      <c r="O46" s="384">
        <v>100.084654017856</v>
      </c>
      <c r="P46" s="384">
        <v>134.896707589285</v>
      </c>
      <c r="Q46" s="384">
        <v>116.402804129465</v>
      </c>
      <c r="R46" s="384">
        <v>116.402804129465</v>
      </c>
      <c r="S46" s="415" t="s">
        <v>1576</v>
      </c>
      <c r="T46" s="416" t="s">
        <v>1577</v>
      </c>
      <c r="U46" s="417" t="s">
        <v>854</v>
      </c>
      <c r="V46" s="418" t="s">
        <v>1571</v>
      </c>
      <c r="W46" s="415" t="s">
        <v>1572</v>
      </c>
      <c r="X46" s="419" t="s">
        <v>1573</v>
      </c>
    </row>
    <row r="47" customFormat="1" ht="20" customHeight="1" spans="1:24">
      <c r="A47" s="404" t="s">
        <v>1631</v>
      </c>
      <c r="B47" s="384">
        <v>47.8665736607144</v>
      </c>
      <c r="C47" s="384">
        <v>43.5150669642856</v>
      </c>
      <c r="D47" s="384">
        <v>93.5573939732144</v>
      </c>
      <c r="E47" s="384">
        <v>84.8543805803571</v>
      </c>
      <c r="F47" s="384">
        <v>76.1513671875</v>
      </c>
      <c r="G47" s="384">
        <v>116.402804129465</v>
      </c>
      <c r="H47" s="384">
        <v>90.2937639508929</v>
      </c>
      <c r="I47" s="384">
        <v>92.4695172991071</v>
      </c>
      <c r="J47" s="384">
        <v>58.6782006920416</v>
      </c>
      <c r="K47" s="384">
        <v>58.6782006920416</v>
      </c>
      <c r="L47" s="384">
        <v>78.4357142857144</v>
      </c>
      <c r="M47" s="384">
        <v>78.4357142857144</v>
      </c>
      <c r="N47" s="384">
        <v>89.2058872767856</v>
      </c>
      <c r="O47" s="384">
        <v>93.5573939732144</v>
      </c>
      <c r="P47" s="384">
        <v>131.633077566965</v>
      </c>
      <c r="Q47" s="384">
        <v>113.139174107144</v>
      </c>
      <c r="R47" s="384">
        <v>108.787667410715</v>
      </c>
      <c r="S47" s="415" t="s">
        <v>941</v>
      </c>
      <c r="T47" s="416" t="s">
        <v>1389</v>
      </c>
      <c r="U47" s="417" t="s">
        <v>1418</v>
      </c>
      <c r="V47" s="418" t="s">
        <v>1419</v>
      </c>
      <c r="W47" s="425" t="s">
        <v>1578</v>
      </c>
      <c r="X47" s="419" t="s">
        <v>1528</v>
      </c>
    </row>
    <row r="48" customFormat="1" ht="20" customHeight="1" spans="1:24">
      <c r="A48" s="404" t="s">
        <v>1632</v>
      </c>
      <c r="B48" s="384">
        <v>46.7786969866071</v>
      </c>
      <c r="C48" s="384">
        <v>43.5150669642856</v>
      </c>
      <c r="D48" s="384">
        <v>93.5573939732144</v>
      </c>
      <c r="E48" s="384">
        <v>84.8543805803571</v>
      </c>
      <c r="F48" s="384">
        <v>75.0634905133929</v>
      </c>
      <c r="G48" s="384">
        <v>115.314927455356</v>
      </c>
      <c r="H48" s="384">
        <v>90.2937639508929</v>
      </c>
      <c r="I48" s="384">
        <v>91.381640625</v>
      </c>
      <c r="J48" s="384">
        <v>58.6782006920416</v>
      </c>
      <c r="K48" s="384">
        <v>58.6782006920416</v>
      </c>
      <c r="L48" s="384">
        <v>78.4357142857144</v>
      </c>
      <c r="M48" s="384">
        <v>78.4357142857144</v>
      </c>
      <c r="N48" s="384">
        <v>88.1180106026785</v>
      </c>
      <c r="O48" s="384">
        <v>92.4695172991071</v>
      </c>
      <c r="P48" s="384">
        <v>130.545200892856</v>
      </c>
      <c r="Q48" s="384">
        <v>112.051297433035</v>
      </c>
      <c r="R48" s="384">
        <v>107.699790736606</v>
      </c>
      <c r="S48" s="415" t="s">
        <v>1396</v>
      </c>
      <c r="T48" s="416" t="s">
        <v>1397</v>
      </c>
      <c r="U48" s="426" t="s">
        <v>1425</v>
      </c>
      <c r="V48" s="427" t="s">
        <v>698</v>
      </c>
      <c r="W48" s="425" t="s">
        <v>1334</v>
      </c>
      <c r="X48" s="419" t="s">
        <v>1335</v>
      </c>
    </row>
    <row r="49" customFormat="1" ht="20" customHeight="1" spans="1:24">
      <c r="A49" s="404" t="s">
        <v>1633</v>
      </c>
      <c r="B49" s="384">
        <v>45.6908203125</v>
      </c>
      <c r="C49" s="384">
        <v>43.5150669642856</v>
      </c>
      <c r="D49" s="384">
        <v>92.4695172991071</v>
      </c>
      <c r="E49" s="384">
        <v>83.76650390625</v>
      </c>
      <c r="F49" s="384">
        <v>75.0634905133929</v>
      </c>
      <c r="G49" s="384">
        <v>114.22705078125</v>
      </c>
      <c r="H49" s="384">
        <v>89.2058872767856</v>
      </c>
      <c r="I49" s="384">
        <v>91.381640625</v>
      </c>
      <c r="J49" s="384">
        <v>58.6782006920416</v>
      </c>
      <c r="K49" s="384">
        <v>58.6782006920416</v>
      </c>
      <c r="L49" s="384">
        <v>78.4357142857144</v>
      </c>
      <c r="M49" s="384">
        <v>78.4357142857144</v>
      </c>
      <c r="N49" s="384">
        <v>87.0301339285715</v>
      </c>
      <c r="O49" s="384">
        <v>91.381640625</v>
      </c>
      <c r="P49" s="384">
        <v>128.369447544644</v>
      </c>
      <c r="Q49" s="384">
        <v>110.963420758929</v>
      </c>
      <c r="R49" s="384">
        <v>106.6119140625</v>
      </c>
      <c r="S49" s="415" t="s">
        <v>1404</v>
      </c>
      <c r="T49" s="416" t="s">
        <v>1405</v>
      </c>
      <c r="U49" s="417" t="s">
        <v>1046</v>
      </c>
      <c r="V49" s="418" t="s">
        <v>1430</v>
      </c>
      <c r="W49" s="425" t="s">
        <v>1344</v>
      </c>
      <c r="X49" s="419" t="s">
        <v>1345</v>
      </c>
    </row>
    <row r="50" customFormat="1" ht="20" customHeight="1" spans="1:24">
      <c r="A50" s="404" t="s">
        <v>1634</v>
      </c>
      <c r="B50" s="384">
        <v>45.6908203125</v>
      </c>
      <c r="C50" s="384">
        <v>44.0453056703823</v>
      </c>
      <c r="D50" s="384">
        <v>92.4695172991071</v>
      </c>
      <c r="E50" s="384">
        <v>83.76650390625</v>
      </c>
      <c r="F50" s="384">
        <v>75.0634905133929</v>
      </c>
      <c r="G50" s="384">
        <v>114.22705078125</v>
      </c>
      <c r="H50" s="384">
        <v>89.2058872767856</v>
      </c>
      <c r="I50" s="384">
        <v>90.2937639508929</v>
      </c>
      <c r="J50" s="384">
        <v>58.6782006920416</v>
      </c>
      <c r="K50" s="384">
        <v>58.6782006920416</v>
      </c>
      <c r="L50" s="384">
        <v>78.4357142857144</v>
      </c>
      <c r="M50" s="384">
        <v>78.4357142857144</v>
      </c>
      <c r="N50" s="384">
        <v>85.9422572544644</v>
      </c>
      <c r="O50" s="384">
        <v>90.2937639508929</v>
      </c>
      <c r="P50" s="384">
        <v>127.281570870535</v>
      </c>
      <c r="Q50" s="384">
        <v>109.875544084821</v>
      </c>
      <c r="R50" s="384">
        <v>106.6119140625</v>
      </c>
      <c r="S50" s="415" t="s">
        <v>771</v>
      </c>
      <c r="T50" s="416" t="s">
        <v>770</v>
      </c>
      <c r="U50" s="417" t="s">
        <v>1436</v>
      </c>
      <c r="V50" s="418" t="s">
        <v>862</v>
      </c>
      <c r="W50" s="428" t="s">
        <v>1353</v>
      </c>
      <c r="X50" s="429" t="s">
        <v>1353</v>
      </c>
    </row>
    <row r="51" customFormat="1" ht="14.25" spans="3:24">
      <c r="C51" s="356"/>
      <c r="D51" s="406"/>
      <c r="E51" s="406"/>
      <c r="F51" s="406"/>
      <c r="G51" s="406"/>
      <c r="H51" s="356"/>
      <c r="I51" s="406"/>
      <c r="L51" s="410"/>
      <c r="M51" s="410"/>
      <c r="N51" s="356"/>
      <c r="S51" s="415" t="s">
        <v>1416</v>
      </c>
      <c r="T51" s="416" t="s">
        <v>1417</v>
      </c>
      <c r="U51" s="417" t="s">
        <v>1441</v>
      </c>
      <c r="V51" s="418" t="s">
        <v>1442</v>
      </c>
      <c r="W51" s="428" t="s">
        <v>1353</v>
      </c>
      <c r="X51" s="429" t="s">
        <v>1353</v>
      </c>
    </row>
    <row r="52" customFormat="1" ht="14.25" spans="19:24">
      <c r="S52" s="415" t="s">
        <v>1586</v>
      </c>
      <c r="T52" s="416" t="s">
        <v>1587</v>
      </c>
      <c r="U52" s="417" t="s">
        <v>1447</v>
      </c>
      <c r="V52" s="418" t="s">
        <v>1448</v>
      </c>
      <c r="W52" s="428" t="s">
        <v>1353</v>
      </c>
      <c r="X52" s="429" t="s">
        <v>1353</v>
      </c>
    </row>
    <row r="53" customFormat="1" ht="15" spans="19:24">
      <c r="S53" s="415" t="s">
        <v>1424</v>
      </c>
      <c r="T53" s="416" t="s">
        <v>777</v>
      </c>
      <c r="U53" s="417" t="s">
        <v>1452</v>
      </c>
      <c r="V53" s="418" t="s">
        <v>1453</v>
      </c>
      <c r="W53" s="430" t="s">
        <v>1353</v>
      </c>
      <c r="X53" s="431" t="s">
        <v>1353</v>
      </c>
    </row>
    <row r="54" customFormat="1" ht="15" spans="19:24">
      <c r="S54" s="415" t="s">
        <v>1429</v>
      </c>
      <c r="T54" s="416" t="s">
        <v>614</v>
      </c>
      <c r="U54" s="420" t="s">
        <v>1456</v>
      </c>
      <c r="V54" s="418" t="s">
        <v>1457</v>
      </c>
      <c r="W54" s="430" t="s">
        <v>1353</v>
      </c>
      <c r="X54" s="431" t="s">
        <v>1353</v>
      </c>
    </row>
    <row r="55" customFormat="1" ht="15" spans="19:24">
      <c r="S55" s="432" t="s">
        <v>1434</v>
      </c>
      <c r="T55" s="433" t="s">
        <v>1435</v>
      </c>
      <c r="U55" s="420" t="s">
        <v>1460</v>
      </c>
      <c r="V55" s="418" t="s">
        <v>871</v>
      </c>
      <c r="W55" s="430" t="s">
        <v>1353</v>
      </c>
      <c r="X55" s="431" t="s">
        <v>1353</v>
      </c>
    </row>
    <row r="56" customFormat="1" ht="15" spans="21:24">
      <c r="U56" s="434" t="s">
        <v>1463</v>
      </c>
      <c r="V56" s="435" t="s">
        <v>1464</v>
      </c>
      <c r="W56" s="430" t="s">
        <v>1353</v>
      </c>
      <c r="X56" s="431" t="s">
        <v>1353</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70" zoomScaleNormal="70" workbookViewId="0">
      <selection activeCell="M1" sqref="M1"/>
    </sheetView>
  </sheetViews>
  <sheetFormatPr defaultColWidth="8.89166666666667" defaultRowHeight="13.5"/>
  <cols>
    <col min="1" max="1" width="11.6333333333333" style="372" customWidth="1"/>
    <col min="2" max="12" width="15.6333333333333" style="372" customWidth="1"/>
    <col min="13" max="16370" width="8.89166666666667" style="372"/>
  </cols>
  <sheetData>
    <row r="1" s="372" customFormat="1" ht="54" customHeight="1" spans="1:14">
      <c r="A1" s="373" t="s">
        <v>1635</v>
      </c>
      <c r="B1" s="373"/>
      <c r="C1" s="373"/>
      <c r="D1" s="373"/>
      <c r="E1" s="373"/>
      <c r="F1" s="373"/>
      <c r="G1" s="373"/>
      <c r="H1" s="373"/>
      <c r="I1" s="373"/>
      <c r="J1" s="373"/>
      <c r="K1" s="373"/>
      <c r="L1" s="373"/>
      <c r="M1" s="26" t="s">
        <v>63</v>
      </c>
      <c r="N1" s="26" t="s">
        <v>1636</v>
      </c>
    </row>
    <row r="2" s="372" customFormat="1" ht="66" customHeight="1" spans="1:12">
      <c r="A2" s="374" t="s">
        <v>1637</v>
      </c>
      <c r="B2" s="374"/>
      <c r="C2" s="374"/>
      <c r="D2" s="374"/>
      <c r="E2" s="374"/>
      <c r="F2" s="374"/>
      <c r="G2" s="374"/>
      <c r="H2" s="374"/>
      <c r="I2" s="374"/>
      <c r="J2" s="374"/>
      <c r="K2" s="374"/>
      <c r="L2" s="374"/>
    </row>
    <row r="3" s="372" customFormat="1" ht="71" customHeight="1" spans="1:12">
      <c r="A3" s="375" t="s">
        <v>1638</v>
      </c>
      <c r="B3" s="376" t="s">
        <v>1639</v>
      </c>
      <c r="C3" s="376" t="s">
        <v>1640</v>
      </c>
      <c r="D3" s="377" t="s">
        <v>1641</v>
      </c>
      <c r="E3" s="378" t="s">
        <v>1642</v>
      </c>
      <c r="F3" s="377" t="s">
        <v>1643</v>
      </c>
      <c r="G3" s="379" t="s">
        <v>1644</v>
      </c>
      <c r="H3" s="377" t="s">
        <v>1110</v>
      </c>
      <c r="I3" s="379" t="s">
        <v>1111</v>
      </c>
      <c r="J3" s="379" t="s">
        <v>1645</v>
      </c>
      <c r="K3" s="387" t="s">
        <v>1646</v>
      </c>
      <c r="L3" s="388" t="s">
        <v>453</v>
      </c>
    </row>
    <row r="4" s="372" customFormat="1" ht="19" customHeight="1" spans="1:12">
      <c r="A4" s="380"/>
      <c r="B4" s="381">
        <v>1</v>
      </c>
      <c r="C4" s="381">
        <v>2</v>
      </c>
      <c r="D4" s="381">
        <v>3</v>
      </c>
      <c r="E4" s="381">
        <v>4</v>
      </c>
      <c r="F4" s="382">
        <v>5</v>
      </c>
      <c r="G4" s="382">
        <v>6</v>
      </c>
      <c r="H4" s="382">
        <v>7</v>
      </c>
      <c r="I4" s="381">
        <v>8</v>
      </c>
      <c r="J4" s="381">
        <v>9</v>
      </c>
      <c r="K4" s="389">
        <v>10</v>
      </c>
      <c r="L4" s="389">
        <v>11</v>
      </c>
    </row>
    <row r="5" s="372" customFormat="1" ht="20" customHeight="1" spans="1:12">
      <c r="A5" s="383">
        <v>1</v>
      </c>
      <c r="B5" s="384">
        <v>403.20075815441</v>
      </c>
      <c r="C5" s="384">
        <v>421.551570892309</v>
      </c>
      <c r="D5" s="384">
        <v>673.323251905875</v>
      </c>
      <c r="E5" s="384">
        <v>579.086958684857</v>
      </c>
      <c r="F5" s="384">
        <v>604.158764471096</v>
      </c>
      <c r="G5" s="384">
        <v>637.043985628217</v>
      </c>
      <c r="H5" s="384">
        <v>638.177958771566</v>
      </c>
      <c r="I5" s="384">
        <v>704.93117781004</v>
      </c>
      <c r="J5" s="384">
        <v>581.697657110156</v>
      </c>
      <c r="K5" s="384">
        <v>745.499475243683</v>
      </c>
      <c r="L5" s="384">
        <v>536.180401143562</v>
      </c>
    </row>
    <row r="6" s="372" customFormat="1" ht="20" customHeight="1" spans="1:12">
      <c r="A6" s="385">
        <v>1.5</v>
      </c>
      <c r="B6" s="384">
        <v>426.259758147057</v>
      </c>
      <c r="C6" s="384">
        <v>459.663183353823</v>
      </c>
      <c r="D6" s="384">
        <v>728.648450157378</v>
      </c>
      <c r="E6" s="384">
        <v>635.235092869711</v>
      </c>
      <c r="F6" s="384">
        <v>609.828630187841</v>
      </c>
      <c r="G6" s="384">
        <v>643.847824488309</v>
      </c>
      <c r="H6" s="384">
        <v>643.847824488309</v>
      </c>
      <c r="I6" s="384">
        <v>793.305484781704</v>
      </c>
      <c r="J6" s="384">
        <v>640.469532806171</v>
      </c>
      <c r="K6" s="384">
        <v>750.602708918857</v>
      </c>
      <c r="L6" s="384">
        <v>582.592231819888</v>
      </c>
    </row>
    <row r="7" s="372" customFormat="1" ht="20" customHeight="1" spans="1:12">
      <c r="A7" s="385">
        <v>2</v>
      </c>
      <c r="B7" s="384">
        <v>452.767642768441</v>
      </c>
      <c r="C7" s="384">
        <v>497.551427102076</v>
      </c>
      <c r="D7" s="384">
        <v>800.457536176845</v>
      </c>
      <c r="E7" s="384">
        <v>693.113811364372</v>
      </c>
      <c r="F7" s="384">
        <v>618.734243781558</v>
      </c>
      <c r="G7" s="384">
        <v>647.803682119617</v>
      </c>
      <c r="H7" s="384">
        <v>648.088755253435</v>
      </c>
      <c r="I7" s="384">
        <v>880.293534533032</v>
      </c>
      <c r="J7" s="384">
        <v>698.727127584747</v>
      </c>
      <c r="K7" s="384">
        <v>836.245286822466</v>
      </c>
      <c r="L7" s="384">
        <v>621.173388275354</v>
      </c>
    </row>
    <row r="8" s="372" customFormat="1" ht="20" customHeight="1" spans="1:12">
      <c r="A8" s="385">
        <v>2.5</v>
      </c>
      <c r="B8" s="384">
        <v>480.072757002497</v>
      </c>
      <c r="C8" s="384">
        <v>536.109776990115</v>
      </c>
      <c r="D8" s="384">
        <v>856.308443810617</v>
      </c>
      <c r="E8" s="384">
        <v>752.135159243069</v>
      </c>
      <c r="F8" s="384">
        <v>633.334473341399</v>
      </c>
      <c r="G8" s="384">
        <v>658.245518289153</v>
      </c>
      <c r="H8" s="384">
        <v>658.884168533219</v>
      </c>
      <c r="I8" s="384">
        <v>955.234804153384</v>
      </c>
      <c r="J8" s="384">
        <v>756.641868418367</v>
      </c>
      <c r="K8" s="384">
        <v>890.853677662603</v>
      </c>
      <c r="L8" s="384">
        <v>667.040476397184</v>
      </c>
    </row>
    <row r="9" s="372" customFormat="1" ht="20" customHeight="1" spans="1:12">
      <c r="A9" s="386">
        <v>3</v>
      </c>
      <c r="B9" s="384">
        <v>524.786083193126</v>
      </c>
      <c r="C9" s="384">
        <v>575.114864304677</v>
      </c>
      <c r="D9" s="384">
        <v>929.168948594625</v>
      </c>
      <c r="E9" s="384">
        <v>801.682667374506</v>
      </c>
      <c r="F9" s="384">
        <v>665.335719091026</v>
      </c>
      <c r="G9" s="384">
        <v>684.708028713587</v>
      </c>
      <c r="H9" s="384">
        <v>686.136698841655</v>
      </c>
      <c r="I9" s="384">
        <v>1048.20242753144</v>
      </c>
      <c r="J9" s="384">
        <v>831.7376333747</v>
      </c>
      <c r="K9" s="384">
        <v>926.232817393781</v>
      </c>
      <c r="L9" s="384">
        <v>721.509957358741</v>
      </c>
    </row>
    <row r="10" s="372" customFormat="1" ht="20" customHeight="1" spans="1:12">
      <c r="A10" s="385">
        <v>3.5</v>
      </c>
      <c r="B10" s="384">
        <v>552.091197427183</v>
      </c>
      <c r="C10" s="384">
        <v>613.00310805293</v>
      </c>
      <c r="D10" s="384">
        <v>983.968437463862</v>
      </c>
      <c r="E10" s="384">
        <v>851.23017550594</v>
      </c>
      <c r="F10" s="384">
        <v>680.089109229557</v>
      </c>
      <c r="G10" s="384">
        <v>694.015799982072</v>
      </c>
      <c r="H10" s="384">
        <v>695.377745457774</v>
      </c>
      <c r="I10" s="384">
        <v>1124.16045375927</v>
      </c>
      <c r="J10" s="384">
        <v>889.480947235839</v>
      </c>
      <c r="K10" s="384">
        <v>950.729848693246</v>
      </c>
      <c r="L10" s="384">
        <v>767.604021544946</v>
      </c>
    </row>
    <row r="11" s="372" customFormat="1" ht="20" customHeight="1" spans="1:12">
      <c r="A11" s="385">
        <v>4</v>
      </c>
      <c r="B11" s="384">
        <v>630.425103111944</v>
      </c>
      <c r="C11" s="384">
        <v>651.561457940968</v>
      </c>
      <c r="D11" s="384">
        <v>1058.21183632512</v>
      </c>
      <c r="E11" s="384">
        <v>914.711106029135</v>
      </c>
      <c r="F11" s="384">
        <v>713.442619263638</v>
      </c>
      <c r="G11" s="384">
        <v>721.769950578238</v>
      </c>
      <c r="H11" s="384">
        <v>722.747434961744</v>
      </c>
      <c r="I11" s="384">
        <v>1250.1305148303</v>
      </c>
      <c r="J11" s="384">
        <v>998.767333465118</v>
      </c>
      <c r="K11" s="384">
        <v>920.955433752887</v>
      </c>
      <c r="L11" s="384">
        <v>814.333618711391</v>
      </c>
    </row>
    <row r="12" s="372" customFormat="1" ht="20" customHeight="1" spans="1:12">
      <c r="A12" s="385">
        <v>4.5</v>
      </c>
      <c r="B12" s="384">
        <v>657.331602539666</v>
      </c>
      <c r="C12" s="384">
        <v>689.673070402483</v>
      </c>
      <c r="D12" s="384">
        <v>1114.58845334115</v>
      </c>
      <c r="E12" s="384">
        <v>965.24593469629</v>
      </c>
      <c r="F12" s="384">
        <v>728.229633981086</v>
      </c>
      <c r="G12" s="384">
        <v>731.093227384987</v>
      </c>
      <c r="H12" s="384">
        <v>731.861641191079</v>
      </c>
      <c r="I12" s="384">
        <v>1324.56340614692</v>
      </c>
      <c r="J12" s="384">
        <v>1056.33922035379</v>
      </c>
      <c r="K12" s="384">
        <v>933.879292975523</v>
      </c>
      <c r="L12" s="384">
        <v>861.06321587784</v>
      </c>
    </row>
    <row r="13" s="372" customFormat="1" ht="20" customHeight="1" spans="1:12">
      <c r="A13" s="385">
        <v>5</v>
      </c>
      <c r="B13" s="384">
        <v>731.864973988043</v>
      </c>
      <c r="C13" s="384">
        <v>728.454789003783</v>
      </c>
      <c r="D13" s="384">
        <v>1218.59194237787</v>
      </c>
      <c r="E13" s="384">
        <v>1016.06919408175</v>
      </c>
      <c r="F13" s="384">
        <v>824.416132264635</v>
      </c>
      <c r="G13" s="384">
        <v>807.196395933952</v>
      </c>
      <c r="H13" s="384">
        <v>807.789667637383</v>
      </c>
      <c r="I13" s="384">
        <v>1445.60641287673</v>
      </c>
      <c r="J13" s="384">
        <v>1161.70940623557</v>
      </c>
      <c r="K13" s="384">
        <v>992.118657996358</v>
      </c>
      <c r="L13" s="384">
        <v>908.110579534407</v>
      </c>
    </row>
    <row r="14" s="372" customFormat="1" ht="20" customHeight="1" spans="1:12">
      <c r="A14" s="385">
        <v>5.5</v>
      </c>
      <c r="B14" s="384">
        <v>755.273198586767</v>
      </c>
      <c r="C14" s="384">
        <v>794.447972632525</v>
      </c>
      <c r="D14" s="384">
        <v>1279.58700634609</v>
      </c>
      <c r="E14" s="384">
        <v>1097.37237158824</v>
      </c>
      <c r="F14" s="384">
        <v>865.626969681548</v>
      </c>
      <c r="G14" s="384">
        <v>859.751999530019</v>
      </c>
      <c r="H14" s="384">
        <v>859.928187274419</v>
      </c>
      <c r="I14" s="384">
        <v>1521.13376517649</v>
      </c>
      <c r="J14" s="384">
        <v>1249.94182056527</v>
      </c>
      <c r="K14" s="384">
        <v>1103.60809746808</v>
      </c>
      <c r="L14" s="384">
        <v>1007.79461784109</v>
      </c>
    </row>
    <row r="15" s="372" customFormat="1" ht="20" customHeight="1" spans="1:12">
      <c r="A15" s="385">
        <v>6</v>
      </c>
      <c r="B15" s="384">
        <v>794.893790723051</v>
      </c>
      <c r="C15" s="384">
        <v>833.229691233825</v>
      </c>
      <c r="D15" s="384">
        <v>1358.11737684686</v>
      </c>
      <c r="E15" s="384">
        <v>1142.75982128266</v>
      </c>
      <c r="F15" s="384">
        <v>926.581569950651</v>
      </c>
      <c r="G15" s="384">
        <v>913.047869827294</v>
      </c>
      <c r="H15" s="384">
        <v>913.419245955199</v>
      </c>
      <c r="I15" s="384">
        <v>1611.12882310781</v>
      </c>
      <c r="J15" s="384">
        <v>1317.85042830241</v>
      </c>
      <c r="K15" s="384">
        <v>1160.82082245978</v>
      </c>
      <c r="L15" s="384">
        <v>1056.24923309677</v>
      </c>
    </row>
    <row r="16" s="372" customFormat="1" ht="20" customHeight="1" spans="1:12">
      <c r="A16" s="385">
        <v>6.5</v>
      </c>
      <c r="B16" s="384">
        <v>829.243131948928</v>
      </c>
      <c r="C16" s="384">
        <v>871.788041121865</v>
      </c>
      <c r="D16" s="384">
        <v>1430.97788163086</v>
      </c>
      <c r="E16" s="384">
        <v>1187.86993374791</v>
      </c>
      <c r="F16" s="384">
        <v>981.823498789167</v>
      </c>
      <c r="G16" s="384">
        <v>960.919952614939</v>
      </c>
      <c r="H16" s="384">
        <v>961.105707114685</v>
      </c>
      <c r="I16" s="384">
        <v>1694.94563701867</v>
      </c>
      <c r="J16" s="384">
        <v>1379.74631637784</v>
      </c>
      <c r="K16" s="384">
        <v>1217.78172126894</v>
      </c>
      <c r="L16" s="384">
        <v>1104.70384835246</v>
      </c>
    </row>
    <row r="17" s="372" customFormat="1" ht="20" customHeight="1" spans="1:12">
      <c r="A17" s="385">
        <v>7</v>
      </c>
      <c r="B17" s="384">
        <v>869.660953697888</v>
      </c>
      <c r="C17" s="384">
        <v>910.346391009902</v>
      </c>
      <c r="D17" s="384">
        <v>1511.08538027843</v>
      </c>
      <c r="E17" s="384">
        <v>1233.25738344233</v>
      </c>
      <c r="F17" s="384">
        <v>1042.98447188413</v>
      </c>
      <c r="G17" s="384">
        <v>1014.04242547145</v>
      </c>
      <c r="H17" s="384">
        <v>1014.31029462132</v>
      </c>
      <c r="I17" s="384">
        <v>1786.46582986119</v>
      </c>
      <c r="J17" s="384">
        <v>1447.48349714247</v>
      </c>
      <c r="K17" s="384">
        <v>1274.72096973913</v>
      </c>
      <c r="L17" s="384">
        <v>1153.83939180126</v>
      </c>
    </row>
    <row r="18" s="372" customFormat="1" ht="20" customHeight="1" spans="1:12">
      <c r="A18" s="385">
        <v>7.5</v>
      </c>
      <c r="B18" s="384">
        <v>892.271948683936</v>
      </c>
      <c r="C18" s="384">
        <v>949.128109611198</v>
      </c>
      <c r="D18" s="384">
        <v>1572.08044424667</v>
      </c>
      <c r="E18" s="384">
        <v>1277.81282144933</v>
      </c>
      <c r="F18" s="384">
        <v>1085.52568306784</v>
      </c>
      <c r="G18" s="384">
        <v>1050.51804065151</v>
      </c>
      <c r="H18" s="384">
        <v>1050.83653388176</v>
      </c>
      <c r="I18" s="384">
        <v>1859.95966894601</v>
      </c>
      <c r="J18" s="384">
        <v>1498.0396537844</v>
      </c>
      <c r="K18" s="384">
        <v>1331.95615657172</v>
      </c>
      <c r="L18" s="384">
        <v>1201.95354296037</v>
      </c>
    </row>
    <row r="19" s="372" customFormat="1" ht="20" customHeight="1" spans="1:12">
      <c r="A19" s="385">
        <v>8</v>
      </c>
      <c r="B19" s="384">
        <v>933.885614851904</v>
      </c>
      <c r="C19" s="384">
        <v>987.23972207271</v>
      </c>
      <c r="D19" s="384">
        <v>1634.12692697947</v>
      </c>
      <c r="E19" s="384">
        <v>1323.75494560201</v>
      </c>
      <c r="F19" s="384">
        <v>1146.57960692193</v>
      </c>
      <c r="G19" s="384">
        <v>1103.73857275038</v>
      </c>
      <c r="H19" s="384">
        <v>1104.4760101421</v>
      </c>
      <c r="I19" s="384">
        <v>1940.29553910639</v>
      </c>
      <c r="J19" s="384">
        <v>1565.2625536316</v>
      </c>
      <c r="K19" s="384">
        <v>1312.80706327502</v>
      </c>
      <c r="L19" s="384">
        <v>1250.74862231261</v>
      </c>
    </row>
    <row r="20" s="372" customFormat="1" ht="20" customHeight="1" spans="1:12">
      <c r="A20" s="385">
        <v>8.5</v>
      </c>
      <c r="B20" s="384">
        <v>969.430800496792</v>
      </c>
      <c r="C20" s="384">
        <v>1025.79807196076</v>
      </c>
      <c r="D20" s="384">
        <v>1742.56085192216</v>
      </c>
      <c r="E20" s="384">
        <v>1368.03304637987</v>
      </c>
      <c r="F20" s="384">
        <v>1201.26611078859</v>
      </c>
      <c r="G20" s="384">
        <v>1159.04827633786</v>
      </c>
      <c r="H20" s="384">
        <v>1159.89054942365</v>
      </c>
      <c r="I20" s="384">
        <v>2023.09559640977</v>
      </c>
      <c r="J20" s="384">
        <v>1627.15844170702</v>
      </c>
      <c r="K20" s="384">
        <v>1388.21545366412</v>
      </c>
      <c r="L20" s="384">
        <v>1297.5009170855</v>
      </c>
    </row>
    <row r="21" s="372" customFormat="1" ht="20" customHeight="1" spans="1:12">
      <c r="A21" s="385">
        <v>9</v>
      </c>
      <c r="B21" s="384">
        <v>1010.24723705208</v>
      </c>
      <c r="C21" s="384">
        <v>1063.90968442227</v>
      </c>
      <c r="D21" s="384">
        <v>1805.13304403722</v>
      </c>
      <c r="E21" s="384">
        <v>1413.42049607427</v>
      </c>
      <c r="F21" s="384">
        <v>1265.02827513013</v>
      </c>
      <c r="G21" s="384">
        <v>1219.79983797284</v>
      </c>
      <c r="H21" s="384">
        <v>1220.95502368162</v>
      </c>
      <c r="I21" s="384">
        <v>2112.58227603735</v>
      </c>
      <c r="J21" s="384">
        <v>1694.7241954992</v>
      </c>
      <c r="K21" s="384">
        <v>1443.67503773835</v>
      </c>
      <c r="L21" s="384">
        <v>1346.6364605343</v>
      </c>
    </row>
    <row r="22" s="372" customFormat="1" ht="20" customHeight="1" spans="1:12">
      <c r="A22" s="385">
        <v>9.5</v>
      </c>
      <c r="B22" s="384">
        <v>1033.65546165081</v>
      </c>
      <c r="C22" s="384">
        <v>1102.24466559705</v>
      </c>
      <c r="D22" s="384">
        <v>1865.6023986232</v>
      </c>
      <c r="E22" s="384">
        <v>1458.53060853955</v>
      </c>
      <c r="F22" s="384">
        <v>1312.06674974319</v>
      </c>
      <c r="G22" s="384">
        <v>1263.84222514999</v>
      </c>
      <c r="H22" s="384">
        <v>1265.26302119136</v>
      </c>
      <c r="I22" s="384">
        <v>2185.56773681845</v>
      </c>
      <c r="J22" s="384">
        <v>1745.79463305858</v>
      </c>
      <c r="K22" s="384">
        <v>1503.67051438597</v>
      </c>
      <c r="L22" s="384">
        <v>1394.06968350029</v>
      </c>
    </row>
    <row r="23" s="372" customFormat="1" ht="20" customHeight="1" spans="1:12">
      <c r="A23" s="385">
        <v>10</v>
      </c>
      <c r="B23" s="384">
        <v>1075.26912781878</v>
      </c>
      <c r="C23" s="384">
        <v>1140.57964677183</v>
      </c>
      <c r="D23" s="384">
        <v>1928.17459073825</v>
      </c>
      <c r="E23" s="384">
        <v>1505.63133006237</v>
      </c>
      <c r="F23" s="384">
        <v>1372.26251143888</v>
      </c>
      <c r="G23" s="384">
        <v>1324.45759339282</v>
      </c>
      <c r="H23" s="384">
        <v>1326.25508042619</v>
      </c>
      <c r="I23" s="384">
        <v>2274.03765983858</v>
      </c>
      <c r="J23" s="384">
        <v>1813.18895987827</v>
      </c>
      <c r="K23" s="384">
        <v>1572.73777618039</v>
      </c>
      <c r="L23" s="384">
        <v>1443.2052269491</v>
      </c>
    </row>
    <row r="24" s="372" customFormat="1"/>
    <row r="25" s="372" customFormat="1"/>
    <row r="26" s="372" customFormat="1"/>
    <row r="27" s="372" customFormat="1"/>
    <row r="28" s="372" customFormat="1"/>
    <row r="29" s="372" customFormat="1"/>
    <row r="30" s="372" customFormat="1"/>
    <row r="31" s="372" customFormat="1"/>
    <row r="32" s="372" customFormat="1"/>
    <row r="33" s="372" customFormat="1"/>
    <row r="34" s="372" customFormat="1"/>
    <row r="35" s="372" customFormat="1"/>
    <row r="36" s="372" customFormat="1"/>
    <row r="37" s="372" customFormat="1"/>
    <row r="38" s="372" customFormat="1"/>
    <row r="39" s="372" customFormat="1"/>
    <row r="40" s="372" customFormat="1"/>
    <row r="41" s="372" customFormat="1"/>
    <row r="42" s="372" customFormat="1"/>
    <row r="43" s="372" customFormat="1"/>
    <row r="44" s="372" customFormat="1"/>
    <row r="45" s="372" customFormat="1"/>
    <row r="46" s="372" customFormat="1"/>
    <row r="47" s="372" customFormat="1"/>
    <row r="48" s="372" customFormat="1"/>
    <row r="49" s="372"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357" customWidth="1"/>
    <col min="3" max="3" width="8.675" style="357" customWidth="1"/>
    <col min="4" max="12" width="6.44166666666667" style="357" customWidth="1"/>
    <col min="13" max="13" width="5.88333333333333" style="357" customWidth="1"/>
    <col min="14" max="23" width="6.44166666666667" style="357" customWidth="1"/>
    <col min="24" max="24" width="8.08333333333333" customWidth="1"/>
    <col min="16378" max="16384" width="9" style="358"/>
  </cols>
  <sheetData>
    <row r="1" customFormat="1" ht="46.5" spans="1:25">
      <c r="A1" s="285" t="s">
        <v>1647</v>
      </c>
      <c r="B1" s="285"/>
      <c r="C1" s="285"/>
      <c r="D1" s="285"/>
      <c r="E1" s="285"/>
      <c r="F1" s="285"/>
      <c r="G1" s="285"/>
      <c r="H1" s="285"/>
      <c r="I1" s="285"/>
      <c r="J1" s="285"/>
      <c r="K1" s="285"/>
      <c r="L1" s="285"/>
      <c r="M1" s="285"/>
      <c r="N1" s="285"/>
      <c r="O1" s="285"/>
      <c r="P1" s="285"/>
      <c r="Q1" s="285"/>
      <c r="R1" s="285"/>
      <c r="S1" s="285"/>
      <c r="T1" s="285"/>
      <c r="U1" s="285"/>
      <c r="V1" s="285"/>
      <c r="W1" s="285"/>
      <c r="X1" s="26" t="s">
        <v>346</v>
      </c>
      <c r="Y1" s="26" t="s">
        <v>1648</v>
      </c>
    </row>
    <row r="2" s="355" customFormat="1" ht="35" customHeight="1" spans="1:16383">
      <c r="A2" s="286" t="s">
        <v>1649</v>
      </c>
      <c r="B2" s="286"/>
      <c r="C2" s="286"/>
      <c r="D2" s="286"/>
      <c r="E2" s="286"/>
      <c r="F2" s="286"/>
      <c r="G2" s="286"/>
      <c r="H2" s="286"/>
      <c r="I2" s="286"/>
      <c r="J2" s="286"/>
      <c r="K2" s="286"/>
      <c r="L2" s="286"/>
      <c r="M2" s="286"/>
      <c r="N2" s="286"/>
      <c r="O2" s="286"/>
      <c r="P2" s="286"/>
      <c r="Q2" s="286"/>
      <c r="R2" s="286"/>
      <c r="S2" s="286"/>
      <c r="T2" s="286"/>
      <c r="U2" s="286"/>
      <c r="V2" s="286"/>
      <c r="W2" s="286"/>
      <c r="X2" s="369"/>
      <c r="Y2" s="369"/>
      <c r="Z2" s="369"/>
      <c r="AA2" s="369"/>
      <c r="AB2" s="369"/>
      <c r="XEX2" s="370"/>
      <c r="XEY2" s="370"/>
      <c r="XEZ2" s="370"/>
      <c r="XFA2" s="370"/>
      <c r="XFB2" s="370"/>
      <c r="XFC2" s="370"/>
    </row>
    <row r="3" s="355" customFormat="1" ht="35" customHeight="1" spans="1:16383">
      <c r="A3" s="287" t="s">
        <v>1650</v>
      </c>
      <c r="B3" s="286"/>
      <c r="C3" s="286"/>
      <c r="D3" s="286"/>
      <c r="E3" s="286"/>
      <c r="F3" s="286"/>
      <c r="G3" s="286"/>
      <c r="H3" s="286"/>
      <c r="I3" s="286"/>
      <c r="J3" s="286"/>
      <c r="K3" s="286"/>
      <c r="L3" s="286"/>
      <c r="M3" s="286"/>
      <c r="N3" s="286"/>
      <c r="O3" s="286"/>
      <c r="P3" s="286"/>
      <c r="Q3" s="286"/>
      <c r="R3" s="286"/>
      <c r="S3" s="286"/>
      <c r="T3" s="286"/>
      <c r="U3" s="286"/>
      <c r="V3" s="286"/>
      <c r="W3" s="286"/>
      <c r="X3" s="369"/>
      <c r="Y3" s="369"/>
      <c r="Z3" s="369"/>
      <c r="AA3" s="369"/>
      <c r="AB3" s="369"/>
      <c r="XEX3" s="370"/>
      <c r="XEY3" s="370"/>
      <c r="XEZ3" s="370"/>
      <c r="XFA3" s="370"/>
      <c r="XFB3" s="370"/>
      <c r="XFC3" s="370"/>
    </row>
    <row r="4" customFormat="1" ht="45" spans="1:23">
      <c r="A4" s="359" t="s">
        <v>306</v>
      </c>
      <c r="B4" s="360" t="s">
        <v>1651</v>
      </c>
      <c r="C4" s="360" t="s">
        <v>1652</v>
      </c>
      <c r="D4" s="360" t="s">
        <v>1653</v>
      </c>
      <c r="E4" s="360" t="s">
        <v>1654</v>
      </c>
      <c r="F4" s="360" t="s">
        <v>1655</v>
      </c>
      <c r="G4" s="360" t="s">
        <v>1656</v>
      </c>
      <c r="H4" s="361" t="s">
        <v>1657</v>
      </c>
      <c r="I4" s="361" t="s">
        <v>1658</v>
      </c>
      <c r="J4" s="856" t="s">
        <v>1659</v>
      </c>
      <c r="K4" s="361" t="s">
        <v>1660</v>
      </c>
      <c r="L4" s="360" t="s">
        <v>1661</v>
      </c>
      <c r="M4" s="360" t="s">
        <v>1662</v>
      </c>
      <c r="N4" s="360" t="s">
        <v>1663</v>
      </c>
      <c r="O4" s="360" t="s">
        <v>1664</v>
      </c>
      <c r="P4" s="360" t="s">
        <v>1665</v>
      </c>
      <c r="Q4" s="360" t="s">
        <v>1666</v>
      </c>
      <c r="R4" s="856" t="s">
        <v>1667</v>
      </c>
      <c r="S4" s="361" t="s">
        <v>1668</v>
      </c>
      <c r="T4" s="361" t="s">
        <v>1669</v>
      </c>
      <c r="U4" s="361" t="s">
        <v>1670</v>
      </c>
      <c r="V4" s="361" t="s">
        <v>1671</v>
      </c>
      <c r="W4" s="360" t="s">
        <v>1672</v>
      </c>
    </row>
    <row r="5" customFormat="1" ht="15" spans="1:23">
      <c r="A5" s="362" t="s">
        <v>1673</v>
      </c>
      <c r="B5" s="363">
        <v>1</v>
      </c>
      <c r="C5" s="363">
        <v>2</v>
      </c>
      <c r="D5" s="363">
        <v>3</v>
      </c>
      <c r="E5" s="363">
        <v>4</v>
      </c>
      <c r="F5" s="363">
        <v>5</v>
      </c>
      <c r="G5" s="363">
        <v>6</v>
      </c>
      <c r="H5" s="363">
        <v>7</v>
      </c>
      <c r="I5" s="363">
        <v>8</v>
      </c>
      <c r="J5" s="363">
        <v>9</v>
      </c>
      <c r="K5" s="363">
        <v>10</v>
      </c>
      <c r="L5" s="363">
        <v>11</v>
      </c>
      <c r="M5" s="363">
        <v>12</v>
      </c>
      <c r="N5" s="363">
        <v>13</v>
      </c>
      <c r="O5" s="363">
        <v>14</v>
      </c>
      <c r="P5" s="363">
        <v>15</v>
      </c>
      <c r="Q5" s="363">
        <v>16</v>
      </c>
      <c r="R5" s="363">
        <v>17</v>
      </c>
      <c r="S5" s="363">
        <v>18</v>
      </c>
      <c r="T5" s="363">
        <v>19</v>
      </c>
      <c r="U5" s="363">
        <v>20</v>
      </c>
      <c r="V5" s="363">
        <v>21</v>
      </c>
      <c r="W5" s="363">
        <v>22</v>
      </c>
    </row>
    <row r="6" customFormat="1" ht="15" spans="1:23">
      <c r="A6" s="248">
        <v>1</v>
      </c>
      <c r="B6" s="364">
        <v>255</v>
      </c>
      <c r="C6" s="364">
        <v>348.5</v>
      </c>
      <c r="D6" s="364">
        <v>305</v>
      </c>
      <c r="E6" s="364">
        <v>484</v>
      </c>
      <c r="F6" s="364">
        <v>432</v>
      </c>
      <c r="G6" s="364">
        <v>433</v>
      </c>
      <c r="H6" s="364">
        <v>704</v>
      </c>
      <c r="I6" s="364">
        <v>251</v>
      </c>
      <c r="J6" s="364">
        <v>299</v>
      </c>
      <c r="K6" s="364">
        <v>307.5</v>
      </c>
      <c r="L6" s="364">
        <v>342</v>
      </c>
      <c r="M6" s="364">
        <v>220</v>
      </c>
      <c r="N6" s="364">
        <v>212</v>
      </c>
      <c r="O6" s="364">
        <v>212</v>
      </c>
      <c r="P6" s="364">
        <v>208</v>
      </c>
      <c r="Q6" s="364">
        <v>258</v>
      </c>
      <c r="R6" s="364">
        <v>344.5</v>
      </c>
      <c r="S6" s="364">
        <v>212</v>
      </c>
      <c r="T6" s="364">
        <v>212</v>
      </c>
      <c r="U6" s="364">
        <v>219</v>
      </c>
      <c r="V6" s="364">
        <v>302.5</v>
      </c>
      <c r="W6" s="364">
        <v>307.5</v>
      </c>
    </row>
    <row r="7" customFormat="1" ht="15" spans="1:23">
      <c r="A7" s="248">
        <v>1.5</v>
      </c>
      <c r="B7" s="364">
        <v>294</v>
      </c>
      <c r="C7" s="364">
        <v>401</v>
      </c>
      <c r="D7" s="364">
        <v>347</v>
      </c>
      <c r="E7" s="364">
        <v>540</v>
      </c>
      <c r="F7" s="364">
        <v>484</v>
      </c>
      <c r="G7" s="364">
        <v>519</v>
      </c>
      <c r="H7" s="364">
        <v>824</v>
      </c>
      <c r="I7" s="364">
        <v>288</v>
      </c>
      <c r="J7" s="364">
        <v>334</v>
      </c>
      <c r="K7" s="364">
        <v>360</v>
      </c>
      <c r="L7" s="364">
        <v>382</v>
      </c>
      <c r="M7" s="364">
        <v>256</v>
      </c>
      <c r="N7" s="364">
        <v>241</v>
      </c>
      <c r="O7" s="364">
        <v>241</v>
      </c>
      <c r="P7" s="364">
        <v>237</v>
      </c>
      <c r="Q7" s="364">
        <v>296</v>
      </c>
      <c r="R7" s="364">
        <v>395</v>
      </c>
      <c r="S7" s="364">
        <v>240</v>
      </c>
      <c r="T7" s="364">
        <v>241</v>
      </c>
      <c r="U7" s="364">
        <v>253</v>
      </c>
      <c r="V7" s="364">
        <v>354</v>
      </c>
      <c r="W7" s="364">
        <v>360</v>
      </c>
    </row>
    <row r="8" customFormat="1" ht="15" spans="1:23">
      <c r="A8" s="248">
        <v>2</v>
      </c>
      <c r="B8" s="364">
        <v>322</v>
      </c>
      <c r="C8" s="364">
        <v>440</v>
      </c>
      <c r="D8" s="364">
        <v>378</v>
      </c>
      <c r="E8" s="364">
        <v>585</v>
      </c>
      <c r="F8" s="364">
        <v>533</v>
      </c>
      <c r="G8" s="364">
        <v>598</v>
      </c>
      <c r="H8" s="364">
        <v>934</v>
      </c>
      <c r="I8" s="364">
        <v>315</v>
      </c>
      <c r="J8" s="364">
        <v>364</v>
      </c>
      <c r="K8" s="364">
        <v>397</v>
      </c>
      <c r="L8" s="364">
        <v>406</v>
      </c>
      <c r="M8" s="364">
        <v>277</v>
      </c>
      <c r="N8" s="364">
        <v>263</v>
      </c>
      <c r="O8" s="364">
        <v>263</v>
      </c>
      <c r="P8" s="364">
        <v>260</v>
      </c>
      <c r="Q8" s="364">
        <v>322</v>
      </c>
      <c r="R8" s="364">
        <v>431</v>
      </c>
      <c r="S8" s="364">
        <v>263</v>
      </c>
      <c r="T8" s="364">
        <v>263</v>
      </c>
      <c r="U8" s="364">
        <v>270</v>
      </c>
      <c r="V8" s="364">
        <v>391</v>
      </c>
      <c r="W8" s="364">
        <v>397</v>
      </c>
    </row>
    <row r="9" customFormat="1" ht="15" spans="1:23">
      <c r="A9" s="248">
        <v>2.5</v>
      </c>
      <c r="B9" s="364">
        <v>358</v>
      </c>
      <c r="C9" s="364">
        <v>491.5</v>
      </c>
      <c r="D9" s="364">
        <v>424</v>
      </c>
      <c r="E9" s="364">
        <v>639</v>
      </c>
      <c r="F9" s="364">
        <v>589</v>
      </c>
      <c r="G9" s="364">
        <v>685</v>
      </c>
      <c r="H9" s="364">
        <v>1054</v>
      </c>
      <c r="I9" s="364">
        <v>347</v>
      </c>
      <c r="J9" s="364">
        <v>401</v>
      </c>
      <c r="K9" s="364">
        <v>453.5</v>
      </c>
      <c r="L9" s="364">
        <v>447</v>
      </c>
      <c r="M9" s="364">
        <v>316</v>
      </c>
      <c r="N9" s="364">
        <v>293</v>
      </c>
      <c r="O9" s="364">
        <v>293</v>
      </c>
      <c r="P9" s="364">
        <v>287</v>
      </c>
      <c r="Q9" s="364">
        <v>357</v>
      </c>
      <c r="R9" s="364">
        <v>487.5</v>
      </c>
      <c r="S9" s="364">
        <v>290</v>
      </c>
      <c r="T9" s="364">
        <v>293</v>
      </c>
      <c r="U9" s="364">
        <v>305</v>
      </c>
      <c r="V9" s="364">
        <v>444.5</v>
      </c>
      <c r="W9" s="364">
        <v>453.5</v>
      </c>
    </row>
    <row r="10" customFormat="1" ht="15" spans="1:23">
      <c r="A10" s="248">
        <v>3</v>
      </c>
      <c r="B10" s="364">
        <v>380</v>
      </c>
      <c r="C10" s="364">
        <v>537.5</v>
      </c>
      <c r="D10" s="364">
        <v>451</v>
      </c>
      <c r="E10" s="364">
        <v>684</v>
      </c>
      <c r="F10" s="364">
        <v>653</v>
      </c>
      <c r="G10" s="364">
        <v>760</v>
      </c>
      <c r="H10" s="364">
        <v>1130</v>
      </c>
      <c r="I10" s="364">
        <v>374</v>
      </c>
      <c r="J10" s="364">
        <v>428</v>
      </c>
      <c r="K10" s="364">
        <v>483.5</v>
      </c>
      <c r="L10" s="364">
        <v>473</v>
      </c>
      <c r="M10" s="364">
        <v>340</v>
      </c>
      <c r="N10" s="364">
        <v>350</v>
      </c>
      <c r="O10" s="364">
        <v>350</v>
      </c>
      <c r="P10" s="364">
        <v>307</v>
      </c>
      <c r="Q10" s="364">
        <v>387</v>
      </c>
      <c r="R10" s="364">
        <v>529.5</v>
      </c>
      <c r="S10" s="364">
        <v>313</v>
      </c>
      <c r="T10" s="364">
        <v>350</v>
      </c>
      <c r="U10" s="364">
        <v>327</v>
      </c>
      <c r="V10" s="364">
        <v>476.5</v>
      </c>
      <c r="W10" s="364">
        <v>483.5</v>
      </c>
    </row>
    <row r="11" customFormat="1" ht="15" spans="1:23">
      <c r="A11" s="248">
        <v>3.5</v>
      </c>
      <c r="B11" s="364">
        <v>427</v>
      </c>
      <c r="C11" s="364">
        <v>599</v>
      </c>
      <c r="D11" s="364">
        <v>503</v>
      </c>
      <c r="E11" s="364">
        <v>761</v>
      </c>
      <c r="F11" s="364">
        <v>723</v>
      </c>
      <c r="G11" s="364">
        <v>843</v>
      </c>
      <c r="H11" s="364">
        <v>1313</v>
      </c>
      <c r="I11" s="364">
        <v>419</v>
      </c>
      <c r="J11" s="364">
        <v>474</v>
      </c>
      <c r="K11" s="364">
        <v>538</v>
      </c>
      <c r="L11" s="364">
        <v>526</v>
      </c>
      <c r="M11" s="364">
        <v>378</v>
      </c>
      <c r="N11" s="364">
        <v>387</v>
      </c>
      <c r="O11" s="364">
        <v>387</v>
      </c>
      <c r="P11" s="364">
        <v>343</v>
      </c>
      <c r="Q11" s="364">
        <v>429</v>
      </c>
      <c r="R11" s="364">
        <v>592</v>
      </c>
      <c r="S11" s="364">
        <v>349</v>
      </c>
      <c r="T11" s="364">
        <v>387</v>
      </c>
      <c r="U11" s="364">
        <v>364</v>
      </c>
      <c r="V11" s="364">
        <v>530</v>
      </c>
      <c r="W11" s="364">
        <v>538</v>
      </c>
    </row>
    <row r="12" customFormat="1" ht="15" spans="1:23">
      <c r="A12" s="248">
        <v>4</v>
      </c>
      <c r="B12" s="364">
        <v>464</v>
      </c>
      <c r="C12" s="364">
        <v>651</v>
      </c>
      <c r="D12" s="364">
        <v>546</v>
      </c>
      <c r="E12" s="364">
        <v>829</v>
      </c>
      <c r="F12" s="364">
        <v>787</v>
      </c>
      <c r="G12" s="364">
        <v>918</v>
      </c>
      <c r="H12" s="364">
        <v>1486</v>
      </c>
      <c r="I12" s="364">
        <v>454</v>
      </c>
      <c r="J12" s="364">
        <v>513</v>
      </c>
      <c r="K12" s="364">
        <v>574</v>
      </c>
      <c r="L12" s="364">
        <v>566</v>
      </c>
      <c r="M12" s="364">
        <v>401</v>
      </c>
      <c r="N12" s="364">
        <v>422</v>
      </c>
      <c r="O12" s="364">
        <v>422</v>
      </c>
      <c r="P12" s="364">
        <v>372</v>
      </c>
      <c r="Q12" s="364">
        <v>463</v>
      </c>
      <c r="R12" s="364">
        <v>642</v>
      </c>
      <c r="S12" s="364">
        <v>377</v>
      </c>
      <c r="T12" s="364">
        <v>422</v>
      </c>
      <c r="U12" s="364">
        <v>391</v>
      </c>
      <c r="V12" s="364">
        <v>564</v>
      </c>
      <c r="W12" s="364">
        <v>574</v>
      </c>
    </row>
    <row r="13" customFormat="1" ht="15" spans="1:23">
      <c r="A13" s="248">
        <v>4.5</v>
      </c>
      <c r="B13" s="364">
        <v>508</v>
      </c>
      <c r="C13" s="364">
        <v>712.5</v>
      </c>
      <c r="D13" s="364">
        <v>596</v>
      </c>
      <c r="E13" s="364">
        <v>906</v>
      </c>
      <c r="F13" s="364">
        <v>859</v>
      </c>
      <c r="G13" s="364">
        <v>1004</v>
      </c>
      <c r="H13" s="364">
        <v>1666</v>
      </c>
      <c r="I13" s="364">
        <v>496</v>
      </c>
      <c r="J13" s="364">
        <v>563</v>
      </c>
      <c r="K13" s="364">
        <v>627.5</v>
      </c>
      <c r="L13" s="364">
        <v>618</v>
      </c>
      <c r="M13" s="364">
        <v>441</v>
      </c>
      <c r="N13" s="364">
        <v>462</v>
      </c>
      <c r="O13" s="364">
        <v>462</v>
      </c>
      <c r="P13" s="364">
        <v>404</v>
      </c>
      <c r="Q13" s="364">
        <v>505</v>
      </c>
      <c r="R13" s="364">
        <v>702.5</v>
      </c>
      <c r="S13" s="364">
        <v>410</v>
      </c>
      <c r="T13" s="364">
        <v>462</v>
      </c>
      <c r="U13" s="364">
        <v>431</v>
      </c>
      <c r="V13" s="364">
        <v>614.5</v>
      </c>
      <c r="W13" s="364">
        <v>627.5</v>
      </c>
    </row>
    <row r="14" customFormat="1" ht="15" spans="1:23">
      <c r="A14" s="248">
        <v>5</v>
      </c>
      <c r="B14" s="364">
        <v>548</v>
      </c>
      <c r="C14" s="364">
        <v>762.5</v>
      </c>
      <c r="D14" s="364">
        <v>640</v>
      </c>
      <c r="E14" s="364">
        <v>974</v>
      </c>
      <c r="F14" s="364">
        <v>921</v>
      </c>
      <c r="G14" s="364">
        <v>1075</v>
      </c>
      <c r="H14" s="364">
        <v>1840</v>
      </c>
      <c r="I14" s="364">
        <v>532</v>
      </c>
      <c r="J14" s="364">
        <v>602</v>
      </c>
      <c r="K14" s="364">
        <v>661.5</v>
      </c>
      <c r="L14" s="364">
        <v>664</v>
      </c>
      <c r="M14" s="364">
        <v>472</v>
      </c>
      <c r="N14" s="364">
        <v>497</v>
      </c>
      <c r="O14" s="364">
        <v>497</v>
      </c>
      <c r="P14" s="364">
        <v>435</v>
      </c>
      <c r="Q14" s="364">
        <v>541</v>
      </c>
      <c r="R14" s="364">
        <v>754.5</v>
      </c>
      <c r="S14" s="364">
        <v>438</v>
      </c>
      <c r="T14" s="364">
        <v>497</v>
      </c>
      <c r="U14" s="364">
        <v>461</v>
      </c>
      <c r="V14" s="364">
        <v>649.5</v>
      </c>
      <c r="W14" s="364">
        <v>661.5</v>
      </c>
    </row>
    <row r="15" customFormat="1" ht="15" spans="1:23">
      <c r="A15" s="248">
        <v>5.5</v>
      </c>
      <c r="B15" s="364">
        <v>564</v>
      </c>
      <c r="C15" s="364">
        <v>832</v>
      </c>
      <c r="D15" s="364">
        <v>675</v>
      </c>
      <c r="E15" s="364">
        <v>1004</v>
      </c>
      <c r="F15" s="364">
        <v>986</v>
      </c>
      <c r="G15" s="364">
        <v>1125</v>
      </c>
      <c r="H15" s="364">
        <v>1748</v>
      </c>
      <c r="I15" s="364">
        <v>550</v>
      </c>
      <c r="J15" s="364">
        <v>625</v>
      </c>
      <c r="K15" s="364">
        <v>710</v>
      </c>
      <c r="L15" s="364">
        <v>685</v>
      </c>
      <c r="M15" s="364">
        <v>511</v>
      </c>
      <c r="N15" s="364">
        <v>526</v>
      </c>
      <c r="O15" s="364">
        <v>526</v>
      </c>
      <c r="P15" s="364">
        <v>452</v>
      </c>
      <c r="Q15" s="364">
        <v>585</v>
      </c>
      <c r="R15" s="364">
        <v>822</v>
      </c>
      <c r="S15" s="364">
        <v>460</v>
      </c>
      <c r="T15" s="364">
        <v>526</v>
      </c>
      <c r="U15" s="364">
        <v>479</v>
      </c>
      <c r="V15" s="364">
        <v>696</v>
      </c>
      <c r="W15" s="364">
        <v>710</v>
      </c>
    </row>
    <row r="16" customFormat="1" ht="15" spans="1:23">
      <c r="A16" s="248">
        <v>6</v>
      </c>
      <c r="B16" s="364">
        <v>583</v>
      </c>
      <c r="C16" s="364">
        <v>872</v>
      </c>
      <c r="D16" s="364">
        <v>707</v>
      </c>
      <c r="E16" s="364">
        <v>1047</v>
      </c>
      <c r="F16" s="364">
        <v>1028</v>
      </c>
      <c r="G16" s="364">
        <v>1164</v>
      </c>
      <c r="H16" s="364">
        <v>1822</v>
      </c>
      <c r="I16" s="364">
        <v>571</v>
      </c>
      <c r="J16" s="364">
        <v>652</v>
      </c>
      <c r="K16" s="364">
        <v>742</v>
      </c>
      <c r="L16" s="364">
        <v>711</v>
      </c>
      <c r="M16" s="364">
        <v>537</v>
      </c>
      <c r="N16" s="364">
        <v>548</v>
      </c>
      <c r="O16" s="364">
        <v>548</v>
      </c>
      <c r="P16" s="364">
        <v>468</v>
      </c>
      <c r="Q16" s="364">
        <v>611</v>
      </c>
      <c r="R16" s="364">
        <v>861</v>
      </c>
      <c r="S16" s="364">
        <v>476</v>
      </c>
      <c r="T16" s="364">
        <v>548</v>
      </c>
      <c r="U16" s="364">
        <v>496</v>
      </c>
      <c r="V16" s="364">
        <v>727</v>
      </c>
      <c r="W16" s="364">
        <v>742</v>
      </c>
    </row>
    <row r="17" customFormat="1" ht="15" spans="1:23">
      <c r="A17" s="248">
        <v>6.5</v>
      </c>
      <c r="B17" s="364">
        <v>615</v>
      </c>
      <c r="C17" s="364">
        <v>924.5</v>
      </c>
      <c r="D17" s="364">
        <v>743</v>
      </c>
      <c r="E17" s="364">
        <v>1102</v>
      </c>
      <c r="F17" s="364">
        <v>1080</v>
      </c>
      <c r="G17" s="364">
        <v>1208</v>
      </c>
      <c r="H17" s="364">
        <v>1903</v>
      </c>
      <c r="I17" s="364">
        <v>601</v>
      </c>
      <c r="J17" s="364">
        <v>688</v>
      </c>
      <c r="K17" s="364">
        <v>790.5</v>
      </c>
      <c r="L17" s="364">
        <v>747</v>
      </c>
      <c r="M17" s="364">
        <v>572</v>
      </c>
      <c r="N17" s="364">
        <v>576</v>
      </c>
      <c r="O17" s="364">
        <v>576</v>
      </c>
      <c r="P17" s="364">
        <v>494</v>
      </c>
      <c r="Q17" s="364">
        <v>647</v>
      </c>
      <c r="R17" s="364">
        <v>913.5</v>
      </c>
      <c r="S17" s="364">
        <v>503</v>
      </c>
      <c r="T17" s="364">
        <v>576</v>
      </c>
      <c r="U17" s="364">
        <v>523</v>
      </c>
      <c r="V17" s="364">
        <v>774.5</v>
      </c>
      <c r="W17" s="364">
        <v>790.5</v>
      </c>
    </row>
    <row r="18" customFormat="1" ht="15" spans="1:23">
      <c r="A18" s="248">
        <v>7</v>
      </c>
      <c r="B18" s="364">
        <v>638</v>
      </c>
      <c r="C18" s="364">
        <v>964.5</v>
      </c>
      <c r="D18" s="364">
        <v>779</v>
      </c>
      <c r="E18" s="364">
        <v>1146</v>
      </c>
      <c r="F18" s="364">
        <v>1123</v>
      </c>
      <c r="G18" s="364">
        <v>1250</v>
      </c>
      <c r="H18" s="364">
        <v>1980</v>
      </c>
      <c r="I18" s="364">
        <v>623</v>
      </c>
      <c r="J18" s="364">
        <v>715</v>
      </c>
      <c r="K18" s="364">
        <v>822.5</v>
      </c>
      <c r="L18" s="364">
        <v>775</v>
      </c>
      <c r="M18" s="364">
        <v>594</v>
      </c>
      <c r="N18" s="364">
        <v>595</v>
      </c>
      <c r="O18" s="364">
        <v>595</v>
      </c>
      <c r="P18" s="364">
        <v>513</v>
      </c>
      <c r="Q18" s="364">
        <v>674</v>
      </c>
      <c r="R18" s="364">
        <v>952.5</v>
      </c>
      <c r="S18" s="364">
        <v>521</v>
      </c>
      <c r="T18" s="364">
        <v>595</v>
      </c>
      <c r="U18" s="364">
        <v>541</v>
      </c>
      <c r="V18" s="364">
        <v>804.5</v>
      </c>
      <c r="W18" s="364">
        <v>822.5</v>
      </c>
    </row>
    <row r="19" customFormat="1" ht="15" spans="1:23">
      <c r="A19" s="248">
        <v>7.5</v>
      </c>
      <c r="B19" s="364">
        <v>669</v>
      </c>
      <c r="C19" s="364">
        <v>1016</v>
      </c>
      <c r="D19" s="364">
        <v>815</v>
      </c>
      <c r="E19" s="364">
        <v>1200</v>
      </c>
      <c r="F19" s="364">
        <v>1177</v>
      </c>
      <c r="G19" s="364">
        <v>1298</v>
      </c>
      <c r="H19" s="364">
        <v>2059</v>
      </c>
      <c r="I19" s="364">
        <v>652</v>
      </c>
      <c r="J19" s="364">
        <v>751</v>
      </c>
      <c r="K19" s="364">
        <v>869</v>
      </c>
      <c r="L19" s="364">
        <v>812</v>
      </c>
      <c r="M19" s="364">
        <v>629</v>
      </c>
      <c r="N19" s="364">
        <v>629</v>
      </c>
      <c r="O19" s="364">
        <v>629</v>
      </c>
      <c r="P19" s="364">
        <v>537</v>
      </c>
      <c r="Q19" s="364">
        <v>710</v>
      </c>
      <c r="R19" s="364">
        <v>1006</v>
      </c>
      <c r="S19" s="364">
        <v>542</v>
      </c>
      <c r="T19" s="364">
        <v>629</v>
      </c>
      <c r="U19" s="364">
        <v>567</v>
      </c>
      <c r="V19" s="364">
        <v>855</v>
      </c>
      <c r="W19" s="364">
        <v>869</v>
      </c>
    </row>
    <row r="20" customFormat="1" ht="15" spans="1:23">
      <c r="A20" s="248">
        <v>8</v>
      </c>
      <c r="B20" s="364">
        <v>690</v>
      </c>
      <c r="C20" s="364">
        <v>1060</v>
      </c>
      <c r="D20" s="364">
        <v>847</v>
      </c>
      <c r="E20" s="364">
        <v>1244</v>
      </c>
      <c r="F20" s="364">
        <v>1218</v>
      </c>
      <c r="G20" s="364">
        <v>1336</v>
      </c>
      <c r="H20" s="364">
        <v>2135</v>
      </c>
      <c r="I20" s="364">
        <v>673</v>
      </c>
      <c r="J20" s="364">
        <v>773</v>
      </c>
      <c r="K20" s="364">
        <v>898</v>
      </c>
      <c r="L20" s="364">
        <v>834</v>
      </c>
      <c r="M20" s="364">
        <v>653</v>
      </c>
      <c r="N20" s="364">
        <v>646</v>
      </c>
      <c r="O20" s="364">
        <v>646</v>
      </c>
      <c r="P20" s="364">
        <v>553</v>
      </c>
      <c r="Q20" s="364">
        <v>737</v>
      </c>
      <c r="R20" s="364">
        <v>1045</v>
      </c>
      <c r="S20" s="364">
        <v>563</v>
      </c>
      <c r="T20" s="364">
        <v>646</v>
      </c>
      <c r="U20" s="364">
        <v>588</v>
      </c>
      <c r="V20" s="364">
        <v>881</v>
      </c>
      <c r="W20" s="364">
        <v>898</v>
      </c>
    </row>
    <row r="21" customFormat="1" ht="15" spans="1:23">
      <c r="A21" s="248">
        <v>8.5</v>
      </c>
      <c r="B21" s="364">
        <v>717</v>
      </c>
      <c r="C21" s="364">
        <v>1111.5</v>
      </c>
      <c r="D21" s="364">
        <v>885</v>
      </c>
      <c r="E21" s="364">
        <v>1295</v>
      </c>
      <c r="F21" s="364">
        <v>1264</v>
      </c>
      <c r="G21" s="364">
        <v>1383</v>
      </c>
      <c r="H21" s="364">
        <v>2215</v>
      </c>
      <c r="I21" s="364">
        <v>702</v>
      </c>
      <c r="J21" s="364">
        <v>810</v>
      </c>
      <c r="K21" s="364">
        <v>946.5</v>
      </c>
      <c r="L21" s="364">
        <v>871</v>
      </c>
      <c r="M21" s="364">
        <v>684</v>
      </c>
      <c r="N21" s="364">
        <v>674</v>
      </c>
      <c r="O21" s="364">
        <v>674</v>
      </c>
      <c r="P21" s="364">
        <v>580</v>
      </c>
      <c r="Q21" s="364">
        <v>771</v>
      </c>
      <c r="R21" s="364">
        <v>1098.5</v>
      </c>
      <c r="S21" s="364">
        <v>588</v>
      </c>
      <c r="T21" s="364">
        <v>674</v>
      </c>
      <c r="U21" s="364">
        <v>611</v>
      </c>
      <c r="V21" s="364">
        <v>928.5</v>
      </c>
      <c r="W21" s="364">
        <v>946.5</v>
      </c>
    </row>
    <row r="22" customFormat="1" ht="15" spans="1:23">
      <c r="A22" s="248">
        <v>9</v>
      </c>
      <c r="B22" s="364">
        <v>740</v>
      </c>
      <c r="C22" s="364">
        <v>1151.5</v>
      </c>
      <c r="D22" s="364">
        <v>914</v>
      </c>
      <c r="E22" s="364">
        <v>1339</v>
      </c>
      <c r="F22" s="364">
        <v>1310</v>
      </c>
      <c r="G22" s="364">
        <v>1419</v>
      </c>
      <c r="H22" s="364">
        <v>2289</v>
      </c>
      <c r="I22" s="364">
        <v>723</v>
      </c>
      <c r="J22" s="364">
        <v>836</v>
      </c>
      <c r="K22" s="364">
        <v>976.5</v>
      </c>
      <c r="L22" s="364">
        <v>897</v>
      </c>
      <c r="M22" s="364">
        <v>710</v>
      </c>
      <c r="N22" s="364">
        <v>695</v>
      </c>
      <c r="O22" s="364">
        <v>695</v>
      </c>
      <c r="P22" s="364">
        <v>599</v>
      </c>
      <c r="Q22" s="364">
        <v>800</v>
      </c>
      <c r="R22" s="364">
        <v>1136.5</v>
      </c>
      <c r="S22" s="364">
        <v>605</v>
      </c>
      <c r="T22" s="364">
        <v>695</v>
      </c>
      <c r="U22" s="364">
        <v>629</v>
      </c>
      <c r="V22" s="364">
        <v>958.5</v>
      </c>
      <c r="W22" s="364">
        <v>976.5</v>
      </c>
    </row>
    <row r="23" customFormat="1" ht="15" spans="1:23">
      <c r="A23" s="248">
        <v>9.5</v>
      </c>
      <c r="B23" s="364">
        <v>770</v>
      </c>
      <c r="C23" s="364">
        <v>1203</v>
      </c>
      <c r="D23" s="364">
        <v>952</v>
      </c>
      <c r="E23" s="364">
        <v>1390</v>
      </c>
      <c r="F23" s="364">
        <v>1360</v>
      </c>
      <c r="G23" s="364">
        <v>1465</v>
      </c>
      <c r="H23" s="364">
        <v>2372</v>
      </c>
      <c r="I23" s="364">
        <v>753</v>
      </c>
      <c r="J23" s="364">
        <v>870</v>
      </c>
      <c r="K23" s="364">
        <v>1024</v>
      </c>
      <c r="L23" s="364">
        <v>935</v>
      </c>
      <c r="M23" s="364">
        <v>742</v>
      </c>
      <c r="N23" s="364">
        <v>722</v>
      </c>
      <c r="O23" s="364">
        <v>722</v>
      </c>
      <c r="P23" s="364">
        <v>620</v>
      </c>
      <c r="Q23" s="364">
        <v>833</v>
      </c>
      <c r="R23" s="364">
        <v>1190</v>
      </c>
      <c r="S23" s="364">
        <v>629</v>
      </c>
      <c r="T23" s="364">
        <v>722</v>
      </c>
      <c r="U23" s="364">
        <v>656</v>
      </c>
      <c r="V23" s="364">
        <v>1006</v>
      </c>
      <c r="W23" s="364">
        <v>1024</v>
      </c>
    </row>
    <row r="24" customFormat="1" ht="15" spans="1:23">
      <c r="A24" s="248">
        <v>10</v>
      </c>
      <c r="B24" s="364">
        <v>790</v>
      </c>
      <c r="C24" s="364">
        <v>1245</v>
      </c>
      <c r="D24" s="364">
        <v>983</v>
      </c>
      <c r="E24" s="364">
        <v>1435</v>
      </c>
      <c r="F24" s="364">
        <v>1403</v>
      </c>
      <c r="G24" s="364">
        <v>1503</v>
      </c>
      <c r="H24" s="364">
        <v>2441</v>
      </c>
      <c r="I24" s="364">
        <v>772</v>
      </c>
      <c r="J24" s="364">
        <v>898</v>
      </c>
      <c r="K24" s="364">
        <v>1055</v>
      </c>
      <c r="L24" s="364">
        <v>958</v>
      </c>
      <c r="M24" s="364">
        <v>765</v>
      </c>
      <c r="N24" s="364">
        <v>739</v>
      </c>
      <c r="O24" s="364">
        <v>739</v>
      </c>
      <c r="P24" s="364">
        <v>638</v>
      </c>
      <c r="Q24" s="364">
        <v>859</v>
      </c>
      <c r="R24" s="364">
        <v>1228</v>
      </c>
      <c r="S24" s="364">
        <v>644</v>
      </c>
      <c r="T24" s="364">
        <v>739</v>
      </c>
      <c r="U24" s="364">
        <v>672</v>
      </c>
      <c r="V24" s="364">
        <v>1035</v>
      </c>
      <c r="W24" s="364">
        <v>1055</v>
      </c>
    </row>
    <row r="25" customFormat="1" ht="15" spans="1:23">
      <c r="A25" s="248">
        <v>10.5</v>
      </c>
      <c r="B25" s="364">
        <v>816</v>
      </c>
      <c r="C25" s="364">
        <v>1304.5</v>
      </c>
      <c r="D25" s="364">
        <v>1030</v>
      </c>
      <c r="E25" s="364">
        <v>1486</v>
      </c>
      <c r="F25" s="364">
        <v>1408</v>
      </c>
      <c r="G25" s="364">
        <v>1548</v>
      </c>
      <c r="H25" s="364">
        <v>2452</v>
      </c>
      <c r="I25" s="364">
        <v>796</v>
      </c>
      <c r="J25" s="364">
        <v>928</v>
      </c>
      <c r="K25" s="364">
        <v>1095.5</v>
      </c>
      <c r="L25" s="364">
        <v>989</v>
      </c>
      <c r="M25" s="364">
        <v>793</v>
      </c>
      <c r="N25" s="364">
        <v>848</v>
      </c>
      <c r="O25" s="364">
        <v>848</v>
      </c>
      <c r="P25" s="364">
        <v>657</v>
      </c>
      <c r="Q25" s="364">
        <v>897</v>
      </c>
      <c r="R25" s="364">
        <v>1287.5</v>
      </c>
      <c r="S25" s="364">
        <v>667</v>
      </c>
      <c r="T25" s="364">
        <v>848</v>
      </c>
      <c r="U25" s="364">
        <v>696</v>
      </c>
      <c r="V25" s="364">
        <v>1073.5</v>
      </c>
      <c r="W25" s="364">
        <v>1095.5</v>
      </c>
    </row>
    <row r="26" customFormat="1" ht="15" spans="1:23">
      <c r="A26" s="248">
        <v>11</v>
      </c>
      <c r="B26" s="364">
        <v>834</v>
      </c>
      <c r="C26" s="364">
        <v>1340.5</v>
      </c>
      <c r="D26" s="364">
        <v>1058</v>
      </c>
      <c r="E26" s="364">
        <v>1522</v>
      </c>
      <c r="F26" s="364">
        <v>1442</v>
      </c>
      <c r="G26" s="364">
        <v>1589</v>
      </c>
      <c r="H26" s="364">
        <v>2513</v>
      </c>
      <c r="I26" s="364">
        <v>819</v>
      </c>
      <c r="J26" s="364">
        <v>950</v>
      </c>
      <c r="K26" s="364">
        <v>1121.5</v>
      </c>
      <c r="L26" s="364">
        <v>1015</v>
      </c>
      <c r="M26" s="364">
        <v>816</v>
      </c>
      <c r="N26" s="364">
        <v>870</v>
      </c>
      <c r="O26" s="364">
        <v>870</v>
      </c>
      <c r="P26" s="364">
        <v>673</v>
      </c>
      <c r="Q26" s="364">
        <v>922</v>
      </c>
      <c r="R26" s="364">
        <v>1324.5</v>
      </c>
      <c r="S26" s="364">
        <v>683</v>
      </c>
      <c r="T26" s="364">
        <v>870</v>
      </c>
      <c r="U26" s="364">
        <v>712</v>
      </c>
      <c r="V26" s="364">
        <v>1099.5</v>
      </c>
      <c r="W26" s="364">
        <v>1121.5</v>
      </c>
    </row>
    <row r="27" customFormat="1" ht="15" spans="1:23">
      <c r="A27" s="248">
        <v>11.5</v>
      </c>
      <c r="B27" s="364">
        <v>867</v>
      </c>
      <c r="C27" s="364">
        <v>1385</v>
      </c>
      <c r="D27" s="364">
        <v>1092</v>
      </c>
      <c r="E27" s="364">
        <v>1568</v>
      </c>
      <c r="F27" s="364">
        <v>1481</v>
      </c>
      <c r="G27" s="364">
        <v>1634</v>
      </c>
      <c r="H27" s="364">
        <v>2586</v>
      </c>
      <c r="I27" s="364">
        <v>845</v>
      </c>
      <c r="J27" s="364">
        <v>981</v>
      </c>
      <c r="K27" s="364">
        <v>1166</v>
      </c>
      <c r="L27" s="364">
        <v>1043</v>
      </c>
      <c r="M27" s="364">
        <v>842</v>
      </c>
      <c r="N27" s="364">
        <v>902</v>
      </c>
      <c r="O27" s="364">
        <v>902</v>
      </c>
      <c r="P27" s="364">
        <v>696</v>
      </c>
      <c r="Q27" s="364">
        <v>954</v>
      </c>
      <c r="R27" s="364">
        <v>1370</v>
      </c>
      <c r="S27" s="364">
        <v>709</v>
      </c>
      <c r="T27" s="364">
        <v>902</v>
      </c>
      <c r="U27" s="364">
        <v>738</v>
      </c>
      <c r="V27" s="364">
        <v>1142</v>
      </c>
      <c r="W27" s="364">
        <v>1166</v>
      </c>
    </row>
    <row r="28" customFormat="1" ht="15" spans="1:23">
      <c r="A28" s="248">
        <v>12</v>
      </c>
      <c r="B28" s="364">
        <v>887</v>
      </c>
      <c r="C28" s="364">
        <v>1421</v>
      </c>
      <c r="D28" s="364">
        <v>1117</v>
      </c>
      <c r="E28" s="364">
        <v>1604</v>
      </c>
      <c r="F28" s="364">
        <v>1514</v>
      </c>
      <c r="G28" s="364">
        <v>1673</v>
      </c>
      <c r="H28" s="364">
        <v>2647</v>
      </c>
      <c r="I28" s="364">
        <v>865</v>
      </c>
      <c r="J28" s="364">
        <v>1003</v>
      </c>
      <c r="K28" s="364">
        <v>1190</v>
      </c>
      <c r="L28" s="364">
        <v>1064</v>
      </c>
      <c r="M28" s="364">
        <v>863</v>
      </c>
      <c r="N28" s="364">
        <v>923</v>
      </c>
      <c r="O28" s="364">
        <v>923</v>
      </c>
      <c r="P28" s="364">
        <v>715</v>
      </c>
      <c r="Q28" s="364">
        <v>973</v>
      </c>
      <c r="R28" s="364">
        <v>1402</v>
      </c>
      <c r="S28" s="364">
        <v>726</v>
      </c>
      <c r="T28" s="364">
        <v>923</v>
      </c>
      <c r="U28" s="364">
        <v>754</v>
      </c>
      <c r="V28" s="364">
        <v>1168</v>
      </c>
      <c r="W28" s="364">
        <v>1190</v>
      </c>
    </row>
    <row r="29" customFormat="1" ht="15" spans="1:23">
      <c r="A29" s="248">
        <v>12.5</v>
      </c>
      <c r="B29" s="364">
        <v>915</v>
      </c>
      <c r="C29" s="364">
        <v>1466.5</v>
      </c>
      <c r="D29" s="364">
        <v>1153</v>
      </c>
      <c r="E29" s="364">
        <v>1650</v>
      </c>
      <c r="F29" s="364">
        <v>1552</v>
      </c>
      <c r="G29" s="364">
        <v>1721</v>
      </c>
      <c r="H29" s="364">
        <v>2719</v>
      </c>
      <c r="I29" s="364">
        <v>896</v>
      </c>
      <c r="J29" s="364">
        <v>1032</v>
      </c>
      <c r="K29" s="364">
        <v>1230.5</v>
      </c>
      <c r="L29" s="364">
        <v>1093</v>
      </c>
      <c r="M29" s="364">
        <v>892</v>
      </c>
      <c r="N29" s="364">
        <v>953</v>
      </c>
      <c r="O29" s="364">
        <v>953</v>
      </c>
      <c r="P29" s="364">
        <v>741</v>
      </c>
      <c r="Q29" s="364">
        <v>1002</v>
      </c>
      <c r="R29" s="364">
        <v>1444.5</v>
      </c>
      <c r="S29" s="364">
        <v>748</v>
      </c>
      <c r="T29" s="364">
        <v>953</v>
      </c>
      <c r="U29" s="364">
        <v>780</v>
      </c>
      <c r="V29" s="364">
        <v>1208.5</v>
      </c>
      <c r="W29" s="364">
        <v>1230.5</v>
      </c>
    </row>
    <row r="30" customFormat="1" ht="15" spans="1:23">
      <c r="A30" s="248">
        <v>13</v>
      </c>
      <c r="B30" s="364">
        <v>937</v>
      </c>
      <c r="C30" s="364">
        <v>1498.5</v>
      </c>
      <c r="D30" s="364">
        <v>1177</v>
      </c>
      <c r="E30" s="364">
        <v>1688</v>
      </c>
      <c r="F30" s="364">
        <v>1588</v>
      </c>
      <c r="G30" s="364">
        <v>1758</v>
      </c>
      <c r="H30" s="364">
        <v>2783</v>
      </c>
      <c r="I30" s="364">
        <v>913</v>
      </c>
      <c r="J30" s="364">
        <v>1056</v>
      </c>
      <c r="K30" s="364">
        <v>1255.5</v>
      </c>
      <c r="L30" s="364">
        <v>1116</v>
      </c>
      <c r="M30" s="364">
        <v>911</v>
      </c>
      <c r="N30" s="364">
        <v>975</v>
      </c>
      <c r="O30" s="364">
        <v>975</v>
      </c>
      <c r="P30" s="364">
        <v>755</v>
      </c>
      <c r="Q30" s="364">
        <v>1026</v>
      </c>
      <c r="R30" s="364">
        <v>1483.5</v>
      </c>
      <c r="S30" s="364">
        <v>765</v>
      </c>
      <c r="T30" s="364">
        <v>975</v>
      </c>
      <c r="U30" s="364">
        <v>795</v>
      </c>
      <c r="V30" s="364">
        <v>1231.5</v>
      </c>
      <c r="W30" s="364">
        <v>1255.5</v>
      </c>
    </row>
    <row r="31" customFormat="1" ht="15" spans="1:23">
      <c r="A31" s="248">
        <v>13.5</v>
      </c>
      <c r="B31" s="364">
        <v>965</v>
      </c>
      <c r="C31" s="364">
        <v>1547</v>
      </c>
      <c r="D31" s="364">
        <v>1213</v>
      </c>
      <c r="E31" s="364">
        <v>1731</v>
      </c>
      <c r="F31" s="364">
        <v>1627</v>
      </c>
      <c r="G31" s="364">
        <v>1809</v>
      </c>
      <c r="H31" s="364">
        <v>2854</v>
      </c>
      <c r="I31" s="364">
        <v>942</v>
      </c>
      <c r="J31" s="364">
        <v>1084</v>
      </c>
      <c r="K31" s="364">
        <v>1301</v>
      </c>
      <c r="L31" s="364">
        <v>1146</v>
      </c>
      <c r="M31" s="364">
        <v>940</v>
      </c>
      <c r="N31" s="364">
        <v>1009</v>
      </c>
      <c r="O31" s="364">
        <v>1009</v>
      </c>
      <c r="P31" s="364">
        <v>779</v>
      </c>
      <c r="Q31" s="364">
        <v>1058</v>
      </c>
      <c r="R31" s="364">
        <v>1528</v>
      </c>
      <c r="S31" s="364">
        <v>790</v>
      </c>
      <c r="T31" s="364">
        <v>1009</v>
      </c>
      <c r="U31" s="364">
        <v>823</v>
      </c>
      <c r="V31" s="364">
        <v>1273</v>
      </c>
      <c r="W31" s="364">
        <v>1301</v>
      </c>
    </row>
    <row r="32" customFormat="1" ht="15" spans="1:23">
      <c r="A32" s="248">
        <v>14</v>
      </c>
      <c r="B32" s="364">
        <v>987</v>
      </c>
      <c r="C32" s="364">
        <v>1582</v>
      </c>
      <c r="D32" s="364">
        <v>1237</v>
      </c>
      <c r="E32" s="364">
        <v>1768</v>
      </c>
      <c r="F32" s="364">
        <v>1659</v>
      </c>
      <c r="G32" s="364">
        <v>1847</v>
      </c>
      <c r="H32" s="364">
        <v>2915</v>
      </c>
      <c r="I32" s="364">
        <v>961</v>
      </c>
      <c r="J32" s="364">
        <v>1107</v>
      </c>
      <c r="K32" s="364">
        <v>1325</v>
      </c>
      <c r="L32" s="364">
        <v>1168</v>
      </c>
      <c r="M32" s="364">
        <v>959</v>
      </c>
      <c r="N32" s="364">
        <v>1026</v>
      </c>
      <c r="O32" s="364">
        <v>1026</v>
      </c>
      <c r="P32" s="364">
        <v>795</v>
      </c>
      <c r="Q32" s="364">
        <v>1080</v>
      </c>
      <c r="R32" s="364">
        <v>1560</v>
      </c>
      <c r="S32" s="364">
        <v>804</v>
      </c>
      <c r="T32" s="364">
        <v>1026</v>
      </c>
      <c r="U32" s="364">
        <v>840</v>
      </c>
      <c r="V32" s="364">
        <v>1298</v>
      </c>
      <c r="W32" s="364">
        <v>1325</v>
      </c>
    </row>
    <row r="33" customFormat="1" ht="15" spans="1:23">
      <c r="A33" s="248">
        <v>14.5</v>
      </c>
      <c r="B33" s="364">
        <v>1016</v>
      </c>
      <c r="C33" s="364">
        <v>1628.5</v>
      </c>
      <c r="D33" s="364">
        <v>1274</v>
      </c>
      <c r="E33" s="364">
        <v>1815</v>
      </c>
      <c r="F33" s="364">
        <v>1697</v>
      </c>
      <c r="G33" s="364">
        <v>1892</v>
      </c>
      <c r="H33" s="364">
        <v>2986</v>
      </c>
      <c r="I33" s="364">
        <v>990</v>
      </c>
      <c r="J33" s="364">
        <v>1137</v>
      </c>
      <c r="K33" s="364">
        <v>1367.5</v>
      </c>
      <c r="L33" s="364">
        <v>1196</v>
      </c>
      <c r="M33" s="364">
        <v>988</v>
      </c>
      <c r="N33" s="364">
        <v>1060</v>
      </c>
      <c r="O33" s="364">
        <v>1060</v>
      </c>
      <c r="P33" s="364">
        <v>818</v>
      </c>
      <c r="Q33" s="364">
        <v>1108</v>
      </c>
      <c r="R33" s="364">
        <v>1607.5</v>
      </c>
      <c r="S33" s="364">
        <v>828</v>
      </c>
      <c r="T33" s="364">
        <v>1060</v>
      </c>
      <c r="U33" s="364">
        <v>866</v>
      </c>
      <c r="V33" s="364">
        <v>1340.5</v>
      </c>
      <c r="W33" s="364">
        <v>1367.5</v>
      </c>
    </row>
    <row r="34" customFormat="1" ht="15" spans="1:23">
      <c r="A34" s="248">
        <v>15</v>
      </c>
      <c r="B34" s="364">
        <v>1037</v>
      </c>
      <c r="C34" s="364">
        <v>1664.5</v>
      </c>
      <c r="D34" s="364">
        <v>1298</v>
      </c>
      <c r="E34" s="364">
        <v>1850</v>
      </c>
      <c r="F34" s="364">
        <v>1734</v>
      </c>
      <c r="G34" s="364">
        <v>1931</v>
      </c>
      <c r="H34" s="364">
        <v>3052</v>
      </c>
      <c r="I34" s="364">
        <v>1014</v>
      </c>
      <c r="J34" s="364">
        <v>1161</v>
      </c>
      <c r="K34" s="364">
        <v>1391.5</v>
      </c>
      <c r="L34" s="364">
        <v>1219</v>
      </c>
      <c r="M34" s="364">
        <v>1006</v>
      </c>
      <c r="N34" s="364">
        <v>1080</v>
      </c>
      <c r="O34" s="364">
        <v>1080</v>
      </c>
      <c r="P34" s="364">
        <v>835</v>
      </c>
      <c r="Q34" s="364">
        <v>1132</v>
      </c>
      <c r="R34" s="364">
        <v>1641.5</v>
      </c>
      <c r="S34" s="364">
        <v>847</v>
      </c>
      <c r="T34" s="364">
        <v>1080</v>
      </c>
      <c r="U34" s="364">
        <v>881</v>
      </c>
      <c r="V34" s="364">
        <v>1365.5</v>
      </c>
      <c r="W34" s="364">
        <v>1391.5</v>
      </c>
    </row>
    <row r="35" customFormat="1" ht="15" spans="1:23">
      <c r="A35" s="248">
        <v>15.5</v>
      </c>
      <c r="B35" s="364">
        <v>1068</v>
      </c>
      <c r="C35" s="364">
        <v>1711</v>
      </c>
      <c r="D35" s="364">
        <v>1331</v>
      </c>
      <c r="E35" s="364">
        <v>1895</v>
      </c>
      <c r="F35" s="364">
        <v>1774</v>
      </c>
      <c r="G35" s="364">
        <v>1979</v>
      </c>
      <c r="H35" s="364">
        <v>3124</v>
      </c>
      <c r="I35" s="364">
        <v>1041</v>
      </c>
      <c r="J35" s="364">
        <v>1191</v>
      </c>
      <c r="K35" s="364">
        <v>1433</v>
      </c>
      <c r="L35" s="364">
        <v>1249</v>
      </c>
      <c r="M35" s="364">
        <v>1038</v>
      </c>
      <c r="N35" s="364">
        <v>1111</v>
      </c>
      <c r="O35" s="364">
        <v>1111</v>
      </c>
      <c r="P35" s="364">
        <v>861</v>
      </c>
      <c r="Q35" s="364">
        <v>1163</v>
      </c>
      <c r="R35" s="364">
        <v>1685</v>
      </c>
      <c r="S35" s="364">
        <v>874</v>
      </c>
      <c r="T35" s="364">
        <v>1111</v>
      </c>
      <c r="U35" s="364">
        <v>908</v>
      </c>
      <c r="V35" s="364">
        <v>1404</v>
      </c>
      <c r="W35" s="364">
        <v>1433</v>
      </c>
    </row>
    <row r="36" customFormat="1" ht="15" spans="1:23">
      <c r="A36" s="248">
        <v>16</v>
      </c>
      <c r="B36" s="364">
        <v>1086</v>
      </c>
      <c r="C36" s="364">
        <v>1745</v>
      </c>
      <c r="D36" s="364">
        <v>1360</v>
      </c>
      <c r="E36" s="364">
        <v>1931</v>
      </c>
      <c r="F36" s="364">
        <v>1805</v>
      </c>
      <c r="G36" s="364">
        <v>2016</v>
      </c>
      <c r="H36" s="364">
        <v>3187</v>
      </c>
      <c r="I36" s="364">
        <v>1062</v>
      </c>
      <c r="J36" s="364">
        <v>1211</v>
      </c>
      <c r="K36" s="364">
        <v>1459</v>
      </c>
      <c r="L36" s="364">
        <v>1271</v>
      </c>
      <c r="M36" s="364">
        <v>1057</v>
      </c>
      <c r="N36" s="364">
        <v>1131</v>
      </c>
      <c r="O36" s="364">
        <v>1131</v>
      </c>
      <c r="P36" s="364">
        <v>877</v>
      </c>
      <c r="Q36" s="364">
        <v>1185</v>
      </c>
      <c r="R36" s="364">
        <v>1720</v>
      </c>
      <c r="S36" s="364">
        <v>888</v>
      </c>
      <c r="T36" s="364">
        <v>1131</v>
      </c>
      <c r="U36" s="364">
        <v>926</v>
      </c>
      <c r="V36" s="364">
        <v>1428</v>
      </c>
      <c r="W36" s="364">
        <v>1459</v>
      </c>
    </row>
    <row r="37" customFormat="1" ht="15" spans="1:23">
      <c r="A37" s="248">
        <v>16.5</v>
      </c>
      <c r="B37" s="364">
        <v>1115</v>
      </c>
      <c r="C37" s="364">
        <v>1786.5</v>
      </c>
      <c r="D37" s="364">
        <v>1392</v>
      </c>
      <c r="E37" s="364">
        <v>1978</v>
      </c>
      <c r="F37" s="364">
        <v>1842</v>
      </c>
      <c r="G37" s="364">
        <v>2063</v>
      </c>
      <c r="H37" s="364">
        <v>3256</v>
      </c>
      <c r="I37" s="364">
        <v>1090</v>
      </c>
      <c r="J37" s="364">
        <v>1242</v>
      </c>
      <c r="K37" s="364">
        <v>1503.5</v>
      </c>
      <c r="L37" s="364">
        <v>1300</v>
      </c>
      <c r="M37" s="364">
        <v>1085</v>
      </c>
      <c r="N37" s="364">
        <v>1163</v>
      </c>
      <c r="O37" s="364">
        <v>1163</v>
      </c>
      <c r="P37" s="364">
        <v>901</v>
      </c>
      <c r="Q37" s="364">
        <v>1215</v>
      </c>
      <c r="R37" s="364">
        <v>1767.5</v>
      </c>
      <c r="S37" s="364">
        <v>910</v>
      </c>
      <c r="T37" s="364">
        <v>1163</v>
      </c>
      <c r="U37" s="364">
        <v>950</v>
      </c>
      <c r="V37" s="364">
        <v>1471.5</v>
      </c>
      <c r="W37" s="364">
        <v>1503.5</v>
      </c>
    </row>
    <row r="38" customFormat="1" ht="15" spans="1:23">
      <c r="A38" s="248">
        <v>17</v>
      </c>
      <c r="B38" s="364">
        <v>1139</v>
      </c>
      <c r="C38" s="364">
        <v>1824.5</v>
      </c>
      <c r="D38" s="364">
        <v>1421</v>
      </c>
      <c r="E38" s="364">
        <v>2017</v>
      </c>
      <c r="F38" s="364">
        <v>1880</v>
      </c>
      <c r="G38" s="364">
        <v>2101</v>
      </c>
      <c r="H38" s="364">
        <v>3317</v>
      </c>
      <c r="I38" s="364">
        <v>1109</v>
      </c>
      <c r="J38" s="364">
        <v>1266</v>
      </c>
      <c r="K38" s="364">
        <v>1527.5</v>
      </c>
      <c r="L38" s="364">
        <v>1321</v>
      </c>
      <c r="M38" s="364">
        <v>1107</v>
      </c>
      <c r="N38" s="364">
        <v>1185</v>
      </c>
      <c r="O38" s="364">
        <v>1185</v>
      </c>
      <c r="P38" s="364">
        <v>914</v>
      </c>
      <c r="Q38" s="364">
        <v>1236</v>
      </c>
      <c r="R38" s="364">
        <v>1799.5</v>
      </c>
      <c r="S38" s="364">
        <v>927</v>
      </c>
      <c r="T38" s="364">
        <v>1185</v>
      </c>
      <c r="U38" s="364">
        <v>967</v>
      </c>
      <c r="V38" s="364">
        <v>1494.5</v>
      </c>
      <c r="W38" s="364">
        <v>1527.5</v>
      </c>
    </row>
    <row r="39" customFormat="1" ht="15" spans="1:23">
      <c r="A39" s="248">
        <v>17.5</v>
      </c>
      <c r="B39" s="364">
        <v>1166</v>
      </c>
      <c r="C39" s="364">
        <v>1870</v>
      </c>
      <c r="D39" s="364">
        <v>1455</v>
      </c>
      <c r="E39" s="364">
        <v>2060</v>
      </c>
      <c r="F39" s="364">
        <v>1918</v>
      </c>
      <c r="G39" s="364">
        <v>2148</v>
      </c>
      <c r="H39" s="364">
        <v>3391</v>
      </c>
      <c r="I39" s="364">
        <v>1141</v>
      </c>
      <c r="J39" s="364">
        <v>1294</v>
      </c>
      <c r="K39" s="364">
        <v>1569</v>
      </c>
      <c r="L39" s="364">
        <v>1352</v>
      </c>
      <c r="M39" s="364">
        <v>1136</v>
      </c>
      <c r="N39" s="364">
        <v>1217</v>
      </c>
      <c r="O39" s="364">
        <v>1217</v>
      </c>
      <c r="P39" s="364">
        <v>939</v>
      </c>
      <c r="Q39" s="364">
        <v>1270</v>
      </c>
      <c r="R39" s="364">
        <v>1845</v>
      </c>
      <c r="S39" s="364">
        <v>954</v>
      </c>
      <c r="T39" s="364">
        <v>1217</v>
      </c>
      <c r="U39" s="364">
        <v>993</v>
      </c>
      <c r="V39" s="364">
        <v>1538</v>
      </c>
      <c r="W39" s="364">
        <v>1569</v>
      </c>
    </row>
    <row r="40" customFormat="1" ht="15" spans="1:23">
      <c r="A40" s="248">
        <v>18</v>
      </c>
      <c r="B40" s="364">
        <v>1189</v>
      </c>
      <c r="C40" s="364">
        <v>1905</v>
      </c>
      <c r="D40" s="364">
        <v>1480</v>
      </c>
      <c r="E40" s="364">
        <v>2101</v>
      </c>
      <c r="F40" s="364">
        <v>1953</v>
      </c>
      <c r="G40" s="364">
        <v>2185</v>
      </c>
      <c r="H40" s="364">
        <v>3456</v>
      </c>
      <c r="I40" s="364">
        <v>1160</v>
      </c>
      <c r="J40" s="364">
        <v>1319</v>
      </c>
      <c r="K40" s="364">
        <v>1599</v>
      </c>
      <c r="L40" s="364">
        <v>1373</v>
      </c>
      <c r="M40" s="364">
        <v>1155</v>
      </c>
      <c r="N40" s="364">
        <v>1237</v>
      </c>
      <c r="O40" s="364">
        <v>1237</v>
      </c>
      <c r="P40" s="364">
        <v>957</v>
      </c>
      <c r="Q40" s="364">
        <v>1292</v>
      </c>
      <c r="R40" s="364">
        <v>1881</v>
      </c>
      <c r="S40" s="364">
        <v>970</v>
      </c>
      <c r="T40" s="364">
        <v>1237</v>
      </c>
      <c r="U40" s="364">
        <v>1009</v>
      </c>
      <c r="V40" s="364">
        <v>1566</v>
      </c>
      <c r="W40" s="364">
        <v>1599</v>
      </c>
    </row>
    <row r="41" customFormat="1" ht="15" spans="1:23">
      <c r="A41" s="248">
        <v>18.5</v>
      </c>
      <c r="B41" s="364">
        <v>1221</v>
      </c>
      <c r="C41" s="364">
        <v>1952.5</v>
      </c>
      <c r="D41" s="364">
        <v>1516</v>
      </c>
      <c r="E41" s="364">
        <v>2144</v>
      </c>
      <c r="F41" s="364">
        <v>1990</v>
      </c>
      <c r="G41" s="364">
        <v>2232</v>
      </c>
      <c r="H41" s="364">
        <v>3525</v>
      </c>
      <c r="I41" s="364">
        <v>1189</v>
      </c>
      <c r="J41" s="364">
        <v>1348</v>
      </c>
      <c r="K41" s="364">
        <v>1643.5</v>
      </c>
      <c r="L41" s="364">
        <v>1402</v>
      </c>
      <c r="M41" s="364">
        <v>1184</v>
      </c>
      <c r="N41" s="364">
        <v>1268</v>
      </c>
      <c r="O41" s="364">
        <v>1268</v>
      </c>
      <c r="P41" s="364">
        <v>984</v>
      </c>
      <c r="Q41" s="364">
        <v>1321</v>
      </c>
      <c r="R41" s="364">
        <v>1926.5</v>
      </c>
      <c r="S41" s="364">
        <v>996</v>
      </c>
      <c r="T41" s="364">
        <v>1268</v>
      </c>
      <c r="U41" s="364">
        <v>1036</v>
      </c>
      <c r="V41" s="364">
        <v>1605.5</v>
      </c>
      <c r="W41" s="364">
        <v>1643.5</v>
      </c>
    </row>
    <row r="42" customFormat="1" ht="15" spans="1:23">
      <c r="A42" s="248">
        <v>19</v>
      </c>
      <c r="B42" s="364">
        <v>1239</v>
      </c>
      <c r="C42" s="364">
        <v>1986.5</v>
      </c>
      <c r="D42" s="364">
        <v>1542</v>
      </c>
      <c r="E42" s="364">
        <v>2184</v>
      </c>
      <c r="F42" s="364">
        <v>2027</v>
      </c>
      <c r="G42" s="364">
        <v>2276</v>
      </c>
      <c r="H42" s="364">
        <v>3590</v>
      </c>
      <c r="I42" s="364">
        <v>1211</v>
      </c>
      <c r="J42" s="364">
        <v>1371</v>
      </c>
      <c r="K42" s="364">
        <v>1667.5</v>
      </c>
      <c r="L42" s="364">
        <v>1429</v>
      </c>
      <c r="M42" s="364">
        <v>1210</v>
      </c>
      <c r="N42" s="364">
        <v>1290</v>
      </c>
      <c r="O42" s="364">
        <v>1290</v>
      </c>
      <c r="P42" s="364">
        <v>1000</v>
      </c>
      <c r="Q42" s="364">
        <v>1345</v>
      </c>
      <c r="R42" s="364">
        <v>1962.5</v>
      </c>
      <c r="S42" s="364">
        <v>1014</v>
      </c>
      <c r="T42" s="364">
        <v>1290</v>
      </c>
      <c r="U42" s="364">
        <v>1057</v>
      </c>
      <c r="V42" s="364">
        <v>1631.5</v>
      </c>
      <c r="W42" s="364">
        <v>1667.5</v>
      </c>
    </row>
    <row r="43" customFormat="1" ht="15" spans="1:23">
      <c r="A43" s="248">
        <v>19.5</v>
      </c>
      <c r="B43" s="364">
        <v>1270</v>
      </c>
      <c r="C43" s="364">
        <v>2036</v>
      </c>
      <c r="D43" s="364">
        <v>1580</v>
      </c>
      <c r="E43" s="364">
        <v>2231</v>
      </c>
      <c r="F43" s="364">
        <v>2072</v>
      </c>
      <c r="G43" s="364">
        <v>2323</v>
      </c>
      <c r="H43" s="364">
        <v>3665</v>
      </c>
      <c r="I43" s="364">
        <v>1243</v>
      </c>
      <c r="J43" s="364">
        <v>1403</v>
      </c>
      <c r="K43" s="364">
        <v>1711</v>
      </c>
      <c r="L43" s="364">
        <v>1458</v>
      </c>
      <c r="M43" s="364">
        <v>1236</v>
      </c>
      <c r="N43" s="364">
        <v>1326</v>
      </c>
      <c r="O43" s="364">
        <v>1326</v>
      </c>
      <c r="P43" s="364">
        <v>1025</v>
      </c>
      <c r="Q43" s="364">
        <v>1376</v>
      </c>
      <c r="R43" s="364">
        <v>2008</v>
      </c>
      <c r="S43" s="364">
        <v>1038</v>
      </c>
      <c r="T43" s="364">
        <v>1326</v>
      </c>
      <c r="U43" s="364">
        <v>1081</v>
      </c>
      <c r="V43" s="364">
        <v>1677</v>
      </c>
      <c r="W43" s="364">
        <v>1711</v>
      </c>
    </row>
    <row r="44" customFormat="1" ht="15" spans="1:23">
      <c r="A44" s="248">
        <v>20</v>
      </c>
      <c r="B44" s="364">
        <v>1292</v>
      </c>
      <c r="C44" s="364">
        <v>2071</v>
      </c>
      <c r="D44" s="364">
        <v>1605</v>
      </c>
      <c r="E44" s="364">
        <v>2265</v>
      </c>
      <c r="F44" s="364">
        <v>2102</v>
      </c>
      <c r="G44" s="364">
        <v>2362</v>
      </c>
      <c r="H44" s="364">
        <v>3726</v>
      </c>
      <c r="I44" s="364">
        <v>1262</v>
      </c>
      <c r="J44" s="364">
        <v>1427</v>
      </c>
      <c r="K44" s="364">
        <v>1738</v>
      </c>
      <c r="L44" s="364">
        <v>1480</v>
      </c>
      <c r="M44" s="364">
        <v>1254</v>
      </c>
      <c r="N44" s="364">
        <v>1346</v>
      </c>
      <c r="O44" s="364">
        <v>1346</v>
      </c>
      <c r="P44" s="364">
        <v>1039</v>
      </c>
      <c r="Q44" s="364">
        <v>1401</v>
      </c>
      <c r="R44" s="364">
        <v>2046</v>
      </c>
      <c r="S44" s="364">
        <v>1054</v>
      </c>
      <c r="T44" s="364">
        <v>1346</v>
      </c>
      <c r="U44" s="364">
        <v>1098</v>
      </c>
      <c r="V44" s="364">
        <v>1701</v>
      </c>
      <c r="W44" s="364">
        <v>1738</v>
      </c>
    </row>
    <row r="45" customFormat="1" ht="15" spans="1:23">
      <c r="A45" s="248">
        <v>20.5</v>
      </c>
      <c r="B45" s="364">
        <v>1324</v>
      </c>
      <c r="C45" s="364">
        <v>2115.5</v>
      </c>
      <c r="D45" s="364">
        <v>1639</v>
      </c>
      <c r="E45" s="364">
        <v>2313</v>
      </c>
      <c r="F45" s="364">
        <v>2143</v>
      </c>
      <c r="G45" s="364">
        <v>2410</v>
      </c>
      <c r="H45" s="364">
        <v>3798</v>
      </c>
      <c r="I45" s="364">
        <v>1290</v>
      </c>
      <c r="J45" s="364">
        <v>1458</v>
      </c>
      <c r="K45" s="364">
        <v>1783.5</v>
      </c>
      <c r="L45" s="364">
        <v>1512</v>
      </c>
      <c r="M45" s="364">
        <v>1286</v>
      </c>
      <c r="N45" s="364">
        <v>1378</v>
      </c>
      <c r="O45" s="364">
        <v>1378</v>
      </c>
      <c r="P45" s="364">
        <v>1066</v>
      </c>
      <c r="Q45" s="364">
        <v>1431</v>
      </c>
      <c r="R45" s="364">
        <v>2089.5</v>
      </c>
      <c r="S45" s="364">
        <v>1083</v>
      </c>
      <c r="T45" s="364">
        <v>1378</v>
      </c>
      <c r="U45" s="364">
        <v>1126</v>
      </c>
      <c r="V45" s="364">
        <v>1744.5</v>
      </c>
      <c r="W45" s="364">
        <v>1783.5</v>
      </c>
    </row>
    <row r="46" customFormat="1" ht="45" spans="1:23">
      <c r="A46" s="362" t="s">
        <v>1673</v>
      </c>
      <c r="B46" s="360" t="s">
        <v>1651</v>
      </c>
      <c r="C46" s="360" t="s">
        <v>1652</v>
      </c>
      <c r="D46" s="360" t="s">
        <v>1653</v>
      </c>
      <c r="E46" s="360" t="s">
        <v>1654</v>
      </c>
      <c r="F46" s="360" t="s">
        <v>1655</v>
      </c>
      <c r="G46" s="360" t="s">
        <v>1656</v>
      </c>
      <c r="H46" s="361" t="s">
        <v>1657</v>
      </c>
      <c r="I46" s="361" t="s">
        <v>1658</v>
      </c>
      <c r="J46" s="856" t="s">
        <v>1659</v>
      </c>
      <c r="K46" s="361" t="s">
        <v>1660</v>
      </c>
      <c r="L46" s="360" t="s">
        <v>1661</v>
      </c>
      <c r="M46" s="360" t="s">
        <v>1662</v>
      </c>
      <c r="N46" s="360" t="s">
        <v>1663</v>
      </c>
      <c r="O46" s="360" t="s">
        <v>1664</v>
      </c>
      <c r="P46" s="360" t="s">
        <v>1665</v>
      </c>
      <c r="Q46" s="360" t="s">
        <v>1666</v>
      </c>
      <c r="R46" s="856" t="s">
        <v>1667</v>
      </c>
      <c r="S46" s="361" t="s">
        <v>1668</v>
      </c>
      <c r="T46" s="361" t="s">
        <v>1669</v>
      </c>
      <c r="U46" s="361" t="s">
        <v>1670</v>
      </c>
      <c r="V46" s="361" t="s">
        <v>1671</v>
      </c>
      <c r="W46" s="360" t="s">
        <v>1672</v>
      </c>
    </row>
    <row r="47" customFormat="1" ht="15" spans="1:23">
      <c r="A47" s="365" t="s">
        <v>1674</v>
      </c>
      <c r="B47" s="366">
        <v>48</v>
      </c>
      <c r="C47" s="366">
        <v>91.7</v>
      </c>
      <c r="D47" s="366">
        <v>68.3</v>
      </c>
      <c r="E47" s="366">
        <v>100.9</v>
      </c>
      <c r="F47" s="366">
        <v>90.1</v>
      </c>
      <c r="G47" s="366">
        <v>108.3</v>
      </c>
      <c r="H47" s="366">
        <v>179</v>
      </c>
      <c r="I47" s="366">
        <v>50.9</v>
      </c>
      <c r="J47" s="366">
        <v>59.5</v>
      </c>
      <c r="K47" s="366">
        <v>68.9</v>
      </c>
      <c r="L47" s="366">
        <v>57.2</v>
      </c>
      <c r="M47" s="366">
        <v>45.3</v>
      </c>
      <c r="N47" s="366">
        <v>47.2</v>
      </c>
      <c r="O47" s="366">
        <v>47.2</v>
      </c>
      <c r="P47" s="366">
        <v>40</v>
      </c>
      <c r="Q47" s="366">
        <v>50.8</v>
      </c>
      <c r="R47" s="366">
        <v>86.1</v>
      </c>
      <c r="S47" s="366">
        <v>40</v>
      </c>
      <c r="T47" s="366">
        <v>47.2</v>
      </c>
      <c r="U47" s="366">
        <v>41.4</v>
      </c>
      <c r="V47" s="366">
        <v>68</v>
      </c>
      <c r="W47" s="366">
        <v>69.2</v>
      </c>
    </row>
    <row r="48" customFormat="1" ht="15" spans="1:23">
      <c r="A48" s="365" t="s">
        <v>1675</v>
      </c>
      <c r="B48" s="366">
        <v>46.8</v>
      </c>
      <c r="C48" s="366">
        <v>80</v>
      </c>
      <c r="D48" s="366">
        <v>65.6</v>
      </c>
      <c r="E48" s="366">
        <v>88.7</v>
      </c>
      <c r="F48" s="366">
        <v>88.7</v>
      </c>
      <c r="G48" s="366">
        <v>106</v>
      </c>
      <c r="H48" s="366">
        <v>152.4</v>
      </c>
      <c r="I48" s="366">
        <v>47.2</v>
      </c>
      <c r="J48" s="366">
        <v>54.7</v>
      </c>
      <c r="K48" s="366">
        <v>68.3</v>
      </c>
      <c r="L48" s="366">
        <v>53.8</v>
      </c>
      <c r="M48" s="366">
        <v>44.8</v>
      </c>
      <c r="N48" s="366">
        <v>42</v>
      </c>
      <c r="O48" s="366">
        <v>42</v>
      </c>
      <c r="P48" s="366">
        <v>38.8</v>
      </c>
      <c r="Q48" s="366">
        <v>48.5</v>
      </c>
      <c r="R48" s="366">
        <v>77.5</v>
      </c>
      <c r="S48" s="366">
        <v>38.8</v>
      </c>
      <c r="T48" s="366">
        <v>42</v>
      </c>
      <c r="U48" s="366">
        <v>40.8</v>
      </c>
      <c r="V48" s="366">
        <v>67.4</v>
      </c>
      <c r="W48" s="366">
        <v>68.1</v>
      </c>
    </row>
    <row r="49" customFormat="1" ht="15" spans="1:23">
      <c r="A49" s="365" t="s">
        <v>1676</v>
      </c>
      <c r="B49" s="366">
        <v>45</v>
      </c>
      <c r="C49" s="366">
        <v>78.8</v>
      </c>
      <c r="D49" s="366">
        <v>63.3</v>
      </c>
      <c r="E49" s="366">
        <v>87.6</v>
      </c>
      <c r="F49" s="366">
        <v>87.4</v>
      </c>
      <c r="G49" s="366">
        <v>105</v>
      </c>
      <c r="H49" s="366">
        <v>155.5</v>
      </c>
      <c r="I49" s="366">
        <v>46.9</v>
      </c>
      <c r="J49" s="366">
        <v>54.2</v>
      </c>
      <c r="K49" s="366">
        <v>67.1</v>
      </c>
      <c r="L49" s="366">
        <v>52.2</v>
      </c>
      <c r="M49" s="366">
        <v>43.8</v>
      </c>
      <c r="N49" s="366">
        <v>38.6</v>
      </c>
      <c r="O49" s="366">
        <v>38.6</v>
      </c>
      <c r="P49" s="366">
        <v>37.6</v>
      </c>
      <c r="Q49" s="366">
        <v>47.2</v>
      </c>
      <c r="R49" s="366">
        <v>78.5</v>
      </c>
      <c r="S49" s="366">
        <v>37.6</v>
      </c>
      <c r="T49" s="366">
        <v>38.6</v>
      </c>
      <c r="U49" s="366">
        <v>39.5</v>
      </c>
      <c r="V49" s="366">
        <v>66.2</v>
      </c>
      <c r="W49" s="366">
        <v>66.9</v>
      </c>
    </row>
    <row r="50" customFormat="1" ht="15" spans="1:23">
      <c r="A50" s="365" t="s">
        <v>1632</v>
      </c>
      <c r="B50" s="366">
        <v>42.9</v>
      </c>
      <c r="C50" s="366">
        <v>77.4</v>
      </c>
      <c r="D50" s="366">
        <v>61.8</v>
      </c>
      <c r="E50" s="366">
        <v>86.6</v>
      </c>
      <c r="F50" s="366">
        <v>86.1</v>
      </c>
      <c r="G50" s="366">
        <v>101.8</v>
      </c>
      <c r="H50" s="366">
        <v>152.2</v>
      </c>
      <c r="I50" s="366">
        <v>50.6</v>
      </c>
      <c r="J50" s="366">
        <v>63</v>
      </c>
      <c r="K50" s="366">
        <v>74.2</v>
      </c>
      <c r="L50" s="366">
        <v>48.9</v>
      </c>
      <c r="M50" s="366">
        <v>50.1</v>
      </c>
      <c r="N50" s="366">
        <v>35.6</v>
      </c>
      <c r="O50" s="366">
        <v>35.6</v>
      </c>
      <c r="P50" s="366">
        <v>40.5</v>
      </c>
      <c r="Q50" s="366">
        <v>46</v>
      </c>
      <c r="R50" s="366">
        <v>75.9</v>
      </c>
      <c r="S50" s="366">
        <v>40.5</v>
      </c>
      <c r="T50" s="366">
        <v>35.6</v>
      </c>
      <c r="U50" s="366">
        <v>43.1</v>
      </c>
      <c r="V50" s="366">
        <v>72</v>
      </c>
      <c r="W50" s="366">
        <v>73.2</v>
      </c>
    </row>
    <row r="51" customFormat="1" ht="16" customHeight="1" spans="1:23">
      <c r="A51" s="365" t="s">
        <v>1633</v>
      </c>
      <c r="B51" s="366">
        <v>40.9</v>
      </c>
      <c r="C51" s="366">
        <v>75.6</v>
      </c>
      <c r="D51" s="366">
        <v>60.1</v>
      </c>
      <c r="E51" s="366">
        <v>84.3</v>
      </c>
      <c r="F51" s="366">
        <v>83.5</v>
      </c>
      <c r="G51" s="366">
        <v>98.9</v>
      </c>
      <c r="H51" s="366">
        <v>148.7</v>
      </c>
      <c r="I51" s="366">
        <v>49.6</v>
      </c>
      <c r="J51" s="366">
        <v>54.7</v>
      </c>
      <c r="K51" s="366">
        <v>72.8</v>
      </c>
      <c r="L51" s="366">
        <v>47.5</v>
      </c>
      <c r="M51" s="366">
        <v>46.4</v>
      </c>
      <c r="N51" s="366">
        <v>34.6</v>
      </c>
      <c r="O51" s="366">
        <v>34.6</v>
      </c>
      <c r="P51" s="366">
        <v>39</v>
      </c>
      <c r="Q51" s="366">
        <v>44.5</v>
      </c>
      <c r="R51" s="366">
        <v>74.9</v>
      </c>
      <c r="S51" s="366">
        <v>39</v>
      </c>
      <c r="T51" s="366">
        <v>34.6</v>
      </c>
      <c r="U51" s="366">
        <v>39.5</v>
      </c>
      <c r="V51" s="366">
        <v>68.8</v>
      </c>
      <c r="W51" s="366">
        <v>70.4</v>
      </c>
    </row>
    <row r="52" customFormat="1" ht="16" customHeight="1" spans="1:23">
      <c r="A52" s="365" t="s">
        <v>1634</v>
      </c>
      <c r="B52" s="366">
        <v>38.4</v>
      </c>
      <c r="C52" s="366">
        <v>74.6</v>
      </c>
      <c r="D52" s="366">
        <v>57.7</v>
      </c>
      <c r="E52" s="366">
        <v>81.6</v>
      </c>
      <c r="F52" s="366">
        <v>81.6</v>
      </c>
      <c r="G52" s="366">
        <v>96.5</v>
      </c>
      <c r="H52" s="366">
        <v>145.2</v>
      </c>
      <c r="I52" s="366">
        <v>46.6</v>
      </c>
      <c r="J52" s="366">
        <v>52.7</v>
      </c>
      <c r="K52" s="366">
        <v>70.4</v>
      </c>
      <c r="L52" s="366">
        <v>46.1</v>
      </c>
      <c r="M52" s="366">
        <v>44.1</v>
      </c>
      <c r="N52" s="366">
        <v>33.6</v>
      </c>
      <c r="O52" s="366">
        <v>33.6</v>
      </c>
      <c r="P52" s="366">
        <v>37.1</v>
      </c>
      <c r="Q52" s="366">
        <v>43.2</v>
      </c>
      <c r="R52" s="366">
        <v>71.6</v>
      </c>
      <c r="S52" s="366">
        <v>35.6</v>
      </c>
      <c r="T52" s="366">
        <v>33.6</v>
      </c>
      <c r="U52" s="366">
        <v>37.1</v>
      </c>
      <c r="V52" s="366">
        <v>67</v>
      </c>
      <c r="W52" s="366">
        <v>67.8</v>
      </c>
    </row>
    <row r="53" customFormat="1" ht="18" customHeight="1" spans="1:23">
      <c r="A53" s="365" t="s">
        <v>1677</v>
      </c>
      <c r="B53" s="366">
        <v>36.7</v>
      </c>
      <c r="C53" s="366">
        <v>72.8</v>
      </c>
      <c r="D53" s="366">
        <v>56.7</v>
      </c>
      <c r="E53" s="366">
        <v>79.3</v>
      </c>
      <c r="F53" s="366">
        <v>79.3</v>
      </c>
      <c r="G53" s="366">
        <v>94.5</v>
      </c>
      <c r="H53" s="366">
        <v>142.6</v>
      </c>
      <c r="I53" s="366">
        <v>45.6</v>
      </c>
      <c r="J53" s="366">
        <v>50.8</v>
      </c>
      <c r="K53" s="366">
        <v>68.4</v>
      </c>
      <c r="L53" s="366">
        <v>44.3</v>
      </c>
      <c r="M53" s="366">
        <v>42.1</v>
      </c>
      <c r="N53" s="366">
        <v>32.6</v>
      </c>
      <c r="O53" s="366">
        <v>32.6</v>
      </c>
      <c r="P53" s="366">
        <v>35.4</v>
      </c>
      <c r="Q53" s="366">
        <v>41.8</v>
      </c>
      <c r="R53" s="366">
        <v>69.8</v>
      </c>
      <c r="S53" s="366">
        <v>34.6</v>
      </c>
      <c r="T53" s="366">
        <v>32.6</v>
      </c>
      <c r="U53" s="366">
        <v>35.4</v>
      </c>
      <c r="V53" s="366">
        <v>65.3</v>
      </c>
      <c r="W53" s="366">
        <v>66.8</v>
      </c>
    </row>
    <row r="54" customFormat="1" spans="1:23">
      <c r="A54" s="356"/>
      <c r="B54" s="367"/>
      <c r="C54" s="367"/>
      <c r="D54" s="367"/>
      <c r="E54" s="367"/>
      <c r="F54" s="367"/>
      <c r="G54" s="367"/>
      <c r="H54" s="367"/>
      <c r="I54" s="367"/>
      <c r="J54" s="367"/>
      <c r="K54" s="367"/>
      <c r="L54" s="367"/>
      <c r="M54" s="367"/>
      <c r="N54" s="367"/>
      <c r="O54" s="367"/>
      <c r="P54" s="367"/>
      <c r="Q54" s="367"/>
      <c r="R54" s="367"/>
      <c r="S54" s="367"/>
      <c r="T54" s="367"/>
      <c r="U54" s="367"/>
      <c r="V54" s="367"/>
      <c r="W54" s="367"/>
    </row>
    <row r="55" s="356" customFormat="1" spans="1:24">
      <c r="A55" s="368" t="s">
        <v>1678</v>
      </c>
      <c r="B55" s="368"/>
      <c r="C55" s="368"/>
      <c r="D55" s="368"/>
      <c r="E55" s="368"/>
      <c r="F55" s="368"/>
      <c r="G55" s="368"/>
      <c r="H55" s="368"/>
      <c r="I55" s="368"/>
      <c r="J55" s="368"/>
      <c r="K55" s="368"/>
      <c r="L55" s="368"/>
      <c r="M55" s="368"/>
      <c r="N55" s="368"/>
      <c r="O55" s="368"/>
      <c r="P55" s="368"/>
      <c r="Q55" s="368"/>
      <c r="R55" s="368"/>
      <c r="S55" s="180"/>
      <c r="T55" s="367"/>
      <c r="U55" s="367"/>
      <c r="V55" s="367"/>
      <c r="W55" s="367"/>
      <c r="X55"/>
    </row>
    <row r="56" s="356" customFormat="1" spans="1:24">
      <c r="A56" s="368"/>
      <c r="B56" s="368"/>
      <c r="C56" s="368"/>
      <c r="D56" s="368"/>
      <c r="E56" s="368"/>
      <c r="F56" s="368"/>
      <c r="G56" s="368"/>
      <c r="H56" s="368"/>
      <c r="I56" s="368"/>
      <c r="J56" s="368"/>
      <c r="K56" s="368"/>
      <c r="L56" s="368"/>
      <c r="M56" s="368"/>
      <c r="N56" s="368"/>
      <c r="O56" s="368"/>
      <c r="P56" s="368"/>
      <c r="Q56" s="368"/>
      <c r="R56" s="368"/>
      <c r="S56" s="180"/>
      <c r="T56" s="367"/>
      <c r="U56" s="367"/>
      <c r="V56" s="367"/>
      <c r="W56" s="367"/>
      <c r="X56"/>
    </row>
    <row r="57" s="356" customFormat="1" spans="1:24">
      <c r="A57" s="368"/>
      <c r="B57" s="368"/>
      <c r="C57" s="368"/>
      <c r="D57" s="368"/>
      <c r="E57" s="368"/>
      <c r="F57" s="368"/>
      <c r="G57" s="368"/>
      <c r="H57" s="368"/>
      <c r="I57" s="368"/>
      <c r="J57" s="368"/>
      <c r="K57" s="368"/>
      <c r="L57" s="368"/>
      <c r="M57" s="368"/>
      <c r="N57" s="368"/>
      <c r="O57" s="368"/>
      <c r="P57" s="368"/>
      <c r="Q57" s="368"/>
      <c r="R57" s="368"/>
      <c r="S57" s="180"/>
      <c r="T57" s="367"/>
      <c r="U57" s="367"/>
      <c r="V57" s="367"/>
      <c r="W57" s="367"/>
      <c r="X57"/>
    </row>
    <row r="58" s="356" customFormat="1" spans="1:24">
      <c r="A58" s="368"/>
      <c r="B58" s="368"/>
      <c r="C58" s="368"/>
      <c r="D58" s="368"/>
      <c r="E58" s="368"/>
      <c r="F58" s="368"/>
      <c r="G58" s="368"/>
      <c r="H58" s="368"/>
      <c r="I58" s="368"/>
      <c r="J58" s="368"/>
      <c r="K58" s="368"/>
      <c r="L58" s="368"/>
      <c r="M58" s="368"/>
      <c r="N58" s="368"/>
      <c r="O58" s="368"/>
      <c r="P58" s="368"/>
      <c r="Q58" s="368"/>
      <c r="R58" s="368"/>
      <c r="S58" s="180"/>
      <c r="T58" s="367"/>
      <c r="U58" s="367"/>
      <c r="V58" s="367"/>
      <c r="W58" s="367"/>
      <c r="X58"/>
    </row>
    <row r="59" s="356" customFormat="1"/>
    <row r="60" s="356" customFormat="1"/>
    <row r="61" s="356" customFormat="1"/>
    <row r="62" s="356" customFormat="1"/>
    <row r="63" s="356" customFormat="1"/>
    <row r="64" s="356" customFormat="1"/>
    <row r="65" s="356" customFormat="1"/>
    <row r="66" s="356" customFormat="1"/>
    <row r="67" s="356" customFormat="1"/>
    <row r="68" s="356" customFormat="1"/>
    <row r="69" s="356" customFormat="1" spans="2:23">
      <c r="B69" s="367"/>
      <c r="C69" s="367"/>
      <c r="D69" s="367"/>
      <c r="E69" s="367"/>
      <c r="F69" s="367"/>
      <c r="G69" s="367"/>
      <c r="H69" s="367"/>
      <c r="I69" s="367"/>
      <c r="J69" s="367"/>
      <c r="K69" s="367"/>
      <c r="L69" s="367"/>
      <c r="M69" s="367"/>
      <c r="N69" s="367"/>
      <c r="O69" s="367"/>
      <c r="P69" s="367"/>
      <c r="Q69" s="367"/>
      <c r="R69" s="367"/>
      <c r="S69" s="367"/>
      <c r="T69" s="367"/>
      <c r="U69" s="367"/>
      <c r="V69" s="367"/>
      <c r="W69" s="367"/>
    </row>
    <row r="70" s="356" customFormat="1" spans="2:23">
      <c r="B70" s="367"/>
      <c r="C70" s="367"/>
      <c r="D70" s="367"/>
      <c r="E70" s="367"/>
      <c r="F70" s="367"/>
      <c r="G70" s="367"/>
      <c r="H70" s="367"/>
      <c r="I70" s="367"/>
      <c r="J70" s="367"/>
      <c r="K70" s="367"/>
      <c r="L70" s="367"/>
      <c r="M70" s="367"/>
      <c r="N70" s="367"/>
      <c r="O70" s="367"/>
      <c r="P70" s="367"/>
      <c r="Q70" s="367"/>
      <c r="R70" s="367"/>
      <c r="S70" s="367"/>
      <c r="T70" s="367"/>
      <c r="U70" s="367"/>
      <c r="V70" s="367"/>
      <c r="W70" s="367"/>
    </row>
    <row r="71" s="356" customFormat="1" spans="2:23">
      <c r="B71" s="367"/>
      <c r="C71" s="367"/>
      <c r="D71" s="367"/>
      <c r="E71" s="367"/>
      <c r="F71" s="367"/>
      <c r="G71" s="367"/>
      <c r="H71" s="367"/>
      <c r="I71" s="367"/>
      <c r="J71" s="367"/>
      <c r="K71" s="367"/>
      <c r="L71" s="367"/>
      <c r="M71" s="367"/>
      <c r="N71" s="367"/>
      <c r="O71" s="367"/>
      <c r="P71" s="367"/>
      <c r="Q71" s="367"/>
      <c r="R71" s="367"/>
      <c r="S71" s="367"/>
      <c r="T71" s="367"/>
      <c r="U71" s="367"/>
      <c r="V71" s="367"/>
      <c r="W71" s="367"/>
    </row>
    <row r="72" s="356" customFormat="1" spans="2:23">
      <c r="B72" s="367"/>
      <c r="C72" s="367"/>
      <c r="D72" s="367"/>
      <c r="E72" s="367"/>
      <c r="F72" s="367"/>
      <c r="G72" s="367"/>
      <c r="H72" s="367"/>
      <c r="I72" s="367"/>
      <c r="J72" s="367"/>
      <c r="K72" s="367"/>
      <c r="L72" s="367"/>
      <c r="M72" s="367"/>
      <c r="N72" s="367"/>
      <c r="O72" s="367"/>
      <c r="P72" s="367"/>
      <c r="Q72" s="367"/>
      <c r="R72" s="367"/>
      <c r="S72" s="367"/>
      <c r="T72" s="367"/>
      <c r="U72" s="367"/>
      <c r="V72" s="367"/>
      <c r="W72" s="367"/>
    </row>
    <row r="73" s="356" customFormat="1" spans="2:23">
      <c r="B73" s="367"/>
      <c r="C73" s="367"/>
      <c r="D73" s="367"/>
      <c r="E73" s="367"/>
      <c r="F73" s="367"/>
      <c r="G73" s="367"/>
      <c r="H73" s="367"/>
      <c r="I73" s="367"/>
      <c r="J73" s="367"/>
      <c r="K73" s="367"/>
      <c r="L73" s="367"/>
      <c r="M73" s="367"/>
      <c r="N73" s="367"/>
      <c r="O73" s="367"/>
      <c r="P73" s="367"/>
      <c r="Q73" s="367"/>
      <c r="R73" s="367"/>
      <c r="S73" s="367"/>
      <c r="T73" s="367"/>
      <c r="U73" s="367"/>
      <c r="V73" s="367"/>
      <c r="W73" s="367"/>
    </row>
    <row r="74" s="356" customFormat="1" spans="2:23">
      <c r="B74" s="367"/>
      <c r="C74" s="367"/>
      <c r="D74" s="367"/>
      <c r="E74" s="367"/>
      <c r="F74" s="367"/>
      <c r="G74" s="367"/>
      <c r="H74" s="367"/>
      <c r="I74" s="367"/>
      <c r="J74" s="367"/>
      <c r="K74" s="367"/>
      <c r="L74" s="367"/>
      <c r="M74" s="367"/>
      <c r="N74" s="367"/>
      <c r="O74" s="367"/>
      <c r="P74" s="367"/>
      <c r="Q74" s="367"/>
      <c r="R74" s="367"/>
      <c r="S74" s="367"/>
      <c r="T74" s="367"/>
      <c r="U74" s="367"/>
      <c r="V74" s="367"/>
      <c r="W74" s="367"/>
    </row>
    <row r="75" s="356" customFormat="1" spans="2:23">
      <c r="B75" s="367"/>
      <c r="C75" s="367"/>
      <c r="D75" s="367"/>
      <c r="E75" s="367"/>
      <c r="F75" s="367"/>
      <c r="G75" s="367"/>
      <c r="H75" s="367"/>
      <c r="I75" s="367"/>
      <c r="J75" s="367"/>
      <c r="K75" s="367"/>
      <c r="L75" s="367"/>
      <c r="M75" s="367"/>
      <c r="N75" s="367"/>
      <c r="O75" s="367"/>
      <c r="P75" s="367"/>
      <c r="Q75" s="367"/>
      <c r="R75" s="367"/>
      <c r="S75" s="367"/>
      <c r="T75" s="367"/>
      <c r="U75" s="367"/>
      <c r="V75" s="367"/>
      <c r="W75" s="367"/>
    </row>
    <row r="76" s="356" customFormat="1" spans="2:23">
      <c r="B76" s="367"/>
      <c r="C76" s="367"/>
      <c r="D76" s="367"/>
      <c r="E76" s="367"/>
      <c r="F76" s="367"/>
      <c r="G76" s="367"/>
      <c r="H76" s="367"/>
      <c r="I76" s="367"/>
      <c r="J76" s="367"/>
      <c r="K76" s="367"/>
      <c r="L76" s="367"/>
      <c r="M76" s="367"/>
      <c r="N76" s="367"/>
      <c r="O76" s="367"/>
      <c r="P76" s="367"/>
      <c r="Q76" s="367"/>
      <c r="R76" s="367"/>
      <c r="S76" s="367"/>
      <c r="T76" s="367"/>
      <c r="U76" s="367"/>
      <c r="V76" s="367"/>
      <c r="W76" s="367"/>
    </row>
    <row r="77" s="356" customFormat="1" spans="2:23">
      <c r="B77" s="367"/>
      <c r="C77" s="367"/>
      <c r="D77" s="367"/>
      <c r="E77" s="367"/>
      <c r="F77" s="367"/>
      <c r="G77" s="367"/>
      <c r="H77" s="367"/>
      <c r="I77" s="367"/>
      <c r="J77" s="367"/>
      <c r="K77" s="367"/>
      <c r="L77" s="367"/>
      <c r="M77" s="367"/>
      <c r="N77" s="367"/>
      <c r="O77" s="367"/>
      <c r="P77" s="367"/>
      <c r="Q77" s="367"/>
      <c r="R77" s="367"/>
      <c r="S77" s="367"/>
      <c r="T77" s="367"/>
      <c r="U77" s="367"/>
      <c r="V77" s="367"/>
      <c r="W77" s="367"/>
    </row>
    <row r="78" s="356" customFormat="1" spans="2:23">
      <c r="B78" s="367"/>
      <c r="C78" s="367"/>
      <c r="D78" s="367"/>
      <c r="E78" s="367"/>
      <c r="F78" s="367"/>
      <c r="G78" s="367"/>
      <c r="H78" s="367"/>
      <c r="I78" s="367"/>
      <c r="J78" s="367"/>
      <c r="K78" s="367"/>
      <c r="L78" s="367"/>
      <c r="M78" s="367"/>
      <c r="N78" s="367"/>
      <c r="O78" s="367"/>
      <c r="P78" s="367"/>
      <c r="Q78" s="367"/>
      <c r="R78" s="367"/>
      <c r="S78" s="367"/>
      <c r="T78" s="367"/>
      <c r="U78" s="367"/>
      <c r="V78" s="367"/>
      <c r="W78" s="367"/>
    </row>
    <row r="79" s="356" customFormat="1" spans="2:23">
      <c r="B79" s="367"/>
      <c r="C79" s="367"/>
      <c r="D79" s="367"/>
      <c r="E79" s="367"/>
      <c r="F79" s="367"/>
      <c r="G79" s="367"/>
      <c r="H79" s="367"/>
      <c r="I79" s="367"/>
      <c r="J79" s="367"/>
      <c r="K79" s="367"/>
      <c r="L79" s="367"/>
      <c r="M79" s="367"/>
      <c r="N79" s="367"/>
      <c r="O79" s="367"/>
      <c r="P79" s="367"/>
      <c r="Q79" s="367"/>
      <c r="R79" s="367"/>
      <c r="S79" s="367"/>
      <c r="T79" s="367"/>
      <c r="U79" s="367"/>
      <c r="V79" s="367"/>
      <c r="W79" s="367"/>
    </row>
    <row r="80" s="356" customFormat="1" spans="2:23">
      <c r="B80" s="367"/>
      <c r="C80" s="367"/>
      <c r="D80" s="367"/>
      <c r="E80" s="367"/>
      <c r="F80" s="367"/>
      <c r="G80" s="367"/>
      <c r="H80" s="367"/>
      <c r="I80" s="367"/>
      <c r="J80" s="367"/>
      <c r="K80" s="367"/>
      <c r="L80" s="367"/>
      <c r="M80" s="367"/>
      <c r="N80" s="367"/>
      <c r="O80" s="367"/>
      <c r="P80" s="367"/>
      <c r="Q80" s="367"/>
      <c r="R80" s="367"/>
      <c r="S80" s="367"/>
      <c r="T80" s="367"/>
      <c r="U80" s="367"/>
      <c r="V80" s="367"/>
      <c r="W80" s="367"/>
    </row>
    <row r="81" s="356" customFormat="1" spans="2:23">
      <c r="B81" s="367"/>
      <c r="C81" s="367"/>
      <c r="D81" s="367"/>
      <c r="E81" s="367"/>
      <c r="F81" s="367"/>
      <c r="G81" s="367"/>
      <c r="H81" s="367"/>
      <c r="I81" s="367"/>
      <c r="J81" s="367"/>
      <c r="K81" s="367"/>
      <c r="L81" s="367"/>
      <c r="M81" s="367"/>
      <c r="N81" s="367"/>
      <c r="O81" s="367"/>
      <c r="P81" s="367"/>
      <c r="Q81" s="367"/>
      <c r="R81" s="367"/>
      <c r="S81" s="367"/>
      <c r="T81" s="367"/>
      <c r="U81" s="367"/>
      <c r="V81" s="367"/>
      <c r="W81" s="367"/>
    </row>
    <row r="82" s="356" customFormat="1" spans="2:23">
      <c r="B82" s="367"/>
      <c r="C82" s="367"/>
      <c r="D82" s="367"/>
      <c r="E82" s="367"/>
      <c r="F82" s="367"/>
      <c r="G82" s="367"/>
      <c r="H82" s="367"/>
      <c r="I82" s="367"/>
      <c r="J82" s="367"/>
      <c r="K82" s="367"/>
      <c r="L82" s="367"/>
      <c r="M82" s="367"/>
      <c r="N82" s="367"/>
      <c r="O82" s="367"/>
      <c r="P82" s="367"/>
      <c r="Q82" s="367"/>
      <c r="R82" s="367"/>
      <c r="S82" s="367"/>
      <c r="T82" s="367"/>
      <c r="U82" s="367"/>
      <c r="V82" s="367"/>
      <c r="W82" s="367"/>
    </row>
    <row r="83" s="356" customFormat="1" spans="2:23">
      <c r="B83" s="367"/>
      <c r="C83" s="367"/>
      <c r="D83" s="367"/>
      <c r="E83" s="367"/>
      <c r="F83" s="367"/>
      <c r="G83" s="367"/>
      <c r="H83" s="367"/>
      <c r="I83" s="367"/>
      <c r="J83" s="367"/>
      <c r="K83" s="367"/>
      <c r="L83" s="367"/>
      <c r="M83" s="367"/>
      <c r="N83" s="367"/>
      <c r="O83" s="367"/>
      <c r="P83" s="367"/>
      <c r="Q83" s="367"/>
      <c r="R83" s="367"/>
      <c r="S83" s="367"/>
      <c r="T83" s="367"/>
      <c r="U83" s="367"/>
      <c r="V83" s="367"/>
      <c r="W83" s="367"/>
    </row>
    <row r="84" s="356" customFormat="1" spans="2:23">
      <c r="B84" s="367"/>
      <c r="C84" s="367"/>
      <c r="D84" s="367"/>
      <c r="E84" s="367"/>
      <c r="F84" s="367"/>
      <c r="G84" s="367"/>
      <c r="H84" s="367"/>
      <c r="I84" s="367"/>
      <c r="J84" s="367"/>
      <c r="K84" s="367"/>
      <c r="L84" s="367"/>
      <c r="M84" s="367"/>
      <c r="N84" s="367"/>
      <c r="O84" s="367"/>
      <c r="P84" s="367"/>
      <c r="Q84" s="367"/>
      <c r="R84" s="367"/>
      <c r="S84" s="367"/>
      <c r="T84" s="367"/>
      <c r="U84" s="367"/>
      <c r="V84" s="367"/>
      <c r="W84" s="367"/>
    </row>
    <row r="85" s="356" customFormat="1" spans="2:23">
      <c r="B85" s="367"/>
      <c r="C85" s="367"/>
      <c r="D85" s="367"/>
      <c r="E85" s="367"/>
      <c r="F85" s="367"/>
      <c r="G85" s="367"/>
      <c r="H85" s="367"/>
      <c r="I85" s="367"/>
      <c r="J85" s="367"/>
      <c r="K85" s="367"/>
      <c r="L85" s="367"/>
      <c r="M85" s="367"/>
      <c r="N85" s="367"/>
      <c r="O85" s="367"/>
      <c r="P85" s="367"/>
      <c r="Q85" s="367"/>
      <c r="R85" s="367"/>
      <c r="S85" s="367"/>
      <c r="T85" s="367"/>
      <c r="U85" s="367"/>
      <c r="V85" s="367"/>
      <c r="W85" s="367"/>
    </row>
    <row r="86" s="356" customFormat="1" spans="2:23">
      <c r="B86" s="367"/>
      <c r="C86" s="367"/>
      <c r="D86" s="367"/>
      <c r="E86" s="367"/>
      <c r="F86" s="367"/>
      <c r="G86" s="367"/>
      <c r="H86" s="367"/>
      <c r="I86" s="367"/>
      <c r="J86" s="367"/>
      <c r="K86" s="367"/>
      <c r="L86" s="367"/>
      <c r="M86" s="367"/>
      <c r="N86" s="367"/>
      <c r="O86" s="367"/>
      <c r="P86" s="367"/>
      <c r="Q86" s="367"/>
      <c r="R86" s="367"/>
      <c r="S86" s="367"/>
      <c r="T86" s="367"/>
      <c r="U86" s="367"/>
      <c r="V86" s="367"/>
      <c r="W86" s="367"/>
    </row>
    <row r="87" s="356" customFormat="1" spans="2:23">
      <c r="B87" s="367"/>
      <c r="C87" s="367"/>
      <c r="D87" s="367"/>
      <c r="E87" s="367"/>
      <c r="F87" s="367"/>
      <c r="G87" s="367"/>
      <c r="H87" s="367"/>
      <c r="I87" s="367"/>
      <c r="J87" s="367"/>
      <c r="K87" s="367"/>
      <c r="L87" s="367"/>
      <c r="M87" s="367"/>
      <c r="N87" s="367"/>
      <c r="O87" s="367"/>
      <c r="P87" s="367"/>
      <c r="Q87" s="367"/>
      <c r="R87" s="367"/>
      <c r="S87" s="367"/>
      <c r="T87" s="367"/>
      <c r="U87" s="367"/>
      <c r="V87" s="367"/>
      <c r="W87" s="367"/>
    </row>
    <row r="88" s="356" customFormat="1" spans="2:23">
      <c r="B88" s="367"/>
      <c r="C88" s="367"/>
      <c r="D88" s="367"/>
      <c r="E88" s="367"/>
      <c r="F88" s="367"/>
      <c r="G88" s="367"/>
      <c r="H88" s="367"/>
      <c r="I88" s="367"/>
      <c r="J88" s="367"/>
      <c r="K88" s="367"/>
      <c r="L88" s="367"/>
      <c r="M88" s="367"/>
      <c r="N88" s="367"/>
      <c r="O88" s="367"/>
      <c r="P88" s="367"/>
      <c r="Q88" s="367"/>
      <c r="R88" s="367"/>
      <c r="S88" s="367"/>
      <c r="T88" s="367"/>
      <c r="U88" s="367"/>
      <c r="V88" s="367"/>
      <c r="W88" s="367"/>
    </row>
    <row r="89" s="356" customFormat="1" spans="2:23">
      <c r="B89" s="367"/>
      <c r="C89" s="367"/>
      <c r="D89" s="367"/>
      <c r="E89" s="367"/>
      <c r="F89" s="367"/>
      <c r="G89" s="367"/>
      <c r="H89" s="367"/>
      <c r="I89" s="367"/>
      <c r="J89" s="367"/>
      <c r="K89" s="367"/>
      <c r="L89" s="367"/>
      <c r="M89" s="367"/>
      <c r="N89" s="367"/>
      <c r="O89" s="367"/>
      <c r="P89" s="367"/>
      <c r="Q89" s="367"/>
      <c r="R89" s="367"/>
      <c r="S89" s="367"/>
      <c r="T89" s="367"/>
      <c r="U89" s="367"/>
      <c r="V89" s="367"/>
      <c r="W89" s="367"/>
    </row>
    <row r="90" s="356" customFormat="1" spans="2:23">
      <c r="B90" s="367"/>
      <c r="C90" s="367"/>
      <c r="D90" s="367"/>
      <c r="E90" s="367"/>
      <c r="F90" s="367"/>
      <c r="G90" s="367"/>
      <c r="H90" s="367"/>
      <c r="I90" s="367"/>
      <c r="J90" s="367"/>
      <c r="K90" s="367"/>
      <c r="L90" s="367"/>
      <c r="M90" s="367"/>
      <c r="N90" s="367"/>
      <c r="O90" s="367"/>
      <c r="P90" s="367"/>
      <c r="Q90" s="367"/>
      <c r="R90" s="367"/>
      <c r="S90" s="367"/>
      <c r="T90" s="367"/>
      <c r="U90" s="367"/>
      <c r="V90" s="367"/>
      <c r="W90" s="367"/>
    </row>
    <row r="91" s="356" customFormat="1" spans="2:23">
      <c r="B91" s="367"/>
      <c r="C91" s="367"/>
      <c r="D91" s="367"/>
      <c r="E91" s="367"/>
      <c r="F91" s="367"/>
      <c r="G91" s="367"/>
      <c r="H91" s="367"/>
      <c r="I91" s="367"/>
      <c r="J91" s="367"/>
      <c r="K91" s="367"/>
      <c r="L91" s="367"/>
      <c r="M91" s="367"/>
      <c r="N91" s="367"/>
      <c r="O91" s="367"/>
      <c r="P91" s="367"/>
      <c r="Q91" s="367"/>
      <c r="R91" s="367"/>
      <c r="S91" s="367"/>
      <c r="T91" s="367"/>
      <c r="U91" s="367"/>
      <c r="V91" s="367"/>
      <c r="W91" s="367"/>
    </row>
    <row r="92" s="356" customFormat="1" spans="2:23">
      <c r="B92" s="367"/>
      <c r="C92" s="367"/>
      <c r="D92" s="367"/>
      <c r="E92" s="367"/>
      <c r="F92" s="367"/>
      <c r="G92" s="367"/>
      <c r="H92" s="367"/>
      <c r="I92" s="367"/>
      <c r="J92" s="367"/>
      <c r="K92" s="367"/>
      <c r="L92" s="367"/>
      <c r="M92" s="367"/>
      <c r="N92" s="367"/>
      <c r="O92" s="367"/>
      <c r="P92" s="367"/>
      <c r="Q92" s="367"/>
      <c r="R92" s="367"/>
      <c r="S92" s="367"/>
      <c r="T92" s="367"/>
      <c r="U92" s="367"/>
      <c r="V92" s="367"/>
      <c r="W92" s="367"/>
    </row>
    <row r="93" s="356" customFormat="1" spans="2:23">
      <c r="B93" s="367"/>
      <c r="C93" s="367"/>
      <c r="D93" s="367"/>
      <c r="E93" s="367"/>
      <c r="F93" s="367"/>
      <c r="G93" s="367"/>
      <c r="H93" s="367"/>
      <c r="I93" s="367"/>
      <c r="J93" s="367"/>
      <c r="K93" s="367"/>
      <c r="L93" s="367"/>
      <c r="M93" s="367"/>
      <c r="N93" s="367"/>
      <c r="O93" s="367"/>
      <c r="P93" s="367"/>
      <c r="Q93" s="367"/>
      <c r="R93" s="367"/>
      <c r="S93" s="367"/>
      <c r="T93" s="367"/>
      <c r="U93" s="367"/>
      <c r="V93" s="367"/>
      <c r="W93" s="367"/>
    </row>
    <row r="94" s="356" customFormat="1" spans="2:23">
      <c r="B94" s="367"/>
      <c r="C94" s="367"/>
      <c r="D94" s="367"/>
      <c r="E94" s="367"/>
      <c r="F94" s="367"/>
      <c r="G94" s="367"/>
      <c r="H94" s="367"/>
      <c r="I94" s="367"/>
      <c r="J94" s="367"/>
      <c r="K94" s="367"/>
      <c r="L94" s="367"/>
      <c r="M94" s="367"/>
      <c r="N94" s="367"/>
      <c r="O94" s="367"/>
      <c r="P94" s="367"/>
      <c r="Q94" s="367"/>
      <c r="R94" s="367"/>
      <c r="S94" s="367"/>
      <c r="T94" s="367"/>
      <c r="U94" s="367"/>
      <c r="V94" s="367"/>
      <c r="W94" s="367"/>
    </row>
    <row r="95" s="356" customFormat="1" spans="2:23">
      <c r="B95" s="367"/>
      <c r="C95" s="367"/>
      <c r="D95" s="367"/>
      <c r="E95" s="367"/>
      <c r="F95" s="367"/>
      <c r="G95" s="367"/>
      <c r="H95" s="367"/>
      <c r="I95" s="367"/>
      <c r="J95" s="367"/>
      <c r="K95" s="367"/>
      <c r="L95" s="367"/>
      <c r="M95" s="367"/>
      <c r="N95" s="367"/>
      <c r="O95" s="367"/>
      <c r="P95" s="367"/>
      <c r="Q95" s="367"/>
      <c r="R95" s="367"/>
      <c r="S95" s="367"/>
      <c r="T95" s="367"/>
      <c r="U95" s="367"/>
      <c r="V95" s="367"/>
      <c r="W95" s="367"/>
    </row>
    <row r="96" s="356" customFormat="1" spans="2:23">
      <c r="B96" s="367"/>
      <c r="C96" s="367"/>
      <c r="D96" s="367"/>
      <c r="E96" s="367"/>
      <c r="F96" s="367"/>
      <c r="G96" s="367"/>
      <c r="H96" s="367"/>
      <c r="I96" s="367"/>
      <c r="J96" s="367"/>
      <c r="K96" s="367"/>
      <c r="L96" s="367"/>
      <c r="M96" s="367"/>
      <c r="N96" s="367"/>
      <c r="O96" s="367"/>
      <c r="P96" s="367"/>
      <c r="Q96" s="367"/>
      <c r="R96" s="367"/>
      <c r="S96" s="367"/>
      <c r="T96" s="367"/>
      <c r="U96" s="367"/>
      <c r="V96" s="367"/>
      <c r="W96" s="367"/>
    </row>
    <row r="97" s="356" customFormat="1" spans="2:23">
      <c r="B97" s="367"/>
      <c r="C97" s="367"/>
      <c r="D97" s="367"/>
      <c r="E97" s="367"/>
      <c r="F97" s="367"/>
      <c r="G97" s="367"/>
      <c r="H97" s="367"/>
      <c r="I97" s="367"/>
      <c r="J97" s="367"/>
      <c r="K97" s="367"/>
      <c r="L97" s="367"/>
      <c r="M97" s="367"/>
      <c r="N97" s="367"/>
      <c r="O97" s="367"/>
      <c r="P97" s="367"/>
      <c r="Q97" s="367"/>
      <c r="R97" s="367"/>
      <c r="S97" s="367"/>
      <c r="T97" s="367"/>
      <c r="U97" s="367"/>
      <c r="V97" s="367"/>
      <c r="W97" s="367"/>
    </row>
    <row r="98" s="356" customFormat="1" spans="2:23">
      <c r="B98" s="367"/>
      <c r="C98" s="367"/>
      <c r="D98" s="367"/>
      <c r="E98" s="367"/>
      <c r="F98" s="367"/>
      <c r="G98" s="367"/>
      <c r="H98" s="367"/>
      <c r="I98" s="367"/>
      <c r="J98" s="367"/>
      <c r="K98" s="367"/>
      <c r="L98" s="367"/>
      <c r="M98" s="367"/>
      <c r="N98" s="367"/>
      <c r="O98" s="367"/>
      <c r="P98" s="367"/>
      <c r="Q98" s="367"/>
      <c r="R98" s="367"/>
      <c r="S98" s="367"/>
      <c r="T98" s="367"/>
      <c r="U98" s="367"/>
      <c r="V98" s="367"/>
      <c r="W98" s="367"/>
    </row>
    <row r="99" s="356" customFormat="1" spans="2:23">
      <c r="B99" s="367"/>
      <c r="C99" s="367"/>
      <c r="D99" s="367"/>
      <c r="E99" s="367"/>
      <c r="F99" s="367"/>
      <c r="G99" s="367"/>
      <c r="H99" s="367"/>
      <c r="I99" s="367"/>
      <c r="J99" s="367"/>
      <c r="K99" s="367"/>
      <c r="L99" s="367"/>
      <c r="M99" s="367"/>
      <c r="N99" s="367"/>
      <c r="O99" s="367"/>
      <c r="P99" s="367"/>
      <c r="Q99" s="367"/>
      <c r="R99" s="367"/>
      <c r="S99" s="367"/>
      <c r="T99" s="367"/>
      <c r="U99" s="367"/>
      <c r="V99" s="367"/>
      <c r="W99" s="367"/>
    </row>
    <row r="100" s="356" customFormat="1" spans="2:23">
      <c r="B100" s="367"/>
      <c r="C100" s="367"/>
      <c r="D100" s="367"/>
      <c r="E100" s="367"/>
      <c r="F100" s="367"/>
      <c r="G100" s="367"/>
      <c r="H100" s="367"/>
      <c r="I100" s="367"/>
      <c r="J100" s="367"/>
      <c r="K100" s="367"/>
      <c r="L100" s="367"/>
      <c r="M100" s="367"/>
      <c r="N100" s="367"/>
      <c r="O100" s="367"/>
      <c r="P100" s="367"/>
      <c r="Q100" s="367"/>
      <c r="R100" s="367"/>
      <c r="S100" s="367"/>
      <c r="T100" s="367"/>
      <c r="U100" s="367"/>
      <c r="V100" s="367"/>
      <c r="W100" s="367"/>
    </row>
    <row r="101" s="356" customFormat="1" spans="2:23">
      <c r="B101" s="367"/>
      <c r="C101" s="367"/>
      <c r="D101" s="367"/>
      <c r="E101" s="367"/>
      <c r="F101" s="367"/>
      <c r="G101" s="367"/>
      <c r="H101" s="367"/>
      <c r="I101" s="367"/>
      <c r="J101" s="367"/>
      <c r="K101" s="367"/>
      <c r="L101" s="367"/>
      <c r="M101" s="367"/>
      <c r="N101" s="367"/>
      <c r="O101" s="367"/>
      <c r="P101" s="367"/>
      <c r="Q101" s="367"/>
      <c r="R101" s="367"/>
      <c r="S101" s="367"/>
      <c r="T101" s="367"/>
      <c r="U101" s="367"/>
      <c r="V101" s="367"/>
      <c r="W101" s="367"/>
    </row>
    <row r="102" s="356" customFormat="1" spans="2:23">
      <c r="B102" s="367"/>
      <c r="C102" s="367"/>
      <c r="D102" s="367"/>
      <c r="E102" s="367"/>
      <c r="F102" s="367"/>
      <c r="G102" s="367"/>
      <c r="H102" s="367"/>
      <c r="I102" s="367"/>
      <c r="J102" s="367"/>
      <c r="K102" s="367"/>
      <c r="L102" s="367"/>
      <c r="M102" s="367"/>
      <c r="N102" s="367"/>
      <c r="O102" s="367"/>
      <c r="P102" s="367"/>
      <c r="Q102" s="367"/>
      <c r="R102" s="367"/>
      <c r="S102" s="367"/>
      <c r="T102" s="367"/>
      <c r="U102" s="367"/>
      <c r="V102" s="367"/>
      <c r="W102" s="367"/>
    </row>
    <row r="103" s="356" customFormat="1" spans="2:23">
      <c r="B103" s="367"/>
      <c r="C103" s="367"/>
      <c r="D103" s="367"/>
      <c r="E103" s="367"/>
      <c r="F103" s="367"/>
      <c r="G103" s="367"/>
      <c r="H103" s="367"/>
      <c r="I103" s="367"/>
      <c r="J103" s="367"/>
      <c r="K103" s="367"/>
      <c r="L103" s="367"/>
      <c r="M103" s="367"/>
      <c r="N103" s="367"/>
      <c r="O103" s="367"/>
      <c r="P103" s="367"/>
      <c r="Q103" s="367"/>
      <c r="R103" s="367"/>
      <c r="S103" s="367"/>
      <c r="T103" s="367"/>
      <c r="U103" s="367"/>
      <c r="V103" s="367"/>
      <c r="W103" s="367"/>
    </row>
    <row r="104" s="356" customFormat="1" spans="2:23">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row>
    <row r="105" s="356" customFormat="1" spans="2:23">
      <c r="B105" s="367"/>
      <c r="C105" s="367"/>
      <c r="D105" s="367"/>
      <c r="E105" s="367"/>
      <c r="F105" s="367"/>
      <c r="G105" s="367"/>
      <c r="H105" s="367"/>
      <c r="I105" s="367"/>
      <c r="J105" s="367"/>
      <c r="K105" s="367"/>
      <c r="L105" s="367"/>
      <c r="M105" s="367"/>
      <c r="N105" s="367"/>
      <c r="O105" s="367"/>
      <c r="P105" s="367"/>
      <c r="Q105" s="367"/>
      <c r="R105" s="367"/>
      <c r="S105" s="367"/>
      <c r="T105" s="367"/>
      <c r="U105" s="367"/>
      <c r="V105" s="367"/>
      <c r="W105" s="367"/>
    </row>
    <row r="106" s="356" customFormat="1" spans="2:23">
      <c r="B106" s="367"/>
      <c r="C106" s="367"/>
      <c r="D106" s="367"/>
      <c r="E106" s="367"/>
      <c r="F106" s="367"/>
      <c r="G106" s="367"/>
      <c r="H106" s="367"/>
      <c r="I106" s="367"/>
      <c r="J106" s="367"/>
      <c r="K106" s="367"/>
      <c r="L106" s="367"/>
      <c r="M106" s="367"/>
      <c r="N106" s="367"/>
      <c r="O106" s="367"/>
      <c r="P106" s="367"/>
      <c r="Q106" s="367"/>
      <c r="R106" s="367"/>
      <c r="S106" s="367"/>
      <c r="T106" s="367"/>
      <c r="U106" s="367"/>
      <c r="V106" s="367"/>
      <c r="W106" s="367"/>
    </row>
    <row r="107" s="356" customFormat="1" spans="2:23">
      <c r="B107" s="367"/>
      <c r="C107" s="367"/>
      <c r="D107" s="367"/>
      <c r="E107" s="367"/>
      <c r="F107" s="367"/>
      <c r="G107" s="367"/>
      <c r="H107" s="367"/>
      <c r="I107" s="367"/>
      <c r="J107" s="367"/>
      <c r="K107" s="367"/>
      <c r="L107" s="367"/>
      <c r="M107" s="367"/>
      <c r="N107" s="367"/>
      <c r="O107" s="367"/>
      <c r="P107" s="367"/>
      <c r="Q107" s="367"/>
      <c r="R107" s="367"/>
      <c r="S107" s="367"/>
      <c r="T107" s="367"/>
      <c r="U107" s="367"/>
      <c r="V107" s="367"/>
      <c r="W107" s="367"/>
    </row>
    <row r="108" s="356" customFormat="1" spans="2:23">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row>
    <row r="109" s="356" customFormat="1" spans="2:23">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row>
    <row r="110" s="356" customFormat="1" spans="2:23">
      <c r="B110" s="367"/>
      <c r="C110" s="367"/>
      <c r="D110" s="367"/>
      <c r="E110" s="367"/>
      <c r="F110" s="367"/>
      <c r="G110" s="367"/>
      <c r="H110" s="367"/>
      <c r="I110" s="367"/>
      <c r="J110" s="367"/>
      <c r="K110" s="367"/>
      <c r="L110" s="367"/>
      <c r="M110" s="367"/>
      <c r="N110" s="367"/>
      <c r="O110" s="367"/>
      <c r="P110" s="367"/>
      <c r="Q110" s="367"/>
      <c r="R110" s="367"/>
      <c r="S110" s="367"/>
      <c r="T110" s="367"/>
      <c r="U110" s="367"/>
      <c r="V110" s="367"/>
      <c r="W110" s="367"/>
    </row>
    <row r="111" s="356" customFormat="1" spans="2:23">
      <c r="B111" s="367"/>
      <c r="C111" s="367"/>
      <c r="D111" s="367"/>
      <c r="E111" s="367"/>
      <c r="F111" s="367"/>
      <c r="G111" s="367"/>
      <c r="H111" s="367"/>
      <c r="I111" s="367"/>
      <c r="J111" s="367"/>
      <c r="K111" s="367"/>
      <c r="L111" s="367"/>
      <c r="M111" s="367"/>
      <c r="N111" s="367"/>
      <c r="O111" s="367"/>
      <c r="P111" s="367"/>
      <c r="Q111" s="367"/>
      <c r="R111" s="367"/>
      <c r="S111" s="367"/>
      <c r="T111" s="367"/>
      <c r="U111" s="367"/>
      <c r="V111" s="367"/>
      <c r="W111" s="367"/>
    </row>
    <row r="112" s="356" customFormat="1" spans="2:23">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row>
    <row r="113" s="356" customFormat="1" spans="2:23">
      <c r="B113" s="367"/>
      <c r="C113" s="367"/>
      <c r="D113" s="367"/>
      <c r="E113" s="367"/>
      <c r="F113" s="367"/>
      <c r="G113" s="367"/>
      <c r="H113" s="367"/>
      <c r="I113" s="367"/>
      <c r="J113" s="367"/>
      <c r="K113" s="367"/>
      <c r="L113" s="367"/>
      <c r="M113" s="367"/>
      <c r="N113" s="367"/>
      <c r="O113" s="367"/>
      <c r="P113" s="367"/>
      <c r="Q113" s="367"/>
      <c r="R113" s="367"/>
      <c r="S113" s="367"/>
      <c r="T113" s="367"/>
      <c r="U113" s="367"/>
      <c r="V113" s="367"/>
      <c r="W113" s="367"/>
    </row>
    <row r="114" s="356" customFormat="1" spans="2:23">
      <c r="B114" s="367"/>
      <c r="C114" s="367"/>
      <c r="D114" s="367"/>
      <c r="E114" s="367"/>
      <c r="F114" s="367"/>
      <c r="G114" s="367"/>
      <c r="H114" s="367"/>
      <c r="I114" s="367"/>
      <c r="J114" s="367"/>
      <c r="K114" s="367"/>
      <c r="L114" s="367"/>
      <c r="M114" s="367"/>
      <c r="N114" s="367"/>
      <c r="O114" s="367"/>
      <c r="P114" s="367"/>
      <c r="Q114" s="367"/>
      <c r="R114" s="367"/>
      <c r="S114" s="367"/>
      <c r="T114" s="367"/>
      <c r="U114" s="367"/>
      <c r="V114" s="367"/>
      <c r="W114" s="367"/>
    </row>
    <row r="115" s="356" customFormat="1" spans="2:23">
      <c r="B115" s="367"/>
      <c r="C115" s="367"/>
      <c r="D115" s="367"/>
      <c r="E115" s="367"/>
      <c r="F115" s="367"/>
      <c r="G115" s="367"/>
      <c r="H115" s="367"/>
      <c r="I115" s="367"/>
      <c r="J115" s="367"/>
      <c r="K115" s="367"/>
      <c r="L115" s="367"/>
      <c r="M115" s="367"/>
      <c r="N115" s="367"/>
      <c r="O115" s="367"/>
      <c r="P115" s="367"/>
      <c r="Q115" s="367"/>
      <c r="R115" s="367"/>
      <c r="S115" s="367"/>
      <c r="T115" s="367"/>
      <c r="U115" s="367"/>
      <c r="V115" s="367"/>
      <c r="W115" s="367"/>
    </row>
    <row r="116" s="356" customFormat="1" spans="2:23">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row>
    <row r="117" s="356" customFormat="1" spans="2:23">
      <c r="B117" s="367"/>
      <c r="C117" s="367"/>
      <c r="D117" s="367"/>
      <c r="E117" s="367"/>
      <c r="F117" s="367"/>
      <c r="G117" s="367"/>
      <c r="H117" s="367"/>
      <c r="I117" s="367"/>
      <c r="J117" s="367"/>
      <c r="K117" s="367"/>
      <c r="L117" s="367"/>
      <c r="M117" s="367"/>
      <c r="N117" s="367"/>
      <c r="O117" s="367"/>
      <c r="P117" s="367"/>
      <c r="Q117" s="367"/>
      <c r="R117" s="367"/>
      <c r="S117" s="367"/>
      <c r="T117" s="367"/>
      <c r="U117" s="367"/>
      <c r="V117" s="367"/>
      <c r="W117" s="367"/>
    </row>
    <row r="118" s="356" customFormat="1" spans="2:23">
      <c r="B118" s="367"/>
      <c r="C118" s="367"/>
      <c r="D118" s="367"/>
      <c r="E118" s="367"/>
      <c r="F118" s="367"/>
      <c r="G118" s="367"/>
      <c r="H118" s="367"/>
      <c r="I118" s="367"/>
      <c r="J118" s="367"/>
      <c r="K118" s="367"/>
      <c r="L118" s="367"/>
      <c r="M118" s="367"/>
      <c r="N118" s="367"/>
      <c r="O118" s="367"/>
      <c r="P118" s="367"/>
      <c r="Q118" s="367"/>
      <c r="R118" s="367"/>
      <c r="S118" s="367"/>
      <c r="T118" s="367"/>
      <c r="U118" s="367"/>
      <c r="V118" s="367"/>
      <c r="W118" s="367"/>
    </row>
    <row r="119" s="356" customFormat="1" spans="2:23">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row>
    <row r="120" s="356" customFormat="1" spans="2:23">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row>
    <row r="121" s="356" customFormat="1" spans="2:23">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row>
    <row r="122" s="356" customFormat="1" spans="2:23">
      <c r="B122" s="367"/>
      <c r="C122" s="367"/>
      <c r="D122" s="367"/>
      <c r="E122" s="367"/>
      <c r="F122" s="367"/>
      <c r="G122" s="367"/>
      <c r="H122" s="367"/>
      <c r="I122" s="367"/>
      <c r="J122" s="367"/>
      <c r="K122" s="367"/>
      <c r="L122" s="367"/>
      <c r="M122" s="367"/>
      <c r="N122" s="367"/>
      <c r="O122" s="367"/>
      <c r="P122" s="367"/>
      <c r="Q122" s="367"/>
      <c r="R122" s="367"/>
      <c r="S122" s="367"/>
      <c r="T122" s="367"/>
      <c r="U122" s="367"/>
      <c r="V122" s="367"/>
      <c r="W122" s="367"/>
    </row>
    <row r="123" s="356" customFormat="1" spans="2:23">
      <c r="B123" s="367"/>
      <c r="C123" s="367"/>
      <c r="D123" s="367"/>
      <c r="E123" s="367"/>
      <c r="F123" s="367"/>
      <c r="G123" s="367"/>
      <c r="H123" s="367"/>
      <c r="I123" s="367"/>
      <c r="J123" s="367"/>
      <c r="K123" s="367"/>
      <c r="L123" s="367"/>
      <c r="M123" s="367"/>
      <c r="N123" s="367"/>
      <c r="O123" s="367"/>
      <c r="P123" s="367"/>
      <c r="Q123" s="367"/>
      <c r="R123" s="367"/>
      <c r="S123" s="367"/>
      <c r="T123" s="367"/>
      <c r="U123" s="367"/>
      <c r="V123" s="367"/>
      <c r="W123" s="367"/>
    </row>
    <row r="124" s="356" customFormat="1" spans="2:23">
      <c r="B124" s="367"/>
      <c r="C124" s="367"/>
      <c r="D124" s="367"/>
      <c r="E124" s="367"/>
      <c r="F124" s="367"/>
      <c r="G124" s="367"/>
      <c r="H124" s="367"/>
      <c r="I124" s="367"/>
      <c r="J124" s="367"/>
      <c r="K124" s="367"/>
      <c r="L124" s="367"/>
      <c r="M124" s="367"/>
      <c r="N124" s="367"/>
      <c r="O124" s="367"/>
      <c r="P124" s="367"/>
      <c r="Q124" s="367"/>
      <c r="R124" s="367"/>
      <c r="S124" s="367"/>
      <c r="T124" s="367"/>
      <c r="U124" s="367"/>
      <c r="V124" s="367"/>
      <c r="W124" s="367"/>
    </row>
    <row r="125" s="356" customFormat="1" spans="2:23">
      <c r="B125" s="367"/>
      <c r="C125" s="367"/>
      <c r="D125" s="367"/>
      <c r="E125" s="367"/>
      <c r="F125" s="367"/>
      <c r="G125" s="367"/>
      <c r="H125" s="367"/>
      <c r="I125" s="367"/>
      <c r="J125" s="367"/>
      <c r="K125" s="367"/>
      <c r="L125" s="367"/>
      <c r="M125" s="367"/>
      <c r="N125" s="367"/>
      <c r="O125" s="367"/>
      <c r="P125" s="367"/>
      <c r="Q125" s="367"/>
      <c r="R125" s="367"/>
      <c r="S125" s="367"/>
      <c r="T125" s="367"/>
      <c r="U125" s="367"/>
      <c r="V125" s="367"/>
      <c r="W125" s="367"/>
    </row>
    <row r="126" s="356" customFormat="1" spans="2:23">
      <c r="B126" s="367"/>
      <c r="C126" s="367"/>
      <c r="D126" s="367"/>
      <c r="E126" s="367"/>
      <c r="F126" s="367"/>
      <c r="G126" s="367"/>
      <c r="H126" s="367"/>
      <c r="I126" s="367"/>
      <c r="J126" s="367"/>
      <c r="K126" s="367"/>
      <c r="L126" s="367"/>
      <c r="M126" s="367"/>
      <c r="N126" s="367"/>
      <c r="O126" s="367"/>
      <c r="P126" s="367"/>
      <c r="Q126" s="367"/>
      <c r="R126" s="367"/>
      <c r="S126" s="367"/>
      <c r="T126" s="367"/>
      <c r="U126" s="367"/>
      <c r="V126" s="367"/>
      <c r="W126" s="367"/>
    </row>
    <row r="127" s="356" customFormat="1" spans="2:23">
      <c r="B127" s="367"/>
      <c r="C127" s="367"/>
      <c r="D127" s="367"/>
      <c r="E127" s="367"/>
      <c r="F127" s="367"/>
      <c r="G127" s="367"/>
      <c r="H127" s="367"/>
      <c r="I127" s="367"/>
      <c r="J127" s="367"/>
      <c r="K127" s="367"/>
      <c r="L127" s="367"/>
      <c r="M127" s="367"/>
      <c r="N127" s="367"/>
      <c r="O127" s="367"/>
      <c r="P127" s="367"/>
      <c r="Q127" s="367"/>
      <c r="R127" s="367"/>
      <c r="S127" s="367"/>
      <c r="T127" s="367"/>
      <c r="U127" s="367"/>
      <c r="V127" s="367"/>
      <c r="W127" s="367"/>
    </row>
    <row r="128" s="356" customFormat="1" spans="2:23">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row>
    <row r="129" s="356" customFormat="1" spans="2:23">
      <c r="B129" s="367"/>
      <c r="C129" s="367"/>
      <c r="D129" s="367"/>
      <c r="E129" s="367"/>
      <c r="F129" s="367"/>
      <c r="G129" s="367"/>
      <c r="H129" s="367"/>
      <c r="I129" s="367"/>
      <c r="J129" s="367"/>
      <c r="K129" s="367"/>
      <c r="L129" s="367"/>
      <c r="M129" s="367"/>
      <c r="N129" s="367"/>
      <c r="O129" s="367"/>
      <c r="P129" s="367"/>
      <c r="Q129" s="367"/>
      <c r="R129" s="367"/>
      <c r="S129" s="367"/>
      <c r="T129" s="367"/>
      <c r="U129" s="367"/>
      <c r="V129" s="367"/>
      <c r="W129" s="367"/>
    </row>
    <row r="130" s="356" customFormat="1" spans="2:23">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row>
    <row r="131" s="356" customFormat="1" spans="2:23">
      <c r="B131" s="367"/>
      <c r="C131" s="367"/>
      <c r="D131" s="367"/>
      <c r="E131" s="367"/>
      <c r="F131" s="367"/>
      <c r="G131" s="367"/>
      <c r="H131" s="367"/>
      <c r="I131" s="367"/>
      <c r="J131" s="367"/>
      <c r="K131" s="367"/>
      <c r="L131" s="367"/>
      <c r="M131" s="367"/>
      <c r="N131" s="367"/>
      <c r="O131" s="367"/>
      <c r="P131" s="367"/>
      <c r="Q131" s="367"/>
      <c r="R131" s="367"/>
      <c r="S131" s="367"/>
      <c r="T131" s="367"/>
      <c r="U131" s="367"/>
      <c r="V131" s="367"/>
      <c r="W131" s="367"/>
    </row>
    <row r="132" s="356" customFormat="1" spans="2:23">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row>
    <row r="133" s="356" customFormat="1" spans="2:23">
      <c r="B133" s="367"/>
      <c r="C133" s="367"/>
      <c r="D133" s="367"/>
      <c r="E133" s="367"/>
      <c r="F133" s="367"/>
      <c r="G133" s="367"/>
      <c r="H133" s="367"/>
      <c r="I133" s="367"/>
      <c r="J133" s="367"/>
      <c r="K133" s="367"/>
      <c r="L133" s="367"/>
      <c r="M133" s="367"/>
      <c r="N133" s="367"/>
      <c r="O133" s="367"/>
      <c r="P133" s="367"/>
      <c r="Q133" s="367"/>
      <c r="R133" s="367"/>
      <c r="S133" s="367"/>
      <c r="T133" s="367"/>
      <c r="U133" s="367"/>
      <c r="V133" s="367"/>
      <c r="W133" s="367"/>
    </row>
    <row r="134" s="356" customFormat="1" spans="2:23">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row>
    <row r="135" s="356" customFormat="1" spans="2:23">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row>
    <row r="136" s="356" customFormat="1" spans="2:23">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row>
    <row r="137" s="356" customFormat="1" spans="2:23">
      <c r="B137" s="367"/>
      <c r="C137" s="367"/>
      <c r="D137" s="367"/>
      <c r="E137" s="367"/>
      <c r="F137" s="367"/>
      <c r="G137" s="367"/>
      <c r="H137" s="367"/>
      <c r="I137" s="367"/>
      <c r="J137" s="367"/>
      <c r="K137" s="367"/>
      <c r="L137" s="367"/>
      <c r="M137" s="367"/>
      <c r="N137" s="367"/>
      <c r="O137" s="367"/>
      <c r="P137" s="367"/>
      <c r="Q137" s="367"/>
      <c r="R137" s="367"/>
      <c r="S137" s="367"/>
      <c r="T137" s="367"/>
      <c r="U137" s="367"/>
      <c r="V137" s="367"/>
      <c r="W137" s="367"/>
    </row>
    <row r="138" s="356" customFormat="1" spans="2:23">
      <c r="B138" s="367"/>
      <c r="C138" s="367"/>
      <c r="D138" s="367"/>
      <c r="E138" s="367"/>
      <c r="F138" s="367"/>
      <c r="G138" s="367"/>
      <c r="H138" s="367"/>
      <c r="I138" s="367"/>
      <c r="J138" s="367"/>
      <c r="K138" s="367"/>
      <c r="L138" s="367"/>
      <c r="M138" s="367"/>
      <c r="N138" s="367"/>
      <c r="O138" s="367"/>
      <c r="P138" s="367"/>
      <c r="Q138" s="367"/>
      <c r="R138" s="367"/>
      <c r="S138" s="367"/>
      <c r="T138" s="367"/>
      <c r="U138" s="367"/>
      <c r="V138" s="367"/>
      <c r="W138" s="367"/>
    </row>
    <row r="139" s="356" customFormat="1" spans="2:23">
      <c r="B139" s="367"/>
      <c r="C139" s="367"/>
      <c r="D139" s="367"/>
      <c r="E139" s="367"/>
      <c r="F139" s="367"/>
      <c r="G139" s="367"/>
      <c r="H139" s="367"/>
      <c r="I139" s="367"/>
      <c r="J139" s="367"/>
      <c r="K139" s="367"/>
      <c r="L139" s="367"/>
      <c r="M139" s="367"/>
      <c r="N139" s="367"/>
      <c r="O139" s="367"/>
      <c r="P139" s="367"/>
      <c r="Q139" s="367"/>
      <c r="R139" s="367"/>
      <c r="S139" s="367"/>
      <c r="T139" s="367"/>
      <c r="U139" s="367"/>
      <c r="V139" s="367"/>
      <c r="W139" s="367"/>
    </row>
    <row r="140" s="356" customFormat="1" spans="2:23">
      <c r="B140" s="367"/>
      <c r="C140" s="367"/>
      <c r="D140" s="367"/>
      <c r="E140" s="367"/>
      <c r="F140" s="367"/>
      <c r="G140" s="367"/>
      <c r="H140" s="367"/>
      <c r="I140" s="367"/>
      <c r="J140" s="367"/>
      <c r="K140" s="367"/>
      <c r="L140" s="367"/>
      <c r="M140" s="367"/>
      <c r="N140" s="367"/>
      <c r="O140" s="367"/>
      <c r="P140" s="367"/>
      <c r="Q140" s="367"/>
      <c r="R140" s="367"/>
      <c r="S140" s="367"/>
      <c r="T140" s="367"/>
      <c r="U140" s="367"/>
      <c r="V140" s="367"/>
      <c r="W140" s="367"/>
    </row>
    <row r="141" s="356" customFormat="1" spans="2:23">
      <c r="B141" s="367"/>
      <c r="C141" s="367"/>
      <c r="D141" s="367"/>
      <c r="E141" s="367"/>
      <c r="F141" s="367"/>
      <c r="G141" s="367"/>
      <c r="H141" s="367"/>
      <c r="I141" s="367"/>
      <c r="J141" s="367"/>
      <c r="K141" s="367"/>
      <c r="L141" s="367"/>
      <c r="M141" s="367"/>
      <c r="N141" s="367"/>
      <c r="O141" s="367"/>
      <c r="P141" s="367"/>
      <c r="Q141" s="367"/>
      <c r="R141" s="367"/>
      <c r="S141" s="367"/>
      <c r="T141" s="367"/>
      <c r="U141" s="367"/>
      <c r="V141" s="367"/>
      <c r="W141" s="367"/>
    </row>
    <row r="142" s="356" customFormat="1" spans="2:23">
      <c r="B142" s="367"/>
      <c r="C142" s="367"/>
      <c r="D142" s="367"/>
      <c r="E142" s="367"/>
      <c r="F142" s="367"/>
      <c r="G142" s="367"/>
      <c r="H142" s="367"/>
      <c r="I142" s="367"/>
      <c r="J142" s="367"/>
      <c r="K142" s="367"/>
      <c r="L142" s="367"/>
      <c r="M142" s="367"/>
      <c r="N142" s="367"/>
      <c r="O142" s="367"/>
      <c r="P142" s="367"/>
      <c r="Q142" s="367"/>
      <c r="R142" s="367"/>
      <c r="S142" s="367"/>
      <c r="T142" s="367"/>
      <c r="U142" s="367"/>
      <c r="V142" s="367"/>
      <c r="W142" s="367"/>
    </row>
    <row r="143" s="356" customFormat="1" spans="2:23">
      <c r="B143" s="367"/>
      <c r="C143" s="367"/>
      <c r="D143" s="367"/>
      <c r="E143" s="367"/>
      <c r="F143" s="367"/>
      <c r="G143" s="367"/>
      <c r="H143" s="367"/>
      <c r="I143" s="367"/>
      <c r="J143" s="367"/>
      <c r="K143" s="367"/>
      <c r="L143" s="367"/>
      <c r="M143" s="367"/>
      <c r="N143" s="367"/>
      <c r="O143" s="367"/>
      <c r="P143" s="367"/>
      <c r="Q143" s="367"/>
      <c r="R143" s="367"/>
      <c r="S143" s="367"/>
      <c r="T143" s="367"/>
      <c r="U143" s="367"/>
      <c r="V143" s="367"/>
      <c r="W143" s="367"/>
    </row>
    <row r="144" s="356" customFormat="1" spans="2:23">
      <c r="B144" s="367"/>
      <c r="C144" s="367"/>
      <c r="D144" s="367"/>
      <c r="E144" s="367"/>
      <c r="F144" s="367"/>
      <c r="G144" s="367"/>
      <c r="H144" s="367"/>
      <c r="I144" s="367"/>
      <c r="J144" s="367"/>
      <c r="K144" s="367"/>
      <c r="L144" s="367"/>
      <c r="M144" s="367"/>
      <c r="N144" s="367"/>
      <c r="O144" s="367"/>
      <c r="P144" s="367"/>
      <c r="Q144" s="367"/>
      <c r="R144" s="367"/>
      <c r="S144" s="367"/>
      <c r="T144" s="367"/>
      <c r="U144" s="367"/>
      <c r="V144" s="367"/>
      <c r="W144" s="367"/>
    </row>
    <row r="145" s="356" customFormat="1" spans="2:23">
      <c r="B145" s="367"/>
      <c r="C145" s="367"/>
      <c r="D145" s="367"/>
      <c r="E145" s="367"/>
      <c r="F145" s="367"/>
      <c r="G145" s="367"/>
      <c r="H145" s="367"/>
      <c r="I145" s="367"/>
      <c r="J145" s="367"/>
      <c r="K145" s="367"/>
      <c r="L145" s="367"/>
      <c r="M145" s="367"/>
      <c r="N145" s="367"/>
      <c r="O145" s="367"/>
      <c r="P145" s="367"/>
      <c r="Q145" s="367"/>
      <c r="R145" s="367"/>
      <c r="S145" s="367"/>
      <c r="T145" s="367"/>
      <c r="U145" s="367"/>
      <c r="V145" s="367"/>
      <c r="W145" s="367"/>
    </row>
    <row r="146" s="356" customFormat="1" spans="2:23">
      <c r="B146" s="367"/>
      <c r="C146" s="367"/>
      <c r="D146" s="367"/>
      <c r="E146" s="367"/>
      <c r="F146" s="367"/>
      <c r="G146" s="367"/>
      <c r="H146" s="367"/>
      <c r="I146" s="367"/>
      <c r="J146" s="367"/>
      <c r="K146" s="367"/>
      <c r="L146" s="367"/>
      <c r="M146" s="367"/>
      <c r="N146" s="367"/>
      <c r="O146" s="367"/>
      <c r="P146" s="367"/>
      <c r="Q146" s="367"/>
      <c r="R146" s="367"/>
      <c r="S146" s="367"/>
      <c r="T146" s="367"/>
      <c r="U146" s="367"/>
      <c r="V146" s="367"/>
      <c r="W146" s="367"/>
    </row>
    <row r="147" s="356" customFormat="1" spans="2:23">
      <c r="B147" s="367"/>
      <c r="C147" s="367"/>
      <c r="D147" s="367"/>
      <c r="E147" s="367"/>
      <c r="F147" s="367"/>
      <c r="G147" s="367"/>
      <c r="H147" s="367"/>
      <c r="I147" s="367"/>
      <c r="J147" s="367"/>
      <c r="K147" s="367"/>
      <c r="L147" s="367"/>
      <c r="M147" s="367"/>
      <c r="N147" s="367"/>
      <c r="O147" s="367"/>
      <c r="P147" s="367"/>
      <c r="Q147" s="367"/>
      <c r="R147" s="367"/>
      <c r="S147" s="367"/>
      <c r="T147" s="367"/>
      <c r="U147" s="367"/>
      <c r="V147" s="367"/>
      <c r="W147" s="367"/>
    </row>
    <row r="148" s="356" customFormat="1" spans="2:23">
      <c r="B148" s="367"/>
      <c r="C148" s="367"/>
      <c r="D148" s="367"/>
      <c r="E148" s="367"/>
      <c r="F148" s="367"/>
      <c r="G148" s="367"/>
      <c r="H148" s="367"/>
      <c r="I148" s="367"/>
      <c r="J148" s="367"/>
      <c r="K148" s="367"/>
      <c r="L148" s="367"/>
      <c r="M148" s="367"/>
      <c r="N148" s="367"/>
      <c r="O148" s="367"/>
      <c r="P148" s="367"/>
      <c r="Q148" s="367"/>
      <c r="R148" s="367"/>
      <c r="S148" s="367"/>
      <c r="T148" s="367"/>
      <c r="U148" s="367"/>
      <c r="V148" s="367"/>
      <c r="W148" s="367"/>
    </row>
    <row r="149" s="356" customFormat="1" spans="2:23">
      <c r="B149" s="367"/>
      <c r="C149" s="367"/>
      <c r="D149" s="367"/>
      <c r="E149" s="367"/>
      <c r="F149" s="367"/>
      <c r="G149" s="367"/>
      <c r="H149" s="367"/>
      <c r="I149" s="367"/>
      <c r="J149" s="367"/>
      <c r="K149" s="367"/>
      <c r="L149" s="367"/>
      <c r="M149" s="367"/>
      <c r="N149" s="367"/>
      <c r="O149" s="367"/>
      <c r="P149" s="367"/>
      <c r="Q149" s="367"/>
      <c r="R149" s="367"/>
      <c r="S149" s="367"/>
      <c r="T149" s="367"/>
      <c r="U149" s="367"/>
      <c r="V149" s="367"/>
      <c r="W149" s="367"/>
    </row>
    <row r="150" s="356" customFormat="1" spans="2:23">
      <c r="B150" s="367"/>
      <c r="C150" s="367"/>
      <c r="D150" s="367"/>
      <c r="E150" s="367"/>
      <c r="F150" s="367"/>
      <c r="G150" s="367"/>
      <c r="H150" s="367"/>
      <c r="I150" s="367"/>
      <c r="J150" s="367"/>
      <c r="K150" s="367"/>
      <c r="L150" s="367"/>
      <c r="M150" s="367"/>
      <c r="N150" s="367"/>
      <c r="O150" s="367"/>
      <c r="P150" s="367"/>
      <c r="Q150" s="367"/>
      <c r="R150" s="367"/>
      <c r="S150" s="367"/>
      <c r="T150" s="367"/>
      <c r="U150" s="367"/>
      <c r="V150" s="367"/>
      <c r="W150" s="367"/>
    </row>
    <row r="151" s="356" customFormat="1" spans="2:23">
      <c r="B151" s="367"/>
      <c r="C151" s="367"/>
      <c r="D151" s="367"/>
      <c r="E151" s="367"/>
      <c r="F151" s="367"/>
      <c r="G151" s="367"/>
      <c r="H151" s="367"/>
      <c r="I151" s="367"/>
      <c r="J151" s="367"/>
      <c r="K151" s="367"/>
      <c r="L151" s="367"/>
      <c r="M151" s="367"/>
      <c r="N151" s="367"/>
      <c r="O151" s="367"/>
      <c r="P151" s="367"/>
      <c r="Q151" s="367"/>
      <c r="R151" s="367"/>
      <c r="S151" s="367"/>
      <c r="T151" s="367"/>
      <c r="U151" s="367"/>
      <c r="V151" s="367"/>
      <c r="W151" s="367"/>
    </row>
    <row r="152" s="356" customFormat="1" spans="2:23">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row>
    <row r="153" s="356" customFormat="1" spans="2:23">
      <c r="B153" s="367"/>
      <c r="C153" s="367"/>
      <c r="D153" s="367"/>
      <c r="E153" s="367"/>
      <c r="F153" s="367"/>
      <c r="G153" s="367"/>
      <c r="H153" s="367"/>
      <c r="I153" s="367"/>
      <c r="J153" s="367"/>
      <c r="K153" s="367"/>
      <c r="L153" s="367"/>
      <c r="M153" s="367"/>
      <c r="N153" s="367"/>
      <c r="O153" s="367"/>
      <c r="P153" s="367"/>
      <c r="Q153" s="367"/>
      <c r="R153" s="367"/>
      <c r="S153" s="367"/>
      <c r="T153" s="367"/>
      <c r="U153" s="367"/>
      <c r="V153" s="367"/>
      <c r="W153" s="367"/>
    </row>
    <row r="154" s="356" customFormat="1" spans="2:23">
      <c r="B154" s="367"/>
      <c r="C154" s="367"/>
      <c r="D154" s="367"/>
      <c r="E154" s="367"/>
      <c r="F154" s="367"/>
      <c r="G154" s="367"/>
      <c r="H154" s="367"/>
      <c r="I154" s="367"/>
      <c r="J154" s="367"/>
      <c r="K154" s="367"/>
      <c r="L154" s="367"/>
      <c r="M154" s="367"/>
      <c r="N154" s="367"/>
      <c r="O154" s="367"/>
      <c r="P154" s="367"/>
      <c r="Q154" s="367"/>
      <c r="R154" s="367"/>
      <c r="S154" s="367"/>
      <c r="T154" s="367"/>
      <c r="U154" s="367"/>
      <c r="V154" s="367"/>
      <c r="W154" s="367"/>
    </row>
    <row r="155" s="356" customFormat="1" spans="2:23">
      <c r="B155" s="367"/>
      <c r="C155" s="367"/>
      <c r="D155" s="367"/>
      <c r="E155" s="367"/>
      <c r="F155" s="367"/>
      <c r="G155" s="367"/>
      <c r="H155" s="367"/>
      <c r="I155" s="367"/>
      <c r="J155" s="367"/>
      <c r="K155" s="367"/>
      <c r="L155" s="367"/>
      <c r="M155" s="367"/>
      <c r="N155" s="367"/>
      <c r="O155" s="367"/>
      <c r="P155" s="367"/>
      <c r="Q155" s="367"/>
      <c r="R155" s="367"/>
      <c r="S155" s="367"/>
      <c r="T155" s="367"/>
      <c r="U155" s="367"/>
      <c r="V155" s="367"/>
      <c r="W155" s="367"/>
    </row>
    <row r="156" s="356" customFormat="1" spans="2:23">
      <c r="B156" s="367"/>
      <c r="C156" s="367"/>
      <c r="D156" s="367"/>
      <c r="E156" s="367"/>
      <c r="F156" s="367"/>
      <c r="G156" s="367"/>
      <c r="H156" s="367"/>
      <c r="I156" s="367"/>
      <c r="J156" s="367"/>
      <c r="K156" s="367"/>
      <c r="L156" s="367"/>
      <c r="M156" s="367"/>
      <c r="N156" s="367"/>
      <c r="O156" s="367"/>
      <c r="P156" s="367"/>
      <c r="Q156" s="367"/>
      <c r="R156" s="367"/>
      <c r="S156" s="367"/>
      <c r="T156" s="367"/>
      <c r="U156" s="367"/>
      <c r="V156" s="367"/>
      <c r="W156" s="367"/>
    </row>
    <row r="157" s="356" customFormat="1" spans="2:23">
      <c r="B157" s="367"/>
      <c r="C157" s="367"/>
      <c r="D157" s="367"/>
      <c r="E157" s="367"/>
      <c r="F157" s="367"/>
      <c r="G157" s="367"/>
      <c r="H157" s="367"/>
      <c r="I157" s="367"/>
      <c r="J157" s="367"/>
      <c r="K157" s="367"/>
      <c r="L157" s="367"/>
      <c r="M157" s="367"/>
      <c r="N157" s="367"/>
      <c r="O157" s="367"/>
      <c r="P157" s="367"/>
      <c r="Q157" s="367"/>
      <c r="R157" s="367"/>
      <c r="S157" s="367"/>
      <c r="T157" s="367"/>
      <c r="U157" s="367"/>
      <c r="V157" s="367"/>
      <c r="W157" s="367"/>
    </row>
    <row r="158" s="356" customFormat="1" spans="2:23">
      <c r="B158" s="367"/>
      <c r="C158" s="367"/>
      <c r="D158" s="367"/>
      <c r="E158" s="367"/>
      <c r="F158" s="367"/>
      <c r="G158" s="367"/>
      <c r="H158" s="367"/>
      <c r="I158" s="367"/>
      <c r="J158" s="367"/>
      <c r="K158" s="367"/>
      <c r="L158" s="367"/>
      <c r="M158" s="367"/>
      <c r="N158" s="367"/>
      <c r="O158" s="367"/>
      <c r="P158" s="367"/>
      <c r="Q158" s="367"/>
      <c r="R158" s="367"/>
      <c r="S158" s="367"/>
      <c r="T158" s="367"/>
      <c r="U158" s="367"/>
      <c r="V158" s="367"/>
      <c r="W158" s="367"/>
    </row>
    <row r="159" s="356" customFormat="1" spans="2:23">
      <c r="B159" s="367"/>
      <c r="C159" s="367"/>
      <c r="D159" s="367"/>
      <c r="E159" s="367"/>
      <c r="F159" s="367"/>
      <c r="G159" s="367"/>
      <c r="H159" s="367"/>
      <c r="I159" s="367"/>
      <c r="J159" s="367"/>
      <c r="K159" s="367"/>
      <c r="L159" s="367"/>
      <c r="M159" s="367"/>
      <c r="N159" s="367"/>
      <c r="O159" s="367"/>
      <c r="P159" s="367"/>
      <c r="Q159" s="367"/>
      <c r="R159" s="367"/>
      <c r="S159" s="367"/>
      <c r="T159" s="367"/>
      <c r="U159" s="367"/>
      <c r="V159" s="367"/>
      <c r="W159" s="367"/>
    </row>
    <row r="160" s="356" customFormat="1" spans="2:23">
      <c r="B160" s="367"/>
      <c r="C160" s="367"/>
      <c r="D160" s="367"/>
      <c r="E160" s="367"/>
      <c r="F160" s="367"/>
      <c r="G160" s="367"/>
      <c r="H160" s="367"/>
      <c r="I160" s="367"/>
      <c r="J160" s="367"/>
      <c r="K160" s="367"/>
      <c r="L160" s="367"/>
      <c r="M160" s="367"/>
      <c r="N160" s="367"/>
      <c r="O160" s="367"/>
      <c r="P160" s="367"/>
      <c r="Q160" s="367"/>
      <c r="R160" s="367"/>
      <c r="S160" s="367"/>
      <c r="T160" s="367"/>
      <c r="U160" s="367"/>
      <c r="V160" s="367"/>
      <c r="W160" s="367"/>
    </row>
    <row r="161" s="356" customFormat="1" spans="2:23">
      <c r="B161" s="367"/>
      <c r="C161" s="367"/>
      <c r="D161" s="367"/>
      <c r="E161" s="367"/>
      <c r="F161" s="367"/>
      <c r="G161" s="367"/>
      <c r="H161" s="367"/>
      <c r="I161" s="367"/>
      <c r="J161" s="367"/>
      <c r="K161" s="367"/>
      <c r="L161" s="367"/>
      <c r="M161" s="367"/>
      <c r="N161" s="367"/>
      <c r="O161" s="367"/>
      <c r="P161" s="367"/>
      <c r="Q161" s="367"/>
      <c r="R161" s="367"/>
      <c r="S161" s="367"/>
      <c r="T161" s="367"/>
      <c r="U161" s="367"/>
      <c r="V161" s="367"/>
      <c r="W161" s="367"/>
    </row>
    <row r="162" s="356" customFormat="1" spans="2:23">
      <c r="B162" s="367"/>
      <c r="C162" s="367"/>
      <c r="D162" s="367"/>
      <c r="E162" s="367"/>
      <c r="F162" s="367"/>
      <c r="G162" s="367"/>
      <c r="H162" s="367"/>
      <c r="I162" s="367"/>
      <c r="J162" s="367"/>
      <c r="K162" s="367"/>
      <c r="L162" s="367"/>
      <c r="M162" s="367"/>
      <c r="N162" s="367"/>
      <c r="O162" s="367"/>
      <c r="P162" s="367"/>
      <c r="Q162" s="367"/>
      <c r="R162" s="367"/>
      <c r="S162" s="367"/>
      <c r="T162" s="367"/>
      <c r="U162" s="367"/>
      <c r="V162" s="367"/>
      <c r="W162" s="367"/>
    </row>
    <row r="163" s="356" customFormat="1" spans="2:23">
      <c r="B163" s="367"/>
      <c r="C163" s="367"/>
      <c r="D163" s="367"/>
      <c r="E163" s="367"/>
      <c r="F163" s="367"/>
      <c r="G163" s="367"/>
      <c r="H163" s="367"/>
      <c r="I163" s="367"/>
      <c r="J163" s="367"/>
      <c r="K163" s="367"/>
      <c r="L163" s="367"/>
      <c r="M163" s="367"/>
      <c r="N163" s="367"/>
      <c r="O163" s="367"/>
      <c r="P163" s="367"/>
      <c r="Q163" s="367"/>
      <c r="R163" s="367"/>
      <c r="S163" s="367"/>
      <c r="T163" s="367"/>
      <c r="U163" s="367"/>
      <c r="V163" s="367"/>
      <c r="W163" s="367"/>
    </row>
    <row r="164" s="356" customFormat="1" spans="2:23">
      <c r="B164" s="367"/>
      <c r="C164" s="367"/>
      <c r="D164" s="367"/>
      <c r="E164" s="367"/>
      <c r="F164" s="367"/>
      <c r="G164" s="367"/>
      <c r="H164" s="367"/>
      <c r="I164" s="367"/>
      <c r="J164" s="367"/>
      <c r="K164" s="367"/>
      <c r="L164" s="367"/>
      <c r="M164" s="367"/>
      <c r="N164" s="367"/>
      <c r="O164" s="367"/>
      <c r="P164" s="367"/>
      <c r="Q164" s="367"/>
      <c r="R164" s="367"/>
      <c r="S164" s="367"/>
      <c r="T164" s="367"/>
      <c r="U164" s="367"/>
      <c r="V164" s="367"/>
      <c r="W164" s="367"/>
    </row>
    <row r="165" s="356" customFormat="1" spans="2:23">
      <c r="B165" s="367"/>
      <c r="C165" s="367"/>
      <c r="D165" s="367"/>
      <c r="E165" s="367"/>
      <c r="F165" s="367"/>
      <c r="G165" s="367"/>
      <c r="H165" s="367"/>
      <c r="I165" s="367"/>
      <c r="J165" s="367"/>
      <c r="K165" s="367"/>
      <c r="L165" s="367"/>
      <c r="M165" s="367"/>
      <c r="N165" s="367"/>
      <c r="O165" s="367"/>
      <c r="P165" s="367"/>
      <c r="Q165" s="367"/>
      <c r="R165" s="367"/>
      <c r="S165" s="367"/>
      <c r="T165" s="367"/>
      <c r="U165" s="367"/>
      <c r="V165" s="367"/>
      <c r="W165" s="367"/>
    </row>
    <row r="166" s="356" customFormat="1" spans="2:23">
      <c r="B166" s="367"/>
      <c r="C166" s="367"/>
      <c r="D166" s="367"/>
      <c r="E166" s="367"/>
      <c r="F166" s="367"/>
      <c r="G166" s="367"/>
      <c r="H166" s="367"/>
      <c r="I166" s="367"/>
      <c r="J166" s="367"/>
      <c r="K166" s="367"/>
      <c r="L166" s="367"/>
      <c r="M166" s="367"/>
      <c r="N166" s="367"/>
      <c r="O166" s="367"/>
      <c r="P166" s="367"/>
      <c r="Q166" s="367"/>
      <c r="R166" s="367"/>
      <c r="S166" s="367"/>
      <c r="T166" s="367"/>
      <c r="U166" s="367"/>
      <c r="V166" s="367"/>
      <c r="W166" s="367"/>
    </row>
    <row r="167" s="356" customFormat="1" spans="2:23">
      <c r="B167" s="367"/>
      <c r="C167" s="367"/>
      <c r="D167" s="367"/>
      <c r="E167" s="367"/>
      <c r="F167" s="367"/>
      <c r="G167" s="367"/>
      <c r="H167" s="367"/>
      <c r="I167" s="367"/>
      <c r="J167" s="367"/>
      <c r="K167" s="367"/>
      <c r="L167" s="367"/>
      <c r="M167" s="367"/>
      <c r="N167" s="367"/>
      <c r="O167" s="367"/>
      <c r="P167" s="367"/>
      <c r="Q167" s="367"/>
      <c r="R167" s="367"/>
      <c r="S167" s="367"/>
      <c r="T167" s="367"/>
      <c r="U167" s="367"/>
      <c r="V167" s="367"/>
      <c r="W167" s="367"/>
    </row>
    <row r="168" s="356" customFormat="1" spans="2:23">
      <c r="B168" s="367"/>
      <c r="C168" s="367"/>
      <c r="D168" s="367"/>
      <c r="E168" s="367"/>
      <c r="F168" s="367"/>
      <c r="G168" s="367"/>
      <c r="H168" s="367"/>
      <c r="I168" s="367"/>
      <c r="J168" s="367"/>
      <c r="K168" s="367"/>
      <c r="L168" s="367"/>
      <c r="M168" s="367"/>
      <c r="N168" s="367"/>
      <c r="O168" s="367"/>
      <c r="P168" s="367"/>
      <c r="Q168" s="367"/>
      <c r="R168" s="367"/>
      <c r="S168" s="367"/>
      <c r="T168" s="367"/>
      <c r="U168" s="367"/>
      <c r="V168" s="367"/>
      <c r="W168" s="367"/>
    </row>
    <row r="169" s="356" customFormat="1" spans="2:23">
      <c r="B169" s="367"/>
      <c r="C169" s="367"/>
      <c r="D169" s="367"/>
      <c r="E169" s="367"/>
      <c r="F169" s="367"/>
      <c r="G169" s="367"/>
      <c r="H169" s="367"/>
      <c r="I169" s="367"/>
      <c r="J169" s="367"/>
      <c r="K169" s="367"/>
      <c r="L169" s="367"/>
      <c r="M169" s="367"/>
      <c r="N169" s="367"/>
      <c r="O169" s="367"/>
      <c r="P169" s="367"/>
      <c r="Q169" s="367"/>
      <c r="R169" s="367"/>
      <c r="S169" s="367"/>
      <c r="T169" s="367"/>
      <c r="U169" s="367"/>
      <c r="V169" s="367"/>
      <c r="W169" s="367"/>
    </row>
    <row r="170" s="356" customFormat="1" spans="2:23">
      <c r="B170" s="367"/>
      <c r="C170" s="367"/>
      <c r="D170" s="367"/>
      <c r="E170" s="367"/>
      <c r="F170" s="367"/>
      <c r="G170" s="367"/>
      <c r="H170" s="367"/>
      <c r="I170" s="367"/>
      <c r="J170" s="367"/>
      <c r="K170" s="367"/>
      <c r="L170" s="367"/>
      <c r="M170" s="367"/>
      <c r="N170" s="367"/>
      <c r="O170" s="367"/>
      <c r="P170" s="367"/>
      <c r="Q170" s="367"/>
      <c r="R170" s="367"/>
      <c r="S170" s="367"/>
      <c r="T170" s="367"/>
      <c r="U170" s="367"/>
      <c r="V170" s="367"/>
      <c r="W170" s="367"/>
    </row>
    <row r="171" s="356" customFormat="1" spans="2:23">
      <c r="B171" s="367"/>
      <c r="C171" s="367"/>
      <c r="D171" s="367"/>
      <c r="E171" s="367"/>
      <c r="F171" s="367"/>
      <c r="G171" s="367"/>
      <c r="H171" s="367"/>
      <c r="I171" s="367"/>
      <c r="J171" s="367"/>
      <c r="K171" s="367"/>
      <c r="L171" s="367"/>
      <c r="M171" s="367"/>
      <c r="N171" s="367"/>
      <c r="O171" s="367"/>
      <c r="P171" s="367"/>
      <c r="Q171" s="367"/>
      <c r="R171" s="367"/>
      <c r="S171" s="367"/>
      <c r="T171" s="367"/>
      <c r="U171" s="367"/>
      <c r="V171" s="367"/>
      <c r="W171" s="367"/>
    </row>
    <row r="172" s="356" customFormat="1" spans="2:23">
      <c r="B172" s="367"/>
      <c r="C172" s="367"/>
      <c r="D172" s="367"/>
      <c r="E172" s="367"/>
      <c r="F172" s="367"/>
      <c r="G172" s="367"/>
      <c r="H172" s="367"/>
      <c r="I172" s="367"/>
      <c r="J172" s="367"/>
      <c r="K172" s="367"/>
      <c r="L172" s="367"/>
      <c r="M172" s="367"/>
      <c r="N172" s="367"/>
      <c r="O172" s="367"/>
      <c r="P172" s="367"/>
      <c r="Q172" s="367"/>
      <c r="R172" s="367"/>
      <c r="S172" s="367"/>
      <c r="T172" s="367"/>
      <c r="U172" s="367"/>
      <c r="V172" s="367"/>
      <c r="W172" s="367"/>
    </row>
    <row r="173" s="356" customFormat="1" spans="2:23">
      <c r="B173" s="367"/>
      <c r="C173" s="367"/>
      <c r="D173" s="367"/>
      <c r="E173" s="367"/>
      <c r="F173" s="367"/>
      <c r="G173" s="367"/>
      <c r="H173" s="367"/>
      <c r="I173" s="367"/>
      <c r="J173" s="367"/>
      <c r="K173" s="367"/>
      <c r="L173" s="367"/>
      <c r="M173" s="367"/>
      <c r="N173" s="367"/>
      <c r="O173" s="367"/>
      <c r="P173" s="367"/>
      <c r="Q173" s="367"/>
      <c r="R173" s="367"/>
      <c r="S173" s="367"/>
      <c r="T173" s="367"/>
      <c r="U173" s="367"/>
      <c r="V173" s="367"/>
      <c r="W173" s="367"/>
    </row>
    <row r="174" s="356" customFormat="1" spans="2:23">
      <c r="B174" s="367"/>
      <c r="C174" s="367"/>
      <c r="D174" s="367"/>
      <c r="E174" s="367"/>
      <c r="F174" s="367"/>
      <c r="G174" s="367"/>
      <c r="H174" s="367"/>
      <c r="I174" s="367"/>
      <c r="J174" s="367"/>
      <c r="K174" s="367"/>
      <c r="L174" s="367"/>
      <c r="M174" s="367"/>
      <c r="N174" s="367"/>
      <c r="O174" s="367"/>
      <c r="P174" s="367"/>
      <c r="Q174" s="367"/>
      <c r="R174" s="367"/>
      <c r="S174" s="367"/>
      <c r="T174" s="367"/>
      <c r="U174" s="367"/>
      <c r="V174" s="367"/>
      <c r="W174" s="367"/>
    </row>
    <row r="175" s="356" customFormat="1" spans="2:23">
      <c r="B175" s="367"/>
      <c r="C175" s="367"/>
      <c r="D175" s="367"/>
      <c r="E175" s="367"/>
      <c r="F175" s="367"/>
      <c r="G175" s="367"/>
      <c r="H175" s="367"/>
      <c r="I175" s="367"/>
      <c r="J175" s="367"/>
      <c r="K175" s="367"/>
      <c r="L175" s="367"/>
      <c r="M175" s="367"/>
      <c r="N175" s="367"/>
      <c r="O175" s="367"/>
      <c r="P175" s="367"/>
      <c r="Q175" s="367"/>
      <c r="R175" s="367"/>
      <c r="S175" s="367"/>
      <c r="T175" s="367"/>
      <c r="U175" s="367"/>
      <c r="V175" s="367"/>
      <c r="W175" s="367"/>
    </row>
    <row r="176" s="356" customFormat="1" spans="2:23">
      <c r="B176" s="367"/>
      <c r="C176" s="367"/>
      <c r="D176" s="367"/>
      <c r="E176" s="367"/>
      <c r="F176" s="367"/>
      <c r="G176" s="367"/>
      <c r="H176" s="367"/>
      <c r="I176" s="367"/>
      <c r="J176" s="367"/>
      <c r="K176" s="367"/>
      <c r="L176" s="367"/>
      <c r="M176" s="367"/>
      <c r="N176" s="367"/>
      <c r="O176" s="367"/>
      <c r="P176" s="367"/>
      <c r="Q176" s="367"/>
      <c r="R176" s="367"/>
      <c r="S176" s="367"/>
      <c r="T176" s="367"/>
      <c r="U176" s="367"/>
      <c r="V176" s="367"/>
      <c r="W176" s="367"/>
    </row>
    <row r="177" s="356" customFormat="1" spans="2:23">
      <c r="B177" s="367"/>
      <c r="C177" s="367"/>
      <c r="D177" s="367"/>
      <c r="E177" s="367"/>
      <c r="F177" s="367"/>
      <c r="G177" s="367"/>
      <c r="H177" s="367"/>
      <c r="I177" s="367"/>
      <c r="J177" s="367"/>
      <c r="K177" s="367"/>
      <c r="L177" s="367"/>
      <c r="M177" s="367"/>
      <c r="N177" s="367"/>
      <c r="O177" s="367"/>
      <c r="P177" s="367"/>
      <c r="Q177" s="367"/>
      <c r="R177" s="367"/>
      <c r="S177" s="367"/>
      <c r="T177" s="367"/>
      <c r="U177" s="367"/>
      <c r="V177" s="367"/>
      <c r="W177" s="367"/>
    </row>
    <row r="178" s="356" customFormat="1" spans="2:23">
      <c r="B178" s="367"/>
      <c r="C178" s="367"/>
      <c r="D178" s="367"/>
      <c r="E178" s="367"/>
      <c r="F178" s="367"/>
      <c r="G178" s="367"/>
      <c r="H178" s="367"/>
      <c r="I178" s="367"/>
      <c r="J178" s="367"/>
      <c r="K178" s="367"/>
      <c r="L178" s="367"/>
      <c r="M178" s="367"/>
      <c r="N178" s="367"/>
      <c r="O178" s="367"/>
      <c r="P178" s="367"/>
      <c r="Q178" s="367"/>
      <c r="R178" s="367"/>
      <c r="S178" s="367"/>
      <c r="T178" s="367"/>
      <c r="U178" s="367"/>
      <c r="V178" s="367"/>
      <c r="W178" s="367"/>
    </row>
    <row r="179" s="356" customFormat="1" spans="1:23">
      <c r="A179"/>
      <c r="B179" s="371"/>
      <c r="C179" s="371"/>
      <c r="D179" s="371"/>
      <c r="E179" s="371"/>
      <c r="F179" s="371"/>
      <c r="G179" s="371"/>
      <c r="H179" s="371"/>
      <c r="I179" s="371"/>
      <c r="J179" s="371"/>
      <c r="K179" s="371"/>
      <c r="L179" s="371"/>
      <c r="M179" s="371"/>
      <c r="N179" s="371"/>
      <c r="O179" s="371"/>
      <c r="P179" s="371"/>
      <c r="Q179" s="371"/>
      <c r="R179" s="371"/>
      <c r="S179" s="371"/>
      <c r="T179" s="371"/>
      <c r="U179" s="371"/>
      <c r="V179" s="371"/>
      <c r="W179" s="371"/>
    </row>
    <row r="180" spans="24:24">
      <c r="X180" s="356"/>
    </row>
    <row r="181" spans="24:24">
      <c r="X181" s="356"/>
    </row>
    <row r="182" spans="24:24">
      <c r="X182" s="356"/>
    </row>
    <row r="183" spans="24:24">
      <c r="X183" s="356"/>
    </row>
    <row r="184" spans="24:24">
      <c r="X184" s="356"/>
    </row>
    <row r="185" spans="24:24">
      <c r="X185" s="356"/>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topLeftCell="A4" workbookViewId="0">
      <selection activeCell="H1" sqref="H1"/>
    </sheetView>
  </sheetViews>
  <sheetFormatPr defaultColWidth="9" defaultRowHeight="13.5"/>
  <cols>
    <col min="1" max="7" width="15.6333333333333" style="348" customWidth="1"/>
  </cols>
  <sheetData>
    <row r="1" ht="25.5" spans="1:9">
      <c r="A1" s="302" t="s">
        <v>1679</v>
      </c>
      <c r="B1" s="302"/>
      <c r="C1" s="302"/>
      <c r="D1" s="302"/>
      <c r="E1" s="302"/>
      <c r="F1" s="302"/>
      <c r="G1" s="302"/>
      <c r="H1" s="26" t="s">
        <v>63</v>
      </c>
      <c r="I1" s="26" t="s">
        <v>1680</v>
      </c>
    </row>
    <row r="2" ht="27" customHeight="1" spans="1:9">
      <c r="A2" s="304" t="s">
        <v>1681</v>
      </c>
      <c r="B2" s="305"/>
      <c r="C2" s="305"/>
      <c r="D2" s="305"/>
      <c r="E2" s="305"/>
      <c r="F2" s="305"/>
      <c r="G2" s="306"/>
      <c r="I2" s="26" t="s">
        <v>1682</v>
      </c>
    </row>
    <row r="3" ht="57" customHeight="1" spans="1:7">
      <c r="A3" s="349" t="s">
        <v>1683</v>
      </c>
      <c r="B3" s="350"/>
      <c r="C3" s="350"/>
      <c r="D3" s="350"/>
      <c r="E3" s="350"/>
      <c r="F3" s="350"/>
      <c r="G3" s="351"/>
    </row>
    <row r="4" spans="1:7">
      <c r="A4" s="307" t="s">
        <v>1684</v>
      </c>
      <c r="B4" s="307" t="s">
        <v>1685</v>
      </c>
      <c r="C4" s="307" t="s">
        <v>414</v>
      </c>
      <c r="D4" s="308"/>
      <c r="E4" s="307" t="s">
        <v>1684</v>
      </c>
      <c r="F4" s="307" t="s">
        <v>1685</v>
      </c>
      <c r="G4" s="307" t="s">
        <v>414</v>
      </c>
    </row>
    <row r="5" ht="14.25" spans="1:7">
      <c r="A5" s="309" t="s">
        <v>1686</v>
      </c>
      <c r="B5" s="309"/>
      <c r="C5" s="309"/>
      <c r="D5" s="308"/>
      <c r="E5" s="309" t="s">
        <v>1687</v>
      </c>
      <c r="F5" s="309"/>
      <c r="G5" s="309"/>
    </row>
    <row r="6" spans="1:7">
      <c r="A6" s="310" t="s">
        <v>417</v>
      </c>
      <c r="B6" s="311" t="s">
        <v>351</v>
      </c>
      <c r="C6" s="312" t="s">
        <v>418</v>
      </c>
      <c r="D6" s="308"/>
      <c r="E6" s="310" t="s">
        <v>1688</v>
      </c>
      <c r="F6" s="311" t="s">
        <v>674</v>
      </c>
      <c r="G6" s="312" t="s">
        <v>676</v>
      </c>
    </row>
    <row r="7" ht="14.25" spans="1:7">
      <c r="A7" s="309" t="s">
        <v>1689</v>
      </c>
      <c r="B7" s="309"/>
      <c r="C7" s="309"/>
      <c r="D7" s="308"/>
      <c r="E7" s="310" t="s">
        <v>1690</v>
      </c>
      <c r="F7" s="311" t="s">
        <v>671</v>
      </c>
      <c r="G7" s="312" t="s">
        <v>673</v>
      </c>
    </row>
    <row r="8" spans="1:7">
      <c r="A8" s="310" t="s">
        <v>1691</v>
      </c>
      <c r="B8" s="311" t="s">
        <v>435</v>
      </c>
      <c r="C8" s="312" t="s">
        <v>437</v>
      </c>
      <c r="D8" s="308"/>
      <c r="E8" s="310" t="s">
        <v>1692</v>
      </c>
      <c r="F8" s="311" t="s">
        <v>790</v>
      </c>
      <c r="G8" s="312" t="s">
        <v>792</v>
      </c>
    </row>
    <row r="9" ht="14.25" spans="1:7">
      <c r="A9" s="309" t="s">
        <v>1693</v>
      </c>
      <c r="B9" s="309"/>
      <c r="C9" s="309"/>
      <c r="D9" s="308"/>
      <c r="E9" s="310" t="s">
        <v>1694</v>
      </c>
      <c r="F9" s="311" t="s">
        <v>1175</v>
      </c>
      <c r="G9" s="312" t="s">
        <v>904</v>
      </c>
    </row>
    <row r="10" spans="1:7">
      <c r="A10" s="310" t="s">
        <v>1695</v>
      </c>
      <c r="B10" s="311" t="s">
        <v>1696</v>
      </c>
      <c r="C10" s="312" t="s">
        <v>458</v>
      </c>
      <c r="D10" s="308"/>
      <c r="E10" s="310" t="s">
        <v>1697</v>
      </c>
      <c r="F10" s="311" t="s">
        <v>1698</v>
      </c>
      <c r="G10" s="312" t="s">
        <v>726</v>
      </c>
    </row>
    <row r="11" spans="1:7">
      <c r="A11" s="310" t="s">
        <v>1699</v>
      </c>
      <c r="B11" s="311" t="s">
        <v>1467</v>
      </c>
      <c r="C11" s="312" t="s">
        <v>1044</v>
      </c>
      <c r="D11" s="308"/>
      <c r="E11" s="310" t="s">
        <v>1700</v>
      </c>
      <c r="F11" s="311" t="s">
        <v>677</v>
      </c>
      <c r="G11" s="312" t="s">
        <v>679</v>
      </c>
    </row>
    <row r="12" spans="1:7">
      <c r="A12" s="310" t="s">
        <v>1701</v>
      </c>
      <c r="B12" s="311" t="s">
        <v>459</v>
      </c>
      <c r="C12" s="312" t="s">
        <v>461</v>
      </c>
      <c r="D12" s="308"/>
      <c r="E12" s="310" t="s">
        <v>1702</v>
      </c>
      <c r="F12" s="311" t="s">
        <v>680</v>
      </c>
      <c r="G12" s="312" t="s">
        <v>682</v>
      </c>
    </row>
    <row r="13" ht="14.25" spans="1:7">
      <c r="A13" s="309" t="s">
        <v>1703</v>
      </c>
      <c r="B13" s="309"/>
      <c r="C13" s="309"/>
      <c r="D13" s="308"/>
      <c r="E13" s="310" t="s">
        <v>1704</v>
      </c>
      <c r="F13" s="311" t="s">
        <v>1255</v>
      </c>
      <c r="G13" s="312" t="s">
        <v>795</v>
      </c>
    </row>
    <row r="14" spans="1:7">
      <c r="A14" s="310" t="s">
        <v>1705</v>
      </c>
      <c r="B14" s="311" t="s">
        <v>617</v>
      </c>
      <c r="C14" s="312" t="s">
        <v>619</v>
      </c>
      <c r="D14" s="308"/>
      <c r="E14" s="313" t="s">
        <v>1706</v>
      </c>
      <c r="F14" s="314" t="s">
        <v>1707</v>
      </c>
      <c r="G14" s="315" t="s">
        <v>474</v>
      </c>
    </row>
    <row r="15" spans="1:7">
      <c r="A15" s="310" t="s">
        <v>1708</v>
      </c>
      <c r="B15" s="311" t="s">
        <v>1399</v>
      </c>
      <c r="C15" s="312" t="s">
        <v>628</v>
      </c>
      <c r="D15" s="308"/>
      <c r="E15" s="310" t="s">
        <v>1709</v>
      </c>
      <c r="F15" s="311" t="s">
        <v>1710</v>
      </c>
      <c r="G15" s="312" t="s">
        <v>685</v>
      </c>
    </row>
    <row r="16" spans="1:7">
      <c r="A16" s="310" t="s">
        <v>1711</v>
      </c>
      <c r="B16" s="311" t="s">
        <v>1712</v>
      </c>
      <c r="C16" s="312" t="s">
        <v>708</v>
      </c>
      <c r="D16" s="308"/>
      <c r="E16" s="310" t="s">
        <v>1713</v>
      </c>
      <c r="F16" s="311" t="s">
        <v>1291</v>
      </c>
      <c r="G16" s="312" t="s">
        <v>798</v>
      </c>
    </row>
    <row r="17" spans="1:7">
      <c r="A17" s="310" t="s">
        <v>1714</v>
      </c>
      <c r="B17" s="311" t="s">
        <v>1567</v>
      </c>
      <c r="C17" s="312" t="s">
        <v>631</v>
      </c>
      <c r="D17" s="308"/>
      <c r="E17" s="310" t="s">
        <v>1715</v>
      </c>
      <c r="F17" s="311" t="s">
        <v>1533</v>
      </c>
      <c r="G17" s="312" t="s">
        <v>917</v>
      </c>
    </row>
    <row r="18" spans="1:7">
      <c r="A18" s="310" t="s">
        <v>1716</v>
      </c>
      <c r="B18" s="311" t="s">
        <v>1717</v>
      </c>
      <c r="C18" s="312" t="s">
        <v>644</v>
      </c>
      <c r="D18" s="308"/>
      <c r="E18" s="313" t="s">
        <v>1718</v>
      </c>
      <c r="F18" s="314" t="s">
        <v>1719</v>
      </c>
      <c r="G18" s="315" t="s">
        <v>801</v>
      </c>
    </row>
    <row r="19" spans="1:7">
      <c r="A19" s="310" t="s">
        <v>1720</v>
      </c>
      <c r="B19" s="311" t="s">
        <v>614</v>
      </c>
      <c r="C19" s="312" t="s">
        <v>616</v>
      </c>
      <c r="D19" s="308"/>
      <c r="E19" s="310" t="s">
        <v>1721</v>
      </c>
      <c r="F19" s="311" t="s">
        <v>1316</v>
      </c>
      <c r="G19" s="312" t="s">
        <v>834</v>
      </c>
    </row>
    <row r="20" spans="1:7">
      <c r="A20" s="310" t="s">
        <v>1722</v>
      </c>
      <c r="B20" s="311" t="s">
        <v>658</v>
      </c>
      <c r="C20" s="312" t="s">
        <v>660</v>
      </c>
      <c r="D20" s="308"/>
      <c r="E20" s="310" t="s">
        <v>1723</v>
      </c>
      <c r="F20" s="311" t="s">
        <v>1376</v>
      </c>
      <c r="G20" s="312" t="s">
        <v>849</v>
      </c>
    </row>
    <row r="21" spans="1:7">
      <c r="A21" s="310" t="s">
        <v>1724</v>
      </c>
      <c r="B21" s="311" t="s">
        <v>1725</v>
      </c>
      <c r="C21" s="312" t="s">
        <v>641</v>
      </c>
      <c r="D21" s="308"/>
      <c r="E21" s="310" t="s">
        <v>1726</v>
      </c>
      <c r="F21" s="311" t="s">
        <v>1384</v>
      </c>
      <c r="G21" s="312" t="s">
        <v>852</v>
      </c>
    </row>
    <row r="22" spans="1:7">
      <c r="A22" s="310" t="s">
        <v>1727</v>
      </c>
      <c r="B22" s="311" t="s">
        <v>1728</v>
      </c>
      <c r="C22" s="312" t="s">
        <v>647</v>
      </c>
      <c r="D22" s="308"/>
      <c r="E22" s="310" t="s">
        <v>492</v>
      </c>
      <c r="F22" s="311" t="s">
        <v>1440</v>
      </c>
      <c r="G22" s="312" t="s">
        <v>493</v>
      </c>
    </row>
    <row r="23" spans="1:7">
      <c r="A23" s="313" t="s">
        <v>1729</v>
      </c>
      <c r="B23" s="314" t="s">
        <v>1730</v>
      </c>
      <c r="C23" s="315" t="s">
        <v>688</v>
      </c>
      <c r="D23" s="308"/>
      <c r="E23" s="310" t="s">
        <v>1731</v>
      </c>
      <c r="F23" s="311" t="s">
        <v>1391</v>
      </c>
      <c r="G23" s="312" t="s">
        <v>926</v>
      </c>
    </row>
    <row r="24" spans="1:7">
      <c r="A24" s="310" t="s">
        <v>1732</v>
      </c>
      <c r="B24" s="311" t="s">
        <v>715</v>
      </c>
      <c r="C24" s="312" t="s">
        <v>717</v>
      </c>
      <c r="D24" s="308"/>
      <c r="E24" s="310" t="s">
        <v>1733</v>
      </c>
      <c r="F24" s="311" t="s">
        <v>1734</v>
      </c>
      <c r="G24" s="312" t="s">
        <v>861</v>
      </c>
    </row>
    <row r="25" spans="1:7">
      <c r="A25" s="310" t="s">
        <v>633</v>
      </c>
      <c r="B25" s="311" t="s">
        <v>1216</v>
      </c>
      <c r="C25" s="312" t="s">
        <v>634</v>
      </c>
      <c r="D25" s="308"/>
      <c r="E25" s="310" t="s">
        <v>1735</v>
      </c>
      <c r="F25" s="311" t="s">
        <v>1569</v>
      </c>
      <c r="G25" s="312" t="s">
        <v>858</v>
      </c>
    </row>
    <row r="26" spans="1:7">
      <c r="A26" s="310" t="s">
        <v>1736</v>
      </c>
      <c r="B26" s="311" t="s">
        <v>635</v>
      </c>
      <c r="C26" s="312" t="s">
        <v>637</v>
      </c>
      <c r="D26" s="308"/>
      <c r="E26" s="310" t="s">
        <v>1737</v>
      </c>
      <c r="F26" s="311" t="s">
        <v>1738</v>
      </c>
      <c r="G26" s="312" t="s">
        <v>714</v>
      </c>
    </row>
    <row r="27" spans="1:7">
      <c r="A27" s="310" t="s">
        <v>1739</v>
      </c>
      <c r="B27" s="311" t="s">
        <v>661</v>
      </c>
      <c r="C27" s="312" t="s">
        <v>663</v>
      </c>
      <c r="D27" s="308"/>
      <c r="E27" s="310" t="s">
        <v>1740</v>
      </c>
      <c r="F27" s="311" t="s">
        <v>1741</v>
      </c>
      <c r="G27" s="312" t="s">
        <v>700</v>
      </c>
    </row>
    <row r="28" spans="1:7">
      <c r="A28" s="310" t="s">
        <v>1742</v>
      </c>
      <c r="B28" s="311" t="s">
        <v>1743</v>
      </c>
      <c r="C28" s="312" t="s">
        <v>650</v>
      </c>
      <c r="D28" s="308"/>
      <c r="E28" s="310" t="s">
        <v>1744</v>
      </c>
      <c r="F28" s="311" t="s">
        <v>862</v>
      </c>
      <c r="G28" s="312" t="s">
        <v>864</v>
      </c>
    </row>
    <row r="29" spans="1:7">
      <c r="A29" s="310" t="s">
        <v>1745</v>
      </c>
      <c r="B29" s="311" t="s">
        <v>1274</v>
      </c>
      <c r="C29" s="312" t="s">
        <v>657</v>
      </c>
      <c r="D29" s="308"/>
      <c r="E29" s="310" t="s">
        <v>1746</v>
      </c>
      <c r="F29" s="311" t="s">
        <v>1442</v>
      </c>
      <c r="G29" s="312" t="s">
        <v>867</v>
      </c>
    </row>
    <row r="30" spans="1:7">
      <c r="A30" s="310" t="s">
        <v>1747</v>
      </c>
      <c r="B30" s="311" t="s">
        <v>766</v>
      </c>
      <c r="C30" s="312" t="s">
        <v>768</v>
      </c>
      <c r="D30" s="308"/>
      <c r="E30" s="310" t="s">
        <v>1748</v>
      </c>
      <c r="F30" s="311" t="s">
        <v>1448</v>
      </c>
      <c r="G30" s="312" t="s">
        <v>870</v>
      </c>
    </row>
    <row r="31" spans="1:7">
      <c r="A31" s="310" t="s">
        <v>1749</v>
      </c>
      <c r="B31" s="311" t="s">
        <v>1343</v>
      </c>
      <c r="C31" s="312" t="s">
        <v>622</v>
      </c>
      <c r="D31" s="308"/>
      <c r="E31" s="310" t="s">
        <v>1750</v>
      </c>
      <c r="F31" s="311" t="s">
        <v>503</v>
      </c>
      <c r="G31" s="312" t="s">
        <v>505</v>
      </c>
    </row>
    <row r="32" spans="1:7">
      <c r="A32" s="310" t="s">
        <v>1751</v>
      </c>
      <c r="B32" s="311" t="s">
        <v>1368</v>
      </c>
      <c r="C32" s="312" t="s">
        <v>625</v>
      </c>
      <c r="D32" s="308"/>
      <c r="E32" s="310" t="s">
        <v>1752</v>
      </c>
      <c r="F32" s="311" t="s">
        <v>1457</v>
      </c>
      <c r="G32" s="312" t="s">
        <v>929</v>
      </c>
    </row>
    <row r="33" spans="1:7">
      <c r="A33" s="310" t="s">
        <v>1753</v>
      </c>
      <c r="B33" s="311" t="s">
        <v>1754</v>
      </c>
      <c r="C33" s="312" t="s">
        <v>746</v>
      </c>
      <c r="D33" s="308"/>
      <c r="E33" s="310" t="s">
        <v>1755</v>
      </c>
      <c r="F33" s="311" t="s">
        <v>871</v>
      </c>
      <c r="G33" s="312" t="s">
        <v>873</v>
      </c>
    </row>
    <row r="34" spans="1:7">
      <c r="A34" s="313" t="s">
        <v>1756</v>
      </c>
      <c r="B34" s="314" t="s">
        <v>1757</v>
      </c>
      <c r="C34" s="315" t="s">
        <v>720</v>
      </c>
      <c r="D34" s="308"/>
      <c r="E34" s="310" t="s">
        <v>1758</v>
      </c>
      <c r="F34" s="316" t="s">
        <v>1759</v>
      </c>
      <c r="G34" s="312" t="s">
        <v>1760</v>
      </c>
    </row>
    <row r="35" ht="14.25" spans="1:7">
      <c r="A35" s="309" t="s">
        <v>1761</v>
      </c>
      <c r="B35" s="309"/>
      <c r="C35" s="309"/>
      <c r="D35" s="308"/>
      <c r="E35" s="310" t="s">
        <v>1762</v>
      </c>
      <c r="F35" s="311" t="s">
        <v>1323</v>
      </c>
      <c r="G35" s="312" t="s">
        <v>810</v>
      </c>
    </row>
    <row r="36" spans="1:7">
      <c r="A36" s="310" t="s">
        <v>1763</v>
      </c>
      <c r="B36" s="311" t="s">
        <v>731</v>
      </c>
      <c r="C36" s="312" t="s">
        <v>733</v>
      </c>
      <c r="D36" s="308"/>
      <c r="E36" s="310" t="s">
        <v>1764</v>
      </c>
      <c r="F36" s="311" t="s">
        <v>1331</v>
      </c>
      <c r="G36" s="312" t="s">
        <v>900</v>
      </c>
    </row>
    <row r="37" spans="1:7">
      <c r="A37" s="310" t="s">
        <v>1765</v>
      </c>
      <c r="B37" s="311" t="s">
        <v>1766</v>
      </c>
      <c r="C37" s="312" t="s">
        <v>496</v>
      </c>
      <c r="D37" s="308"/>
      <c r="E37" s="310" t="s">
        <v>1767</v>
      </c>
      <c r="F37" s="311" t="s">
        <v>814</v>
      </c>
      <c r="G37" s="312" t="s">
        <v>816</v>
      </c>
    </row>
    <row r="38" spans="1:7">
      <c r="A38" s="310" t="s">
        <v>1768</v>
      </c>
      <c r="B38" s="311" t="s">
        <v>1464</v>
      </c>
      <c r="C38" s="312" t="s">
        <v>750</v>
      </c>
      <c r="D38" s="308"/>
      <c r="E38" s="310" t="s">
        <v>1769</v>
      </c>
      <c r="F38" s="311" t="s">
        <v>1556</v>
      </c>
      <c r="G38" s="312" t="s">
        <v>907</v>
      </c>
    </row>
    <row r="39" spans="1:7">
      <c r="A39" s="310" t="s">
        <v>1770</v>
      </c>
      <c r="B39" s="311" t="s">
        <v>356</v>
      </c>
      <c r="C39" s="312" t="s">
        <v>535</v>
      </c>
      <c r="D39" s="308"/>
      <c r="E39" s="310" t="s">
        <v>1771</v>
      </c>
      <c r="F39" s="311" t="s">
        <v>817</v>
      </c>
      <c r="G39" s="312" t="s">
        <v>819</v>
      </c>
    </row>
    <row r="40" spans="1:7">
      <c r="A40" s="310" t="s">
        <v>1772</v>
      </c>
      <c r="B40" s="311" t="s">
        <v>770</v>
      </c>
      <c r="C40" s="312" t="s">
        <v>772</v>
      </c>
      <c r="D40" s="308"/>
      <c r="E40" s="310" t="s">
        <v>1773</v>
      </c>
      <c r="F40" s="311" t="s">
        <v>777</v>
      </c>
      <c r="G40" s="312" t="s">
        <v>779</v>
      </c>
    </row>
    <row r="41" spans="1:7">
      <c r="A41" s="310" t="s">
        <v>1774</v>
      </c>
      <c r="B41" s="311" t="s">
        <v>1496</v>
      </c>
      <c r="C41" s="312" t="s">
        <v>736</v>
      </c>
      <c r="D41" s="308"/>
      <c r="E41" s="310" t="s">
        <v>1775</v>
      </c>
      <c r="F41" s="311" t="s">
        <v>1435</v>
      </c>
      <c r="G41" s="312" t="s">
        <v>776</v>
      </c>
    </row>
    <row r="42" spans="1:7">
      <c r="A42" s="310" t="s">
        <v>1776</v>
      </c>
      <c r="B42" s="311" t="s">
        <v>1186</v>
      </c>
      <c r="C42" s="312" t="s">
        <v>759</v>
      </c>
      <c r="D42" s="308"/>
      <c r="E42" s="317" t="s">
        <v>1777</v>
      </c>
      <c r="F42" s="311" t="s">
        <v>826</v>
      </c>
      <c r="G42" s="312" t="s">
        <v>828</v>
      </c>
    </row>
    <row r="43" spans="1:7">
      <c r="A43" s="310" t="s">
        <v>1778</v>
      </c>
      <c r="B43" s="311" t="s">
        <v>1230</v>
      </c>
      <c r="C43" s="312" t="s">
        <v>785</v>
      </c>
      <c r="D43" s="308"/>
      <c r="E43" s="317" t="s">
        <v>1779</v>
      </c>
      <c r="F43" s="311" t="s">
        <v>811</v>
      </c>
      <c r="G43" s="312" t="s">
        <v>813</v>
      </c>
    </row>
    <row r="44" spans="1:7">
      <c r="A44" s="310" t="s">
        <v>1780</v>
      </c>
      <c r="B44" s="311" t="s">
        <v>355</v>
      </c>
      <c r="C44" s="312" t="s">
        <v>532</v>
      </c>
      <c r="D44" s="308"/>
      <c r="E44" s="317" t="s">
        <v>1781</v>
      </c>
      <c r="F44" s="311" t="s">
        <v>1782</v>
      </c>
      <c r="G44" s="312" t="s">
        <v>694</v>
      </c>
    </row>
    <row r="45" spans="1:7">
      <c r="A45" s="310" t="s">
        <v>1783</v>
      </c>
      <c r="B45" s="311" t="s">
        <v>1301</v>
      </c>
      <c r="C45" s="312" t="s">
        <v>742</v>
      </c>
      <c r="D45" s="308"/>
      <c r="E45" s="317" t="s">
        <v>1784</v>
      </c>
      <c r="F45" s="311" t="s">
        <v>1192</v>
      </c>
      <c r="G45" s="312" t="s">
        <v>825</v>
      </c>
    </row>
    <row r="46" spans="1:7">
      <c r="A46" s="310" t="s">
        <v>1785</v>
      </c>
      <c r="B46" s="311" t="s">
        <v>1333</v>
      </c>
      <c r="C46" s="312" t="s">
        <v>739</v>
      </c>
      <c r="D46" s="308"/>
      <c r="E46" s="317" t="s">
        <v>1786</v>
      </c>
      <c r="F46" s="311" t="s">
        <v>667</v>
      </c>
      <c r="G46" s="312" t="s">
        <v>669</v>
      </c>
    </row>
    <row r="47" spans="1:7">
      <c r="A47" s="310" t="s">
        <v>1787</v>
      </c>
      <c r="B47" s="311" t="s">
        <v>1352</v>
      </c>
      <c r="C47" s="312" t="s">
        <v>753</v>
      </c>
      <c r="D47" s="308"/>
      <c r="E47" s="317" t="s">
        <v>1788</v>
      </c>
      <c r="F47" s="311" t="s">
        <v>841</v>
      </c>
      <c r="G47" s="312" t="s">
        <v>843</v>
      </c>
    </row>
    <row r="48" spans="1:7">
      <c r="A48" s="310" t="s">
        <v>1789</v>
      </c>
      <c r="B48" s="311" t="s">
        <v>728</v>
      </c>
      <c r="C48" s="312" t="s">
        <v>730</v>
      </c>
      <c r="D48" s="308"/>
      <c r="E48" s="317" t="s">
        <v>1790</v>
      </c>
      <c r="F48" s="311" t="s">
        <v>1501</v>
      </c>
      <c r="G48" s="312" t="s">
        <v>846</v>
      </c>
    </row>
    <row r="49" ht="14.25" spans="1:7">
      <c r="A49" s="309" t="s">
        <v>1791</v>
      </c>
      <c r="B49" s="309"/>
      <c r="C49" s="309"/>
      <c r="D49" s="308"/>
      <c r="E49" s="317" t="s">
        <v>1792</v>
      </c>
      <c r="F49" s="311" t="s">
        <v>1194</v>
      </c>
      <c r="G49" s="312" t="s">
        <v>876</v>
      </c>
    </row>
    <row r="50" spans="1:7">
      <c r="A50" s="310" t="s">
        <v>1793</v>
      </c>
      <c r="B50" s="311" t="s">
        <v>1471</v>
      </c>
      <c r="C50" s="312" t="s">
        <v>1102</v>
      </c>
      <c r="D50" s="308"/>
      <c r="E50" s="317" t="s">
        <v>1794</v>
      </c>
      <c r="F50" s="311" t="s">
        <v>1795</v>
      </c>
      <c r="G50" s="312" t="s">
        <v>879</v>
      </c>
    </row>
    <row r="51" spans="1:7">
      <c r="A51" s="310" t="s">
        <v>1796</v>
      </c>
      <c r="B51" s="311" t="s">
        <v>1797</v>
      </c>
      <c r="C51" s="312" t="s">
        <v>984</v>
      </c>
      <c r="D51" s="308"/>
      <c r="E51" s="317" t="s">
        <v>1798</v>
      </c>
      <c r="F51" s="311" t="s">
        <v>918</v>
      </c>
      <c r="G51" s="312" t="s">
        <v>920</v>
      </c>
    </row>
    <row r="52" spans="1:7">
      <c r="A52" s="310" t="s">
        <v>986</v>
      </c>
      <c r="B52" s="311" t="s">
        <v>1799</v>
      </c>
      <c r="C52" s="312" t="s">
        <v>987</v>
      </c>
      <c r="D52" s="308"/>
      <c r="E52" s="317" t="s">
        <v>1800</v>
      </c>
      <c r="F52" s="311" t="s">
        <v>763</v>
      </c>
      <c r="G52" s="312" t="s">
        <v>765</v>
      </c>
    </row>
    <row r="53" spans="1:7">
      <c r="A53" s="310" t="s">
        <v>1801</v>
      </c>
      <c r="B53" s="311" t="s">
        <v>1802</v>
      </c>
      <c r="C53" s="312" t="s">
        <v>968</v>
      </c>
      <c r="D53" s="308"/>
      <c r="E53" s="317" t="s">
        <v>1803</v>
      </c>
      <c r="F53" s="311" t="s">
        <v>1804</v>
      </c>
      <c r="G53" s="312" t="s">
        <v>910</v>
      </c>
    </row>
    <row r="54" spans="1:7">
      <c r="A54" s="310" t="s">
        <v>1805</v>
      </c>
      <c r="B54" s="311" t="s">
        <v>1806</v>
      </c>
      <c r="C54" s="312" t="s">
        <v>981</v>
      </c>
      <c r="D54" s="308"/>
      <c r="E54" s="317" t="s">
        <v>1807</v>
      </c>
      <c r="F54" s="311" t="s">
        <v>1318</v>
      </c>
      <c r="G54" s="312" t="s">
        <v>782</v>
      </c>
    </row>
    <row r="55" spans="1:7">
      <c r="A55" s="310" t="s">
        <v>1808</v>
      </c>
      <c r="B55" s="311" t="s">
        <v>1809</v>
      </c>
      <c r="C55" s="312" t="s">
        <v>993</v>
      </c>
      <c r="D55" s="308"/>
      <c r="E55" s="317" t="s">
        <v>1810</v>
      </c>
      <c r="F55" s="311" t="s">
        <v>701</v>
      </c>
      <c r="G55" s="312" t="s">
        <v>309</v>
      </c>
    </row>
    <row r="56" spans="1:7">
      <c r="A56" s="310" t="s">
        <v>1811</v>
      </c>
      <c r="B56" s="316" t="s">
        <v>988</v>
      </c>
      <c r="C56" s="312" t="s">
        <v>990</v>
      </c>
      <c r="D56" s="308"/>
      <c r="E56" s="317" t="s">
        <v>1812</v>
      </c>
      <c r="F56" s="311" t="s">
        <v>1360</v>
      </c>
      <c r="G56" s="312" t="s">
        <v>840</v>
      </c>
    </row>
    <row r="57" spans="1:7">
      <c r="A57" s="310" t="s">
        <v>1813</v>
      </c>
      <c r="B57" s="311" t="s">
        <v>1814</v>
      </c>
      <c r="C57" s="312" t="s">
        <v>1815</v>
      </c>
      <c r="D57" s="308"/>
      <c r="E57" s="317" t="s">
        <v>1816</v>
      </c>
      <c r="F57" s="311" t="s">
        <v>1817</v>
      </c>
      <c r="G57" s="312" t="s">
        <v>923</v>
      </c>
    </row>
    <row r="58" spans="1:7">
      <c r="A58" s="310" t="s">
        <v>1818</v>
      </c>
      <c r="B58" s="311" t="s">
        <v>1819</v>
      </c>
      <c r="C58" s="312" t="s">
        <v>1005</v>
      </c>
      <c r="D58" s="308"/>
      <c r="E58" s="317" t="s">
        <v>1820</v>
      </c>
      <c r="F58" s="311" t="s">
        <v>1548</v>
      </c>
      <c r="G58" s="312" t="s">
        <v>1821</v>
      </c>
    </row>
    <row r="59" spans="1:7">
      <c r="A59" s="310" t="s">
        <v>995</v>
      </c>
      <c r="B59" s="311" t="s">
        <v>1822</v>
      </c>
      <c r="C59" s="312" t="s">
        <v>996</v>
      </c>
      <c r="D59" s="308"/>
      <c r="E59" s="317" t="s">
        <v>1823</v>
      </c>
      <c r="F59" s="316" t="s">
        <v>1824</v>
      </c>
      <c r="G59" s="312" t="s">
        <v>711</v>
      </c>
    </row>
    <row r="60" spans="1:7">
      <c r="A60" s="310" t="s">
        <v>1825</v>
      </c>
      <c r="B60" s="311" t="s">
        <v>1000</v>
      </c>
      <c r="C60" s="312" t="s">
        <v>1002</v>
      </c>
      <c r="D60" s="308"/>
      <c r="E60" s="317" t="s">
        <v>1826</v>
      </c>
      <c r="F60" s="311" t="s">
        <v>880</v>
      </c>
      <c r="G60" s="312" t="s">
        <v>882</v>
      </c>
    </row>
    <row r="61" spans="1:7">
      <c r="A61" s="310" t="s">
        <v>1007</v>
      </c>
      <c r="B61" s="311" t="s">
        <v>1827</v>
      </c>
      <c r="C61" s="312" t="s">
        <v>1008</v>
      </c>
      <c r="D61" s="308"/>
      <c r="E61" s="313" t="s">
        <v>1828</v>
      </c>
      <c r="F61" s="314" t="s">
        <v>1829</v>
      </c>
      <c r="G61" s="315" t="s">
        <v>1830</v>
      </c>
    </row>
    <row r="62" spans="1:7">
      <c r="A62" s="310" t="s">
        <v>1831</v>
      </c>
      <c r="B62" s="311" t="s">
        <v>969</v>
      </c>
      <c r="C62" s="312" t="s">
        <v>971</v>
      </c>
      <c r="D62" s="308"/>
      <c r="E62" s="317" t="s">
        <v>1832</v>
      </c>
      <c r="F62" s="311" t="s">
        <v>1259</v>
      </c>
      <c r="G62" s="312" t="s">
        <v>891</v>
      </c>
    </row>
    <row r="63" spans="1:7">
      <c r="A63" s="310" t="s">
        <v>1833</v>
      </c>
      <c r="B63" s="311" t="s">
        <v>1087</v>
      </c>
      <c r="C63" s="312" t="s">
        <v>1089</v>
      </c>
      <c r="D63" s="308"/>
      <c r="E63" s="317" t="s">
        <v>1834</v>
      </c>
      <c r="F63" s="311" t="s">
        <v>805</v>
      </c>
      <c r="G63" s="312" t="s">
        <v>807</v>
      </c>
    </row>
    <row r="64" spans="1:7">
      <c r="A64" s="310" t="s">
        <v>1835</v>
      </c>
      <c r="B64" s="311" t="s">
        <v>1836</v>
      </c>
      <c r="C64" s="312" t="s">
        <v>1099</v>
      </c>
      <c r="D64" s="308"/>
      <c r="E64" s="317" t="s">
        <v>1837</v>
      </c>
      <c r="F64" s="311" t="s">
        <v>1276</v>
      </c>
      <c r="G64" s="312" t="s">
        <v>894</v>
      </c>
    </row>
    <row r="65" spans="1:7">
      <c r="A65" s="310" t="s">
        <v>1838</v>
      </c>
      <c r="B65" s="311" t="s">
        <v>1839</v>
      </c>
      <c r="C65" s="312" t="s">
        <v>1038</v>
      </c>
      <c r="D65" s="308"/>
      <c r="E65" s="317" t="s">
        <v>1840</v>
      </c>
      <c r="F65" s="311" t="s">
        <v>1294</v>
      </c>
      <c r="G65" s="312" t="s">
        <v>788</v>
      </c>
    </row>
    <row r="66" spans="1:7">
      <c r="A66" s="310" t="s">
        <v>1841</v>
      </c>
      <c r="B66" s="311" t="s">
        <v>1224</v>
      </c>
      <c r="C66" s="312" t="s">
        <v>1842</v>
      </c>
      <c r="D66" s="308"/>
      <c r="E66" s="317" t="s">
        <v>1843</v>
      </c>
      <c r="F66" s="311" t="s">
        <v>721</v>
      </c>
      <c r="G66" s="312" t="s">
        <v>723</v>
      </c>
    </row>
    <row r="67" spans="1:7">
      <c r="A67" s="310" t="s">
        <v>1844</v>
      </c>
      <c r="B67" s="311" t="s">
        <v>1845</v>
      </c>
      <c r="C67" s="312" t="s">
        <v>1047</v>
      </c>
      <c r="D67" s="308"/>
      <c r="E67" s="317" t="s">
        <v>1846</v>
      </c>
      <c r="F67" s="311" t="s">
        <v>1335</v>
      </c>
      <c r="G67" s="312" t="s">
        <v>897</v>
      </c>
    </row>
    <row r="68" spans="1:7">
      <c r="A68" s="310" t="s">
        <v>1847</v>
      </c>
      <c r="B68" s="311" t="s">
        <v>1051</v>
      </c>
      <c r="C68" s="312" t="s">
        <v>1053</v>
      </c>
      <c r="D68" s="308"/>
      <c r="E68" s="317" t="s">
        <v>1848</v>
      </c>
      <c r="F68" s="311" t="s">
        <v>1345</v>
      </c>
      <c r="G68" s="312" t="s">
        <v>831</v>
      </c>
    </row>
    <row r="69" ht="14.25" spans="1:7">
      <c r="A69" s="310" t="s">
        <v>1849</v>
      </c>
      <c r="B69" s="311" t="s">
        <v>1850</v>
      </c>
      <c r="C69" s="312" t="s">
        <v>526</v>
      </c>
      <c r="D69" s="308"/>
      <c r="E69" s="352" t="s">
        <v>1851</v>
      </c>
      <c r="F69" s="353"/>
      <c r="G69" s="354"/>
    </row>
    <row r="70" spans="1:7">
      <c r="A70" s="310" t="s">
        <v>1852</v>
      </c>
      <c r="B70" s="311" t="s">
        <v>1453</v>
      </c>
      <c r="C70" s="312" t="s">
        <v>1050</v>
      </c>
      <c r="D70" s="308"/>
      <c r="E70" s="317" t="s">
        <v>1853</v>
      </c>
      <c r="F70" s="311" t="s">
        <v>462</v>
      </c>
      <c r="G70" s="312" t="s">
        <v>464</v>
      </c>
    </row>
    <row r="71" ht="14.25" spans="1:7">
      <c r="A71" s="310" t="s">
        <v>1854</v>
      </c>
      <c r="B71" s="311" t="s">
        <v>1855</v>
      </c>
      <c r="C71" s="312"/>
      <c r="D71" s="308"/>
      <c r="E71" s="309" t="s">
        <v>1856</v>
      </c>
      <c r="F71" s="309"/>
      <c r="G71" s="309"/>
    </row>
    <row r="72" spans="1:7">
      <c r="A72" s="310" t="s">
        <v>1857</v>
      </c>
      <c r="B72" s="311" t="s">
        <v>469</v>
      </c>
      <c r="C72" s="312" t="s">
        <v>1612</v>
      </c>
      <c r="D72" s="308"/>
      <c r="E72" s="317" t="s">
        <v>1858</v>
      </c>
      <c r="F72" s="311" t="s">
        <v>577</v>
      </c>
      <c r="G72" s="312" t="s">
        <v>579</v>
      </c>
    </row>
    <row r="73" spans="1:7">
      <c r="A73" s="310" t="s">
        <v>1859</v>
      </c>
      <c r="B73" s="311" t="s">
        <v>1253</v>
      </c>
      <c r="C73" s="312" t="s">
        <v>1860</v>
      </c>
      <c r="D73" s="308"/>
      <c r="E73" s="317" t="s">
        <v>1861</v>
      </c>
      <c r="F73" s="311" t="s">
        <v>1327</v>
      </c>
      <c r="G73" s="312" t="s">
        <v>545</v>
      </c>
    </row>
    <row r="74" spans="1:7">
      <c r="A74" s="310" t="s">
        <v>1862</v>
      </c>
      <c r="B74" s="311" t="s">
        <v>937</v>
      </c>
      <c r="C74" s="312" t="s">
        <v>939</v>
      </c>
      <c r="D74" s="308"/>
      <c r="E74" s="317" t="s">
        <v>1863</v>
      </c>
      <c r="F74" s="311" t="s">
        <v>1864</v>
      </c>
      <c r="G74" s="312" t="s">
        <v>666</v>
      </c>
    </row>
    <row r="75" spans="1:7">
      <c r="A75" s="310" t="s">
        <v>1865</v>
      </c>
      <c r="B75" s="311" t="s">
        <v>1540</v>
      </c>
      <c r="C75" s="312" t="s">
        <v>1032</v>
      </c>
      <c r="D75" s="308"/>
      <c r="E75" s="317" t="s">
        <v>1866</v>
      </c>
      <c r="F75" s="311" t="s">
        <v>561</v>
      </c>
      <c r="G75" s="312" t="s">
        <v>563</v>
      </c>
    </row>
    <row r="76" spans="1:7">
      <c r="A76" s="310" t="s">
        <v>1867</v>
      </c>
      <c r="B76" s="311" t="s">
        <v>1868</v>
      </c>
      <c r="C76" s="312" t="s">
        <v>964</v>
      </c>
      <c r="D76" s="308"/>
      <c r="E76" s="310" t="s">
        <v>1869</v>
      </c>
      <c r="F76" s="311" t="s">
        <v>555</v>
      </c>
      <c r="G76" s="312" t="s">
        <v>557</v>
      </c>
    </row>
    <row r="77" spans="1:7">
      <c r="A77" s="310" t="s">
        <v>1870</v>
      </c>
      <c r="B77" s="311" t="s">
        <v>1871</v>
      </c>
      <c r="C77" s="312" t="s">
        <v>1017</v>
      </c>
      <c r="D77" s="308"/>
      <c r="E77" s="310" t="s">
        <v>1872</v>
      </c>
      <c r="F77" s="311" t="s">
        <v>1245</v>
      </c>
      <c r="G77" s="312" t="s">
        <v>594</v>
      </c>
    </row>
    <row r="78" spans="1:7">
      <c r="A78" s="310" t="s">
        <v>1873</v>
      </c>
      <c r="B78" s="311" t="s">
        <v>488</v>
      </c>
      <c r="C78" s="312" t="s">
        <v>490</v>
      </c>
      <c r="D78" s="308"/>
      <c r="E78" s="310" t="s">
        <v>1874</v>
      </c>
      <c r="F78" s="311" t="s">
        <v>1875</v>
      </c>
      <c r="G78" s="312" t="s">
        <v>1876</v>
      </c>
    </row>
    <row r="79" spans="1:7">
      <c r="A79" s="310" t="s">
        <v>1877</v>
      </c>
      <c r="B79" s="311" t="s">
        <v>1878</v>
      </c>
      <c r="C79" s="312" t="s">
        <v>955</v>
      </c>
      <c r="D79" s="308"/>
      <c r="E79" s="310" t="s">
        <v>1879</v>
      </c>
      <c r="F79" s="311" t="s">
        <v>580</v>
      </c>
      <c r="G79" s="312" t="s">
        <v>582</v>
      </c>
    </row>
    <row r="80" spans="1:7">
      <c r="A80" s="310" t="s">
        <v>1880</v>
      </c>
      <c r="B80" s="316" t="s">
        <v>1881</v>
      </c>
      <c r="C80" s="312" t="s">
        <v>1035</v>
      </c>
      <c r="D80" s="308"/>
      <c r="E80" s="310" t="s">
        <v>1882</v>
      </c>
      <c r="F80" s="311" t="s">
        <v>583</v>
      </c>
      <c r="G80" s="312" t="s">
        <v>585</v>
      </c>
    </row>
    <row r="81" spans="1:7">
      <c r="A81" s="310" t="s">
        <v>951</v>
      </c>
      <c r="B81" s="311" t="s">
        <v>1389</v>
      </c>
      <c r="C81" s="312" t="s">
        <v>942</v>
      </c>
      <c r="D81" s="308"/>
      <c r="E81" s="310" t="s">
        <v>1883</v>
      </c>
      <c r="F81" s="311" t="s">
        <v>549</v>
      </c>
      <c r="G81" s="312" t="s">
        <v>551</v>
      </c>
    </row>
    <row r="82" spans="1:7">
      <c r="A82" s="310" t="s">
        <v>1884</v>
      </c>
      <c r="B82" s="311" t="s">
        <v>1885</v>
      </c>
      <c r="C82" s="312" t="s">
        <v>952</v>
      </c>
      <c r="D82" s="308"/>
      <c r="E82" s="310" t="s">
        <v>1886</v>
      </c>
      <c r="F82" s="311" t="s">
        <v>1887</v>
      </c>
      <c r="G82" s="312" t="s">
        <v>548</v>
      </c>
    </row>
    <row r="83" spans="1:7">
      <c r="A83" s="313" t="s">
        <v>1628</v>
      </c>
      <c r="B83" s="314" t="s">
        <v>1888</v>
      </c>
      <c r="C83" s="315" t="s">
        <v>477</v>
      </c>
      <c r="D83" s="308"/>
      <c r="E83" s="310" t="s">
        <v>1889</v>
      </c>
      <c r="F83" s="311" t="s">
        <v>1446</v>
      </c>
      <c r="G83" s="312" t="s">
        <v>597</v>
      </c>
    </row>
    <row r="84" spans="1:7">
      <c r="A84" s="310" t="s">
        <v>1890</v>
      </c>
      <c r="B84" s="311" t="s">
        <v>1405</v>
      </c>
      <c r="C84" s="312" t="s">
        <v>1011</v>
      </c>
      <c r="D84" s="308"/>
      <c r="E84" s="310" t="s">
        <v>1891</v>
      </c>
      <c r="F84" s="311" t="s">
        <v>1892</v>
      </c>
      <c r="G84" s="312" t="s">
        <v>566</v>
      </c>
    </row>
    <row r="85" spans="1:7">
      <c r="A85" s="310" t="s">
        <v>1893</v>
      </c>
      <c r="B85" s="311" t="s">
        <v>1894</v>
      </c>
      <c r="C85" s="312" t="s">
        <v>1056</v>
      </c>
      <c r="D85" s="308"/>
      <c r="E85" s="310" t="s">
        <v>1895</v>
      </c>
      <c r="F85" s="311" t="s">
        <v>1896</v>
      </c>
      <c r="G85" s="312" t="s">
        <v>606</v>
      </c>
    </row>
    <row r="86" spans="1:7">
      <c r="A86" s="310" t="s">
        <v>1897</v>
      </c>
      <c r="B86" s="311" t="s">
        <v>1609</v>
      </c>
      <c r="C86" s="312" t="s">
        <v>483</v>
      </c>
      <c r="D86" s="308"/>
      <c r="E86" s="310" t="s">
        <v>1898</v>
      </c>
      <c r="F86" s="311" t="s">
        <v>1428</v>
      </c>
      <c r="G86" s="312" t="s">
        <v>609</v>
      </c>
    </row>
    <row r="87" spans="1:7">
      <c r="A87" s="310" t="s">
        <v>1899</v>
      </c>
      <c r="B87" s="311" t="s">
        <v>1162</v>
      </c>
      <c r="C87" s="312" t="s">
        <v>1014</v>
      </c>
      <c r="D87" s="308"/>
      <c r="E87" s="310" t="s">
        <v>1900</v>
      </c>
      <c r="F87" s="311" t="s">
        <v>574</v>
      </c>
      <c r="G87" s="312" t="s">
        <v>576</v>
      </c>
    </row>
    <row r="88" spans="1:7">
      <c r="A88" s="310" t="s">
        <v>1901</v>
      </c>
      <c r="B88" s="311" t="s">
        <v>1902</v>
      </c>
      <c r="C88" s="312" t="s">
        <v>480</v>
      </c>
      <c r="D88" s="308"/>
      <c r="E88" s="310" t="s">
        <v>1903</v>
      </c>
      <c r="F88" s="311" t="s">
        <v>1904</v>
      </c>
      <c r="G88" s="312" t="s">
        <v>572</v>
      </c>
    </row>
    <row r="89" spans="1:7">
      <c r="A89" s="310" t="s">
        <v>1905</v>
      </c>
      <c r="B89" s="311" t="s">
        <v>1906</v>
      </c>
      <c r="C89" s="312" t="s">
        <v>1032</v>
      </c>
      <c r="D89" s="308"/>
      <c r="E89" s="310" t="s">
        <v>1907</v>
      </c>
      <c r="F89" s="311" t="s">
        <v>589</v>
      </c>
      <c r="G89" s="312" t="s">
        <v>591</v>
      </c>
    </row>
    <row r="90" spans="1:7">
      <c r="A90" s="310" t="s">
        <v>1908</v>
      </c>
      <c r="B90" s="316" t="s">
        <v>1909</v>
      </c>
      <c r="C90" s="312"/>
      <c r="D90" s="308"/>
      <c r="E90" s="310" t="s">
        <v>1910</v>
      </c>
      <c r="F90" s="311" t="s">
        <v>1413</v>
      </c>
      <c r="G90" s="312" t="s">
        <v>560</v>
      </c>
    </row>
    <row r="91" spans="1:7">
      <c r="A91" s="310" t="s">
        <v>467</v>
      </c>
      <c r="B91" s="311" t="s">
        <v>466</v>
      </c>
      <c r="C91" s="312" t="s">
        <v>468</v>
      </c>
      <c r="D91" s="308"/>
      <c r="E91" s="310" t="s">
        <v>1911</v>
      </c>
      <c r="F91" s="311" t="s">
        <v>598</v>
      </c>
      <c r="G91" s="312" t="s">
        <v>600</v>
      </c>
    </row>
    <row r="92" spans="1:7">
      <c r="A92" s="317" t="s">
        <v>1912</v>
      </c>
      <c r="B92" s="332" t="s">
        <v>382</v>
      </c>
      <c r="C92" s="312" t="s">
        <v>1092</v>
      </c>
      <c r="D92" s="308"/>
      <c r="E92" s="310" t="s">
        <v>1913</v>
      </c>
      <c r="F92" s="311" t="s">
        <v>1914</v>
      </c>
      <c r="G92" s="312" t="s">
        <v>603</v>
      </c>
    </row>
    <row r="93" spans="1:7">
      <c r="A93" s="317" t="s">
        <v>1915</v>
      </c>
      <c r="B93" s="332" t="s">
        <v>1916</v>
      </c>
      <c r="C93" s="312" t="s">
        <v>958</v>
      </c>
      <c r="D93" s="308"/>
      <c r="E93" s="310" t="s">
        <v>1917</v>
      </c>
      <c r="F93" s="311" t="s">
        <v>567</v>
      </c>
      <c r="G93" s="312" t="s">
        <v>569</v>
      </c>
    </row>
    <row r="94" spans="1:7">
      <c r="A94" s="317" t="s">
        <v>1918</v>
      </c>
      <c r="B94" s="333" t="s">
        <v>1919</v>
      </c>
      <c r="C94" s="312" t="s">
        <v>1920</v>
      </c>
      <c r="D94" s="308"/>
      <c r="E94" s="310" t="s">
        <v>1921</v>
      </c>
      <c r="F94" s="311" t="s">
        <v>1922</v>
      </c>
      <c r="G94" s="312" t="s">
        <v>554</v>
      </c>
    </row>
    <row r="95" ht="14.25" spans="1:7">
      <c r="A95" s="317" t="s">
        <v>1923</v>
      </c>
      <c r="B95" s="332" t="s">
        <v>1924</v>
      </c>
      <c r="C95" s="312" t="s">
        <v>1925</v>
      </c>
      <c r="D95" s="308"/>
      <c r="E95" s="309" t="s">
        <v>1926</v>
      </c>
      <c r="F95" s="309"/>
      <c r="G95" s="309"/>
    </row>
    <row r="96" spans="1:7">
      <c r="A96" s="317" t="s">
        <v>1927</v>
      </c>
      <c r="B96" s="332" t="s">
        <v>1297</v>
      </c>
      <c r="C96" s="312" t="s">
        <v>471</v>
      </c>
      <c r="D96" s="308"/>
      <c r="E96" s="310" t="s">
        <v>1928</v>
      </c>
      <c r="F96" s="311" t="s">
        <v>357</v>
      </c>
      <c r="G96" s="312" t="s">
        <v>538</v>
      </c>
    </row>
    <row r="97" spans="1:7">
      <c r="A97" s="317" t="s">
        <v>510</v>
      </c>
      <c r="B97" s="332" t="s">
        <v>1929</v>
      </c>
      <c r="C97" s="312" t="s">
        <v>1102</v>
      </c>
      <c r="D97" s="308"/>
      <c r="E97" s="310" t="s">
        <v>1930</v>
      </c>
      <c r="F97" s="311" t="s">
        <v>358</v>
      </c>
      <c r="G97" s="312" t="s">
        <v>541</v>
      </c>
    </row>
    <row r="98" ht="14.25" spans="1:7">
      <c r="A98" s="317" t="s">
        <v>1931</v>
      </c>
      <c r="B98" s="332" t="s">
        <v>1932</v>
      </c>
      <c r="C98" s="312" t="s">
        <v>1059</v>
      </c>
      <c r="D98" s="308"/>
      <c r="E98" s="309" t="s">
        <v>1933</v>
      </c>
      <c r="F98" s="309"/>
      <c r="G98" s="309"/>
    </row>
    <row r="99" spans="1:7">
      <c r="A99" s="317" t="s">
        <v>1934</v>
      </c>
      <c r="B99" s="332" t="s">
        <v>1935</v>
      </c>
      <c r="C99" s="312" t="s">
        <v>1065</v>
      </c>
      <c r="D99" s="308"/>
      <c r="E99" s="310" t="s">
        <v>1936</v>
      </c>
      <c r="F99" s="311" t="s">
        <v>528</v>
      </c>
      <c r="G99" s="312" t="s">
        <v>530</v>
      </c>
    </row>
    <row r="100" ht="14.25" spans="1:7">
      <c r="A100" s="317" t="s">
        <v>1067</v>
      </c>
      <c r="B100" s="332" t="s">
        <v>1520</v>
      </c>
      <c r="C100" s="312" t="s">
        <v>1068</v>
      </c>
      <c r="D100" s="308"/>
      <c r="E100" s="309" t="s">
        <v>1937</v>
      </c>
      <c r="F100" s="309"/>
      <c r="G100" s="309"/>
    </row>
    <row r="101" spans="1:7">
      <c r="A101" s="317" t="s">
        <v>1938</v>
      </c>
      <c r="B101" s="332" t="s">
        <v>1939</v>
      </c>
      <c r="C101" s="312" t="s">
        <v>1071</v>
      </c>
      <c r="D101" s="308"/>
      <c r="E101" s="310" t="s">
        <v>1940</v>
      </c>
      <c r="F101" s="311" t="s">
        <v>313</v>
      </c>
      <c r="G101" s="312" t="s">
        <v>444</v>
      </c>
    </row>
    <row r="102" ht="14.25" spans="1:7">
      <c r="A102" s="317" t="s">
        <v>1941</v>
      </c>
      <c r="B102" s="332" t="s">
        <v>1069</v>
      </c>
      <c r="C102" s="312" t="s">
        <v>1942</v>
      </c>
      <c r="D102" s="308"/>
      <c r="E102" s="309" t="s">
        <v>1943</v>
      </c>
      <c r="F102" s="309"/>
      <c r="G102" s="309"/>
    </row>
    <row r="103" spans="1:7">
      <c r="A103" s="317" t="s">
        <v>1944</v>
      </c>
      <c r="B103" s="332" t="s">
        <v>1945</v>
      </c>
      <c r="C103" s="312" t="s">
        <v>961</v>
      </c>
      <c r="D103" s="308"/>
      <c r="E103" s="310" t="s">
        <v>1946</v>
      </c>
      <c r="F103" s="311" t="s">
        <v>1947</v>
      </c>
      <c r="G103" s="312" t="s">
        <v>428</v>
      </c>
    </row>
    <row r="104" ht="14.25" spans="1:7">
      <c r="A104" s="317" t="s">
        <v>1948</v>
      </c>
      <c r="B104" s="332" t="s">
        <v>1214</v>
      </c>
      <c r="C104" s="312" t="s">
        <v>1020</v>
      </c>
      <c r="D104" s="308"/>
      <c r="E104" s="309" t="s">
        <v>1949</v>
      </c>
      <c r="F104" s="309"/>
      <c r="G104" s="309"/>
    </row>
    <row r="105" spans="1:7">
      <c r="A105" s="317" t="s">
        <v>1950</v>
      </c>
      <c r="B105" s="332" t="s">
        <v>1021</v>
      </c>
      <c r="C105" s="312" t="s">
        <v>1023</v>
      </c>
      <c r="D105" s="308"/>
      <c r="E105" s="310" t="s">
        <v>1951</v>
      </c>
      <c r="F105" s="311" t="s">
        <v>1202</v>
      </c>
      <c r="G105" s="312" t="s">
        <v>434</v>
      </c>
    </row>
    <row r="106" ht="14.25" spans="1:7">
      <c r="A106" s="317" t="s">
        <v>1952</v>
      </c>
      <c r="B106" s="332" t="s">
        <v>1182</v>
      </c>
      <c r="C106" s="312" t="s">
        <v>1096</v>
      </c>
      <c r="D106" s="308"/>
      <c r="E106" s="309" t="s">
        <v>1953</v>
      </c>
      <c r="F106" s="309"/>
      <c r="G106" s="309"/>
    </row>
    <row r="107" spans="1:7">
      <c r="A107" s="317" t="s">
        <v>1954</v>
      </c>
      <c r="B107" s="332" t="s">
        <v>1955</v>
      </c>
      <c r="C107" s="312" t="s">
        <v>1086</v>
      </c>
      <c r="D107" s="308"/>
      <c r="E107" s="310" t="s">
        <v>1956</v>
      </c>
      <c r="F107" s="311" t="s">
        <v>1957</v>
      </c>
      <c r="G107" s="312" t="s">
        <v>422</v>
      </c>
    </row>
    <row r="108" ht="14.25" spans="1:7">
      <c r="A108" s="317" t="s">
        <v>1958</v>
      </c>
      <c r="B108" s="332" t="s">
        <v>1959</v>
      </c>
      <c r="C108" s="312" t="s">
        <v>1026</v>
      </c>
      <c r="D108" s="308"/>
      <c r="E108" s="309" t="s">
        <v>1960</v>
      </c>
      <c r="F108" s="309"/>
      <c r="G108" s="309"/>
    </row>
    <row r="109" spans="1:7">
      <c r="A109" s="317" t="s">
        <v>1961</v>
      </c>
      <c r="B109" s="332" t="s">
        <v>1962</v>
      </c>
      <c r="C109" s="312" t="s">
        <v>1029</v>
      </c>
      <c r="D109" s="308"/>
      <c r="E109" s="310" t="s">
        <v>1963</v>
      </c>
      <c r="F109" s="311" t="s">
        <v>1964</v>
      </c>
      <c r="G109" s="312" t="s">
        <v>455</v>
      </c>
    </row>
    <row r="110" ht="14.25" spans="1:7">
      <c r="A110" s="317" t="s">
        <v>1965</v>
      </c>
      <c r="B110" s="332" t="s">
        <v>1966</v>
      </c>
      <c r="C110" s="312" t="s">
        <v>945</v>
      </c>
      <c r="D110" s="308"/>
      <c r="E110" s="309" t="s">
        <v>1967</v>
      </c>
      <c r="F110" s="309"/>
      <c r="G110" s="309"/>
    </row>
    <row r="111" spans="1:7">
      <c r="A111" s="317" t="s">
        <v>1968</v>
      </c>
      <c r="B111" s="332" t="s">
        <v>1969</v>
      </c>
      <c r="C111" s="312" t="s">
        <v>977</v>
      </c>
      <c r="D111" s="308"/>
      <c r="E111" s="310" t="s">
        <v>1970</v>
      </c>
      <c r="F111" s="311" t="s">
        <v>1971</v>
      </c>
      <c r="G111" s="312" t="s">
        <v>448</v>
      </c>
    </row>
    <row r="112" spans="1:7">
      <c r="A112" s="317" t="s">
        <v>1073</v>
      </c>
      <c r="B112" s="332" t="s">
        <v>1072</v>
      </c>
      <c r="C112" s="312" t="s">
        <v>1074</v>
      </c>
      <c r="D112" s="308"/>
      <c r="E112" s="310" t="s">
        <v>1972</v>
      </c>
      <c r="F112" s="311" t="s">
        <v>1129</v>
      </c>
      <c r="G112" s="312" t="s">
        <v>451</v>
      </c>
    </row>
    <row r="113" spans="1:7">
      <c r="A113" s="317" t="s">
        <v>1973</v>
      </c>
      <c r="B113" s="332" t="s">
        <v>1974</v>
      </c>
      <c r="C113" s="312" t="s">
        <v>1080</v>
      </c>
      <c r="D113" s="308"/>
      <c r="E113" s="310" t="s">
        <v>1975</v>
      </c>
      <c r="F113" s="311" t="s">
        <v>1261</v>
      </c>
      <c r="G113" s="312" t="s">
        <v>1976</v>
      </c>
    </row>
    <row r="114" ht="14.25" spans="1:7">
      <c r="A114" s="317" t="s">
        <v>479</v>
      </c>
      <c r="B114" s="332" t="s">
        <v>1339</v>
      </c>
      <c r="C114" s="312"/>
      <c r="D114" s="308"/>
      <c r="E114" s="309" t="s">
        <v>1977</v>
      </c>
      <c r="F114" s="309"/>
      <c r="G114" s="309"/>
    </row>
    <row r="115" spans="1:7">
      <c r="A115" s="317" t="s">
        <v>1978</v>
      </c>
      <c r="B115" s="332" t="s">
        <v>1979</v>
      </c>
      <c r="C115" s="312" t="s">
        <v>1980</v>
      </c>
      <c r="D115" s="308"/>
      <c r="E115" s="310" t="s">
        <v>1981</v>
      </c>
      <c r="F115" s="311" t="s">
        <v>429</v>
      </c>
      <c r="G115" s="312" t="s">
        <v>431</v>
      </c>
    </row>
    <row r="116" ht="14.25" spans="1:7">
      <c r="A116" s="317" t="s">
        <v>1982</v>
      </c>
      <c r="B116" s="333" t="s">
        <v>1543</v>
      </c>
      <c r="C116" s="312" t="s">
        <v>1983</v>
      </c>
      <c r="D116" s="308"/>
      <c r="E116" s="309" t="s">
        <v>1984</v>
      </c>
      <c r="F116" s="309"/>
      <c r="G116" s="309"/>
    </row>
    <row r="117" spans="1:7">
      <c r="A117" s="317" t="s">
        <v>1985</v>
      </c>
      <c r="B117" s="332" t="s">
        <v>1986</v>
      </c>
      <c r="C117" s="312" t="s">
        <v>961</v>
      </c>
      <c r="D117" s="308"/>
      <c r="E117" s="310" t="s">
        <v>1987</v>
      </c>
      <c r="F117" s="311" t="s">
        <v>1988</v>
      </c>
      <c r="G117" s="312" t="s">
        <v>441</v>
      </c>
    </row>
    <row r="118" ht="14.25" spans="1:7">
      <c r="A118" s="310" t="s">
        <v>1989</v>
      </c>
      <c r="B118" s="311" t="s">
        <v>1081</v>
      </c>
      <c r="C118" s="312" t="s">
        <v>1083</v>
      </c>
      <c r="D118" s="308"/>
      <c r="E118" s="309" t="s">
        <v>1990</v>
      </c>
      <c r="F118" s="309"/>
      <c r="G118" s="309"/>
    </row>
    <row r="119" spans="1:7">
      <c r="A119" s="310" t="s">
        <v>1991</v>
      </c>
      <c r="B119" s="311" t="s">
        <v>1039</v>
      </c>
      <c r="C119" s="312" t="s">
        <v>1041</v>
      </c>
      <c r="D119" s="308"/>
      <c r="E119" s="310" t="s">
        <v>1992</v>
      </c>
      <c r="F119" s="316" t="s">
        <v>423</v>
      </c>
      <c r="G119" s="312" t="s">
        <v>425</v>
      </c>
    </row>
    <row r="120" ht="14.25" spans="1:7">
      <c r="A120" s="310" t="s">
        <v>1993</v>
      </c>
      <c r="B120" s="311" t="s">
        <v>1312</v>
      </c>
      <c r="C120" s="312" t="s">
        <v>1994</v>
      </c>
      <c r="D120" s="308"/>
      <c r="E120" s="309" t="s">
        <v>1995</v>
      </c>
      <c r="F120" s="309"/>
      <c r="G120" s="309"/>
    </row>
    <row r="121" spans="1:7">
      <c r="A121" s="310" t="s">
        <v>1996</v>
      </c>
      <c r="B121" s="311" t="s">
        <v>1325</v>
      </c>
      <c r="C121" s="312" t="s">
        <v>974</v>
      </c>
      <c r="D121" s="308"/>
      <c r="E121" s="310" t="s">
        <v>1997</v>
      </c>
      <c r="F121" s="311" t="s">
        <v>1998</v>
      </c>
      <c r="G121" s="312" t="s">
        <v>1999</v>
      </c>
    </row>
    <row r="122" ht="14.25" spans="1:7">
      <c r="A122" s="310" t="s">
        <v>2000</v>
      </c>
      <c r="B122" s="311" t="s">
        <v>1388</v>
      </c>
      <c r="C122" s="312" t="s">
        <v>523</v>
      </c>
      <c r="D122" s="308"/>
      <c r="E122" s="309" t="s">
        <v>2001</v>
      </c>
      <c r="F122" s="309"/>
      <c r="G122" s="309"/>
    </row>
    <row r="123" spans="1:7">
      <c r="A123" s="313" t="s">
        <v>2002</v>
      </c>
      <c r="B123" s="314" t="s">
        <v>2003</v>
      </c>
      <c r="C123" s="315" t="s">
        <v>948</v>
      </c>
      <c r="D123" s="308"/>
      <c r="E123" s="310" t="s">
        <v>2004</v>
      </c>
      <c r="F123" s="311" t="s">
        <v>997</v>
      </c>
      <c r="G123" s="312" t="s">
        <v>999</v>
      </c>
    </row>
    <row r="124" spans="1:7">
      <c r="A124" s="310" t="s">
        <v>2005</v>
      </c>
      <c r="B124" s="311" t="s">
        <v>2006</v>
      </c>
      <c r="C124" s="312" t="s">
        <v>2007</v>
      </c>
      <c r="D124" s="308"/>
      <c r="E124" s="310" t="s">
        <v>2008</v>
      </c>
      <c r="F124" s="311" t="s">
        <v>2009</v>
      </c>
      <c r="G124" s="312" t="s">
        <v>2010</v>
      </c>
    </row>
    <row r="125" ht="14.25" spans="1:7">
      <c r="A125" s="240"/>
      <c r="B125" s="240"/>
      <c r="C125" s="240"/>
      <c r="D125" s="308"/>
      <c r="E125" s="240"/>
      <c r="F125" s="240"/>
      <c r="G125" s="240"/>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zoomScale="85" zoomScaleNormal="85" workbookViewId="0">
      <selection activeCell="V1" sqref="V1"/>
    </sheetView>
  </sheetViews>
  <sheetFormatPr defaultColWidth="9" defaultRowHeight="13.5"/>
  <cols>
    <col min="1" max="1" width="6.75833333333333" style="301" customWidth="1"/>
    <col min="2" max="4" width="8.425" style="301" customWidth="1"/>
    <col min="5" max="5" width="8.95833333333333" style="301" customWidth="1"/>
    <col min="6" max="6" width="8.425" style="301" customWidth="1"/>
    <col min="7" max="7" width="9.84166666666667" style="301" customWidth="1"/>
    <col min="8" max="10" width="8.425" style="301" customWidth="1"/>
    <col min="11" max="11" width="9.4" style="301" customWidth="1"/>
    <col min="12" max="16" width="8.425" style="301" customWidth="1"/>
    <col min="17" max="17" width="8.80833333333333" style="301" customWidth="1"/>
    <col min="18" max="21" width="8.425" style="301" customWidth="1"/>
    <col min="22" max="16384" width="9" style="301"/>
  </cols>
  <sheetData>
    <row r="1" ht="45" customHeight="1" spans="1:22">
      <c r="A1" s="339" t="s">
        <v>2011</v>
      </c>
      <c r="B1" s="339"/>
      <c r="C1" s="339"/>
      <c r="D1" s="339"/>
      <c r="E1" s="339"/>
      <c r="F1" s="339"/>
      <c r="G1" s="339"/>
      <c r="H1" s="339"/>
      <c r="I1" s="339"/>
      <c r="J1" s="339"/>
      <c r="K1" s="339"/>
      <c r="L1" s="339"/>
      <c r="M1" s="339"/>
      <c r="N1" s="339"/>
      <c r="O1" s="339"/>
      <c r="P1" s="339"/>
      <c r="Q1" s="339"/>
      <c r="R1" s="339"/>
      <c r="S1" s="339"/>
      <c r="T1" s="339"/>
      <c r="U1" s="339"/>
      <c r="V1" s="303" t="s">
        <v>63</v>
      </c>
    </row>
    <row r="2" s="338" customFormat="1" ht="30" customHeight="1" spans="1:22">
      <c r="A2" s="340" t="s">
        <v>2012</v>
      </c>
      <c r="B2" s="340"/>
      <c r="C2" s="340"/>
      <c r="D2" s="340"/>
      <c r="E2" s="340"/>
      <c r="F2" s="340"/>
      <c r="G2" s="340"/>
      <c r="H2" s="340"/>
      <c r="I2" s="340"/>
      <c r="J2" s="340"/>
      <c r="K2" s="340"/>
      <c r="L2" s="340"/>
      <c r="M2" s="340"/>
      <c r="N2" s="340"/>
      <c r="O2" s="340"/>
      <c r="P2" s="340"/>
      <c r="Q2" s="340"/>
      <c r="R2" s="340"/>
      <c r="S2" s="340"/>
      <c r="T2" s="340"/>
      <c r="U2" s="340"/>
      <c r="V2" s="346" t="s">
        <v>306</v>
      </c>
    </row>
    <row r="3" s="338" customFormat="1" ht="30" customHeight="1" spans="1:21">
      <c r="A3" s="340" t="s">
        <v>2013</v>
      </c>
      <c r="B3" s="340"/>
      <c r="C3" s="340"/>
      <c r="D3" s="340"/>
      <c r="E3" s="340"/>
      <c r="F3" s="340"/>
      <c r="G3" s="340"/>
      <c r="H3" s="340"/>
      <c r="I3" s="340"/>
      <c r="J3" s="340"/>
      <c r="K3" s="340"/>
      <c r="L3" s="340"/>
      <c r="M3" s="340"/>
      <c r="N3" s="340"/>
      <c r="O3" s="340"/>
      <c r="P3" s="340"/>
      <c r="Q3" s="340"/>
      <c r="R3" s="340"/>
      <c r="S3" s="340"/>
      <c r="T3" s="340"/>
      <c r="U3" s="340"/>
    </row>
    <row r="4" customHeight="1" spans="1:21">
      <c r="A4" s="341" t="s">
        <v>1673</v>
      </c>
      <c r="B4" s="342" t="s">
        <v>2014</v>
      </c>
      <c r="C4" s="341" t="s">
        <v>2015</v>
      </c>
      <c r="D4" s="342" t="s">
        <v>2016</v>
      </c>
      <c r="E4" s="341" t="s">
        <v>2017</v>
      </c>
      <c r="F4" s="341" t="s">
        <v>2018</v>
      </c>
      <c r="G4" s="341" t="s">
        <v>2019</v>
      </c>
      <c r="H4" s="341" t="s">
        <v>2020</v>
      </c>
      <c r="I4" s="341" t="s">
        <v>2021</v>
      </c>
      <c r="J4" s="341" t="s">
        <v>2022</v>
      </c>
      <c r="K4" s="341" t="s">
        <v>2023</v>
      </c>
      <c r="L4" s="341" t="s">
        <v>2024</v>
      </c>
      <c r="M4" s="341" t="s">
        <v>2025</v>
      </c>
      <c r="N4" s="341" t="s">
        <v>2026</v>
      </c>
      <c r="O4" s="341" t="s">
        <v>2027</v>
      </c>
      <c r="P4" s="342" t="s">
        <v>2028</v>
      </c>
      <c r="Q4" s="341" t="s">
        <v>2029</v>
      </c>
      <c r="R4" s="341" t="s">
        <v>2030</v>
      </c>
      <c r="S4" s="347" t="s">
        <v>2031</v>
      </c>
      <c r="T4" s="341" t="s">
        <v>2032</v>
      </c>
      <c r="U4" s="342" t="s">
        <v>2033</v>
      </c>
    </row>
    <row r="5" ht="14.25" spans="1:21">
      <c r="A5" s="343">
        <v>1</v>
      </c>
      <c r="B5" s="344">
        <v>252.4</v>
      </c>
      <c r="C5" s="344">
        <v>360.6</v>
      </c>
      <c r="D5" s="344">
        <v>357.4</v>
      </c>
      <c r="E5" s="344">
        <v>244.1</v>
      </c>
      <c r="F5" s="344">
        <v>604.8</v>
      </c>
      <c r="G5" s="344">
        <v>718.1</v>
      </c>
      <c r="H5" s="344">
        <v>772.3</v>
      </c>
      <c r="I5" s="344">
        <v>241.6</v>
      </c>
      <c r="J5" s="344">
        <v>195.4</v>
      </c>
      <c r="K5" s="344">
        <v>247</v>
      </c>
      <c r="L5" s="344">
        <v>241.8</v>
      </c>
      <c r="M5" s="344">
        <v>303.9</v>
      </c>
      <c r="N5" s="344">
        <v>195.4</v>
      </c>
      <c r="O5" s="344">
        <v>195.4</v>
      </c>
      <c r="P5" s="344">
        <v>195.4</v>
      </c>
      <c r="Q5" s="344">
        <v>192</v>
      </c>
      <c r="R5" s="344">
        <v>264.8</v>
      </c>
      <c r="S5" s="344">
        <v>252.4</v>
      </c>
      <c r="T5" s="344">
        <v>195.4</v>
      </c>
      <c r="U5" s="344">
        <v>195.4</v>
      </c>
    </row>
    <row r="6" ht="14.25" spans="1:21">
      <c r="A6" s="343">
        <v>1.5</v>
      </c>
      <c r="B6" s="344">
        <v>274.3</v>
      </c>
      <c r="C6" s="344">
        <v>411.2</v>
      </c>
      <c r="D6" s="344">
        <v>391.6</v>
      </c>
      <c r="E6" s="344">
        <v>268.6</v>
      </c>
      <c r="F6" s="344">
        <v>672.9</v>
      </c>
      <c r="G6" s="344">
        <v>867.5</v>
      </c>
      <c r="H6" s="344">
        <v>900.7</v>
      </c>
      <c r="I6" s="344">
        <v>265.9</v>
      </c>
      <c r="J6" s="344">
        <v>211</v>
      </c>
      <c r="K6" s="344">
        <v>271.9</v>
      </c>
      <c r="L6" s="344">
        <v>266.1</v>
      </c>
      <c r="M6" s="344">
        <v>340</v>
      </c>
      <c r="N6" s="344">
        <v>211</v>
      </c>
      <c r="O6" s="344">
        <v>211</v>
      </c>
      <c r="P6" s="344">
        <v>211</v>
      </c>
      <c r="Q6" s="344">
        <v>210.1</v>
      </c>
      <c r="R6" s="344">
        <v>302.2</v>
      </c>
      <c r="S6" s="344">
        <v>274.3</v>
      </c>
      <c r="T6" s="344">
        <v>211</v>
      </c>
      <c r="U6" s="344">
        <v>211</v>
      </c>
    </row>
    <row r="7" ht="14.25" spans="1:21">
      <c r="A7" s="343">
        <v>2</v>
      </c>
      <c r="B7" s="344">
        <v>296.2</v>
      </c>
      <c r="C7" s="344">
        <v>450.9</v>
      </c>
      <c r="D7" s="344">
        <v>425.9</v>
      </c>
      <c r="E7" s="344">
        <v>287.2</v>
      </c>
      <c r="F7" s="344">
        <v>735</v>
      </c>
      <c r="G7" s="344">
        <v>1008.9</v>
      </c>
      <c r="H7" s="344">
        <v>1023</v>
      </c>
      <c r="I7" s="344">
        <v>284.3</v>
      </c>
      <c r="J7" s="344">
        <v>226.7</v>
      </c>
      <c r="K7" s="344">
        <v>290.7</v>
      </c>
      <c r="L7" s="344">
        <v>284.5</v>
      </c>
      <c r="M7" s="344">
        <v>376.2</v>
      </c>
      <c r="N7" s="344">
        <v>226.7</v>
      </c>
      <c r="O7" s="344">
        <v>226.7</v>
      </c>
      <c r="P7" s="344">
        <v>226.7</v>
      </c>
      <c r="Q7" s="344">
        <v>228.2</v>
      </c>
      <c r="R7" s="344">
        <v>328.8</v>
      </c>
      <c r="S7" s="344">
        <v>296.2</v>
      </c>
      <c r="T7" s="344">
        <v>226.7</v>
      </c>
      <c r="U7" s="344">
        <v>226.7</v>
      </c>
    </row>
    <row r="8" ht="14.25" spans="1:21">
      <c r="A8" s="343">
        <v>2.5</v>
      </c>
      <c r="B8" s="344">
        <v>318.1</v>
      </c>
      <c r="C8" s="344">
        <v>501.5</v>
      </c>
      <c r="D8" s="344">
        <v>460.2</v>
      </c>
      <c r="E8" s="344">
        <v>311.7</v>
      </c>
      <c r="F8" s="344">
        <v>803</v>
      </c>
      <c r="G8" s="344">
        <v>1158.3</v>
      </c>
      <c r="H8" s="344">
        <v>1151.4</v>
      </c>
      <c r="I8" s="344">
        <v>308.6</v>
      </c>
      <c r="J8" s="344">
        <v>242.4</v>
      </c>
      <c r="K8" s="344">
        <v>315.6</v>
      </c>
      <c r="L8" s="344">
        <v>308.8</v>
      </c>
      <c r="M8" s="344">
        <v>412.3</v>
      </c>
      <c r="N8" s="344">
        <v>242.4</v>
      </c>
      <c r="O8" s="344">
        <v>242.4</v>
      </c>
      <c r="P8" s="344">
        <v>242.4</v>
      </c>
      <c r="Q8" s="344">
        <v>246.4</v>
      </c>
      <c r="R8" s="344">
        <v>366.3</v>
      </c>
      <c r="S8" s="344">
        <v>318.1</v>
      </c>
      <c r="T8" s="344">
        <v>242.4</v>
      </c>
      <c r="U8" s="344">
        <v>242.4</v>
      </c>
    </row>
    <row r="9" ht="14.25" spans="1:21">
      <c r="A9" s="343">
        <v>3</v>
      </c>
      <c r="B9" s="344">
        <v>340.4</v>
      </c>
      <c r="C9" s="344">
        <v>515</v>
      </c>
      <c r="D9" s="344">
        <v>481.1</v>
      </c>
      <c r="E9" s="344">
        <v>334.3</v>
      </c>
      <c r="F9" s="344">
        <v>920.4</v>
      </c>
      <c r="G9" s="344">
        <v>1326.9</v>
      </c>
      <c r="H9" s="344">
        <v>1267.3</v>
      </c>
      <c r="I9" s="344">
        <v>335.4</v>
      </c>
      <c r="J9" s="344">
        <v>254.1</v>
      </c>
      <c r="K9" s="344">
        <v>345.3</v>
      </c>
      <c r="L9" s="344">
        <v>328.8</v>
      </c>
      <c r="M9" s="344">
        <v>432.7</v>
      </c>
      <c r="N9" s="344">
        <v>254.1</v>
      </c>
      <c r="O9" s="344">
        <v>254.1</v>
      </c>
      <c r="P9" s="344">
        <v>254.1</v>
      </c>
      <c r="Q9" s="344">
        <v>257.2</v>
      </c>
      <c r="R9" s="344">
        <v>391.5</v>
      </c>
      <c r="S9" s="344">
        <v>340.4</v>
      </c>
      <c r="T9" s="344">
        <v>254.1</v>
      </c>
      <c r="U9" s="344">
        <v>254.1</v>
      </c>
    </row>
    <row r="10" ht="14.25" spans="1:21">
      <c r="A10" s="343">
        <v>3.5</v>
      </c>
      <c r="B10" s="344">
        <v>374.7</v>
      </c>
      <c r="C10" s="344">
        <v>573</v>
      </c>
      <c r="D10" s="344">
        <v>529.1</v>
      </c>
      <c r="E10" s="344">
        <v>368.7</v>
      </c>
      <c r="F10" s="344">
        <v>1018.2</v>
      </c>
      <c r="G10" s="344">
        <v>1472.3</v>
      </c>
      <c r="H10" s="344">
        <v>1472.1</v>
      </c>
      <c r="I10" s="344">
        <v>369.9</v>
      </c>
      <c r="J10" s="344">
        <v>277.3</v>
      </c>
      <c r="K10" s="344">
        <v>380.9</v>
      </c>
      <c r="L10" s="344">
        <v>362.6</v>
      </c>
      <c r="M10" s="344">
        <v>471.6</v>
      </c>
      <c r="N10" s="344">
        <v>277.3</v>
      </c>
      <c r="O10" s="344">
        <v>277.3</v>
      </c>
      <c r="P10" s="344">
        <v>277.3</v>
      </c>
      <c r="Q10" s="344">
        <v>278.6</v>
      </c>
      <c r="R10" s="344">
        <v>435.4</v>
      </c>
      <c r="S10" s="344">
        <v>374.7</v>
      </c>
      <c r="T10" s="344">
        <v>277.3</v>
      </c>
      <c r="U10" s="344">
        <v>277.3</v>
      </c>
    </row>
    <row r="11" ht="14.25" spans="1:21">
      <c r="A11" s="343">
        <v>4</v>
      </c>
      <c r="B11" s="344">
        <v>409</v>
      </c>
      <c r="C11" s="344">
        <v>620.2</v>
      </c>
      <c r="D11" s="344">
        <v>577.2</v>
      </c>
      <c r="E11" s="344">
        <v>397.1</v>
      </c>
      <c r="F11" s="344">
        <v>1109.9</v>
      </c>
      <c r="G11" s="344">
        <v>1609.8</v>
      </c>
      <c r="H11" s="344">
        <v>1670.8</v>
      </c>
      <c r="I11" s="344">
        <v>398.4</v>
      </c>
      <c r="J11" s="344">
        <v>300.5</v>
      </c>
      <c r="K11" s="344">
        <v>410.6</v>
      </c>
      <c r="L11" s="344">
        <v>390.3</v>
      </c>
      <c r="M11" s="344">
        <v>510.6</v>
      </c>
      <c r="N11" s="344">
        <v>300.5</v>
      </c>
      <c r="O11" s="344">
        <v>300.5</v>
      </c>
      <c r="P11" s="344">
        <v>300.5</v>
      </c>
      <c r="Q11" s="344">
        <v>300</v>
      </c>
      <c r="R11" s="344">
        <v>468.5</v>
      </c>
      <c r="S11" s="344">
        <v>409</v>
      </c>
      <c r="T11" s="344">
        <v>300.5</v>
      </c>
      <c r="U11" s="344">
        <v>300.5</v>
      </c>
    </row>
    <row r="12" ht="14.25" spans="1:21">
      <c r="A12" s="343">
        <v>4.5</v>
      </c>
      <c r="B12" s="344">
        <v>443.3</v>
      </c>
      <c r="C12" s="344">
        <v>678.2</v>
      </c>
      <c r="D12" s="344">
        <v>625.3</v>
      </c>
      <c r="E12" s="344">
        <v>431.5</v>
      </c>
      <c r="F12" s="344">
        <v>1207.7</v>
      </c>
      <c r="G12" s="344">
        <v>1755.3</v>
      </c>
      <c r="H12" s="344">
        <v>1875.6</v>
      </c>
      <c r="I12" s="344">
        <v>432.9</v>
      </c>
      <c r="J12" s="344">
        <v>323.6</v>
      </c>
      <c r="K12" s="344">
        <v>446.2</v>
      </c>
      <c r="L12" s="344">
        <v>424.1</v>
      </c>
      <c r="M12" s="344">
        <v>549.6</v>
      </c>
      <c r="N12" s="344">
        <v>323.6</v>
      </c>
      <c r="O12" s="344">
        <v>323.6</v>
      </c>
      <c r="P12" s="344">
        <v>323.6</v>
      </c>
      <c r="Q12" s="344">
        <v>321.4</v>
      </c>
      <c r="R12" s="344">
        <v>512.3</v>
      </c>
      <c r="S12" s="344">
        <v>443.3</v>
      </c>
      <c r="T12" s="344">
        <v>323.6</v>
      </c>
      <c r="U12" s="344">
        <v>323.6</v>
      </c>
    </row>
    <row r="13" ht="14.25" spans="1:21">
      <c r="A13" s="343">
        <v>5</v>
      </c>
      <c r="B13" s="344">
        <v>477.6</v>
      </c>
      <c r="C13" s="344">
        <v>725.4</v>
      </c>
      <c r="D13" s="344">
        <v>673.3</v>
      </c>
      <c r="E13" s="344">
        <v>460</v>
      </c>
      <c r="F13" s="344">
        <v>1299.4</v>
      </c>
      <c r="G13" s="344">
        <v>1892.8</v>
      </c>
      <c r="H13" s="344">
        <v>2074.4</v>
      </c>
      <c r="I13" s="344">
        <v>461.4</v>
      </c>
      <c r="J13" s="344">
        <v>346.8</v>
      </c>
      <c r="K13" s="344">
        <v>475.9</v>
      </c>
      <c r="L13" s="344">
        <v>451.8</v>
      </c>
      <c r="M13" s="344">
        <v>588.5</v>
      </c>
      <c r="N13" s="344">
        <v>346.8</v>
      </c>
      <c r="O13" s="344">
        <v>346.8</v>
      </c>
      <c r="P13" s="344">
        <v>346.8</v>
      </c>
      <c r="Q13" s="344">
        <v>342.8</v>
      </c>
      <c r="R13" s="344">
        <v>545.4</v>
      </c>
      <c r="S13" s="344">
        <v>477.6</v>
      </c>
      <c r="T13" s="344">
        <v>346.8</v>
      </c>
      <c r="U13" s="344">
        <v>346.8</v>
      </c>
    </row>
    <row r="14" ht="14.25" spans="1:21">
      <c r="A14" s="343">
        <v>5.5</v>
      </c>
      <c r="B14" s="344">
        <v>478.9</v>
      </c>
      <c r="C14" s="344">
        <v>727.7</v>
      </c>
      <c r="D14" s="344">
        <v>674</v>
      </c>
      <c r="E14" s="344">
        <v>539</v>
      </c>
      <c r="F14" s="344">
        <v>1418.3</v>
      </c>
      <c r="G14" s="344">
        <v>2068.3</v>
      </c>
      <c r="H14" s="344">
        <v>2058.1</v>
      </c>
      <c r="I14" s="344">
        <v>512.4</v>
      </c>
      <c r="J14" s="344">
        <v>351.7</v>
      </c>
      <c r="K14" s="344">
        <v>534.8</v>
      </c>
      <c r="L14" s="344">
        <v>468</v>
      </c>
      <c r="M14" s="344">
        <v>609.1</v>
      </c>
      <c r="N14" s="344">
        <v>351.7</v>
      </c>
      <c r="O14" s="344">
        <v>351.7</v>
      </c>
      <c r="P14" s="344">
        <v>351.7</v>
      </c>
      <c r="Q14" s="344">
        <v>338.5</v>
      </c>
      <c r="R14" s="344">
        <v>571.9</v>
      </c>
      <c r="S14" s="344">
        <v>478.9</v>
      </c>
      <c r="T14" s="344">
        <v>351.7</v>
      </c>
      <c r="U14" s="344">
        <v>351.7</v>
      </c>
    </row>
    <row r="15" ht="14.25" spans="1:21">
      <c r="A15" s="343">
        <v>6</v>
      </c>
      <c r="B15" s="344">
        <v>497.3</v>
      </c>
      <c r="C15" s="344">
        <v>763.1</v>
      </c>
      <c r="D15" s="344">
        <v>706.6</v>
      </c>
      <c r="E15" s="344">
        <v>561.1</v>
      </c>
      <c r="F15" s="344">
        <v>1482</v>
      </c>
      <c r="G15" s="344">
        <v>2135.8</v>
      </c>
      <c r="H15" s="344">
        <v>2144.4</v>
      </c>
      <c r="I15" s="344">
        <v>533.3</v>
      </c>
      <c r="J15" s="344">
        <v>365</v>
      </c>
      <c r="K15" s="344">
        <v>556.7</v>
      </c>
      <c r="L15" s="344">
        <v>486.8</v>
      </c>
      <c r="M15" s="344">
        <v>644</v>
      </c>
      <c r="N15" s="344">
        <v>365</v>
      </c>
      <c r="O15" s="344">
        <v>365</v>
      </c>
      <c r="P15" s="344">
        <v>365</v>
      </c>
      <c r="Q15" s="344">
        <v>355</v>
      </c>
      <c r="R15" s="344">
        <v>598.2</v>
      </c>
      <c r="S15" s="344">
        <v>497.3</v>
      </c>
      <c r="T15" s="344">
        <v>365</v>
      </c>
      <c r="U15" s="344">
        <v>365</v>
      </c>
    </row>
    <row r="16" ht="14.25" spans="1:21">
      <c r="A16" s="343">
        <v>6.5</v>
      </c>
      <c r="B16" s="344">
        <v>515.7</v>
      </c>
      <c r="C16" s="344">
        <v>809.2</v>
      </c>
      <c r="D16" s="344">
        <v>739.2</v>
      </c>
      <c r="E16" s="344">
        <v>589.3</v>
      </c>
      <c r="F16" s="344">
        <v>1551.6</v>
      </c>
      <c r="G16" s="344">
        <v>2211.3</v>
      </c>
      <c r="H16" s="344">
        <v>2236.7</v>
      </c>
      <c r="I16" s="344">
        <v>560.1</v>
      </c>
      <c r="J16" s="344">
        <v>378.2</v>
      </c>
      <c r="K16" s="344">
        <v>584.7</v>
      </c>
      <c r="L16" s="344">
        <v>511.5</v>
      </c>
      <c r="M16" s="344">
        <v>678.9</v>
      </c>
      <c r="N16" s="344">
        <v>378.2</v>
      </c>
      <c r="O16" s="344">
        <v>378.2</v>
      </c>
      <c r="P16" s="344">
        <v>378.2</v>
      </c>
      <c r="Q16" s="344">
        <v>371.4</v>
      </c>
      <c r="R16" s="344">
        <v>635.2</v>
      </c>
      <c r="S16" s="344">
        <v>515.7</v>
      </c>
      <c r="T16" s="344">
        <v>378.2</v>
      </c>
      <c r="U16" s="344">
        <v>378.2</v>
      </c>
    </row>
    <row r="17" ht="14.25" spans="1:21">
      <c r="A17" s="343">
        <v>7</v>
      </c>
      <c r="B17" s="344">
        <v>534.1</v>
      </c>
      <c r="C17" s="344">
        <v>844.5</v>
      </c>
      <c r="D17" s="344">
        <v>771.8</v>
      </c>
      <c r="E17" s="344">
        <v>611.4</v>
      </c>
      <c r="F17" s="344">
        <v>1615.2</v>
      </c>
      <c r="G17" s="344">
        <v>2278.9</v>
      </c>
      <c r="H17" s="344">
        <v>2323</v>
      </c>
      <c r="I17" s="344">
        <v>581</v>
      </c>
      <c r="J17" s="344">
        <v>391.5</v>
      </c>
      <c r="K17" s="344">
        <v>606.6</v>
      </c>
      <c r="L17" s="344">
        <v>530.3</v>
      </c>
      <c r="M17" s="344">
        <v>713.8</v>
      </c>
      <c r="N17" s="344">
        <v>391.5</v>
      </c>
      <c r="O17" s="344">
        <v>391.5</v>
      </c>
      <c r="P17" s="344">
        <v>391.5</v>
      </c>
      <c r="Q17" s="344">
        <v>387.9</v>
      </c>
      <c r="R17" s="344">
        <v>661.5</v>
      </c>
      <c r="S17" s="344">
        <v>534.1</v>
      </c>
      <c r="T17" s="344">
        <v>391.5</v>
      </c>
      <c r="U17" s="344">
        <v>391.5</v>
      </c>
    </row>
    <row r="18" ht="14.25" spans="1:21">
      <c r="A18" s="343">
        <v>7.5</v>
      </c>
      <c r="B18" s="344">
        <v>552.5</v>
      </c>
      <c r="C18" s="344">
        <v>890.6</v>
      </c>
      <c r="D18" s="344">
        <v>804.4</v>
      </c>
      <c r="E18" s="344">
        <v>639.6</v>
      </c>
      <c r="F18" s="344">
        <v>1684.8</v>
      </c>
      <c r="G18" s="344">
        <v>2354.4</v>
      </c>
      <c r="H18" s="344">
        <v>2415.4</v>
      </c>
      <c r="I18" s="344">
        <v>607.9</v>
      </c>
      <c r="J18" s="344">
        <v>404.7</v>
      </c>
      <c r="K18" s="344">
        <v>634.6</v>
      </c>
      <c r="L18" s="344">
        <v>555</v>
      </c>
      <c r="M18" s="344">
        <v>748.7</v>
      </c>
      <c r="N18" s="344">
        <v>404.7</v>
      </c>
      <c r="O18" s="344">
        <v>404.7</v>
      </c>
      <c r="P18" s="344">
        <v>404.7</v>
      </c>
      <c r="Q18" s="344">
        <v>404.3</v>
      </c>
      <c r="R18" s="344">
        <v>698.5</v>
      </c>
      <c r="S18" s="344">
        <v>552.5</v>
      </c>
      <c r="T18" s="344">
        <v>404.7</v>
      </c>
      <c r="U18" s="344">
        <v>404.7</v>
      </c>
    </row>
    <row r="19" ht="14.25" spans="1:21">
      <c r="A19" s="343">
        <v>8</v>
      </c>
      <c r="B19" s="344">
        <v>570.9</v>
      </c>
      <c r="C19" s="344">
        <v>925.9</v>
      </c>
      <c r="D19" s="344">
        <v>837</v>
      </c>
      <c r="E19" s="344">
        <v>661.7</v>
      </c>
      <c r="F19" s="344">
        <v>1748.4</v>
      </c>
      <c r="G19" s="344">
        <v>2422</v>
      </c>
      <c r="H19" s="344">
        <v>2501.7</v>
      </c>
      <c r="I19" s="344">
        <v>628.8</v>
      </c>
      <c r="J19" s="344">
        <v>418</v>
      </c>
      <c r="K19" s="344">
        <v>656.5</v>
      </c>
      <c r="L19" s="344">
        <v>573.8</v>
      </c>
      <c r="M19" s="344">
        <v>783.6</v>
      </c>
      <c r="N19" s="344">
        <v>418</v>
      </c>
      <c r="O19" s="344">
        <v>418</v>
      </c>
      <c r="P19" s="344">
        <v>418</v>
      </c>
      <c r="Q19" s="344">
        <v>420.8</v>
      </c>
      <c r="R19" s="344">
        <v>724.8</v>
      </c>
      <c r="S19" s="344">
        <v>570.9</v>
      </c>
      <c r="T19" s="344">
        <v>418</v>
      </c>
      <c r="U19" s="344">
        <v>418</v>
      </c>
    </row>
    <row r="20" ht="14.25" spans="1:21">
      <c r="A20" s="343">
        <v>8.5</v>
      </c>
      <c r="B20" s="344">
        <v>589.3</v>
      </c>
      <c r="C20" s="344">
        <v>972</v>
      </c>
      <c r="D20" s="344">
        <v>869.6</v>
      </c>
      <c r="E20" s="344">
        <v>689.9</v>
      </c>
      <c r="F20" s="344">
        <v>1818.1</v>
      </c>
      <c r="G20" s="344">
        <v>2497.5</v>
      </c>
      <c r="H20" s="344">
        <v>2594</v>
      </c>
      <c r="I20" s="344">
        <v>655.6</v>
      </c>
      <c r="J20" s="344">
        <v>431.2</v>
      </c>
      <c r="K20" s="344">
        <v>684.5</v>
      </c>
      <c r="L20" s="344">
        <v>598.5</v>
      </c>
      <c r="M20" s="344">
        <v>818.5</v>
      </c>
      <c r="N20" s="344">
        <v>431.2</v>
      </c>
      <c r="O20" s="344">
        <v>431.2</v>
      </c>
      <c r="P20" s="344">
        <v>431.2</v>
      </c>
      <c r="Q20" s="344">
        <v>437.2</v>
      </c>
      <c r="R20" s="344">
        <v>761.8</v>
      </c>
      <c r="S20" s="344">
        <v>589.3</v>
      </c>
      <c r="T20" s="344">
        <v>431.2</v>
      </c>
      <c r="U20" s="344">
        <v>431.2</v>
      </c>
    </row>
    <row r="21" ht="14.25" spans="1:21">
      <c r="A21" s="343">
        <v>9</v>
      </c>
      <c r="B21" s="344">
        <v>607.7</v>
      </c>
      <c r="C21" s="344">
        <v>1007.4</v>
      </c>
      <c r="D21" s="344">
        <v>902.2</v>
      </c>
      <c r="E21" s="344">
        <v>712</v>
      </c>
      <c r="F21" s="344">
        <v>1881.7</v>
      </c>
      <c r="G21" s="344">
        <v>2565</v>
      </c>
      <c r="H21" s="344">
        <v>2680.3</v>
      </c>
      <c r="I21" s="344">
        <v>676.5</v>
      </c>
      <c r="J21" s="344">
        <v>444.5</v>
      </c>
      <c r="K21" s="344">
        <v>706.4</v>
      </c>
      <c r="L21" s="344">
        <v>617.3</v>
      </c>
      <c r="M21" s="344">
        <v>853.4</v>
      </c>
      <c r="N21" s="344">
        <v>444.5</v>
      </c>
      <c r="O21" s="344">
        <v>444.5</v>
      </c>
      <c r="P21" s="344">
        <v>444.5</v>
      </c>
      <c r="Q21" s="344">
        <v>453.7</v>
      </c>
      <c r="R21" s="344">
        <v>788.1</v>
      </c>
      <c r="S21" s="344">
        <v>607.7</v>
      </c>
      <c r="T21" s="344">
        <v>444.5</v>
      </c>
      <c r="U21" s="344">
        <v>444.5</v>
      </c>
    </row>
    <row r="22" ht="14.25" spans="1:21">
      <c r="A22" s="343">
        <v>9.5</v>
      </c>
      <c r="B22" s="344">
        <v>626.1</v>
      </c>
      <c r="C22" s="344">
        <v>1053.5</v>
      </c>
      <c r="D22" s="344">
        <v>934.8</v>
      </c>
      <c r="E22" s="344">
        <v>740.1</v>
      </c>
      <c r="F22" s="344">
        <v>1951.3</v>
      </c>
      <c r="G22" s="344">
        <v>2640.6</v>
      </c>
      <c r="H22" s="344">
        <v>2772.6</v>
      </c>
      <c r="I22" s="344">
        <v>703.4</v>
      </c>
      <c r="J22" s="344">
        <v>457.7</v>
      </c>
      <c r="K22" s="344">
        <v>734.4</v>
      </c>
      <c r="L22" s="344">
        <v>642</v>
      </c>
      <c r="M22" s="344">
        <v>888.3</v>
      </c>
      <c r="N22" s="344">
        <v>457.7</v>
      </c>
      <c r="O22" s="344">
        <v>457.7</v>
      </c>
      <c r="P22" s="344">
        <v>457.7</v>
      </c>
      <c r="Q22" s="344">
        <v>470.1</v>
      </c>
      <c r="R22" s="344">
        <v>825.2</v>
      </c>
      <c r="S22" s="344">
        <v>626.1</v>
      </c>
      <c r="T22" s="344">
        <v>457.7</v>
      </c>
      <c r="U22" s="344">
        <v>457.7</v>
      </c>
    </row>
    <row r="23" ht="14.25" spans="1:21">
      <c r="A23" s="343">
        <v>10</v>
      </c>
      <c r="B23" s="344">
        <v>644.5</v>
      </c>
      <c r="C23" s="344">
        <v>1088.8</v>
      </c>
      <c r="D23" s="344">
        <v>967.4</v>
      </c>
      <c r="E23" s="344">
        <v>762.3</v>
      </c>
      <c r="F23" s="344">
        <v>2014.9</v>
      </c>
      <c r="G23" s="344">
        <v>2708.1</v>
      </c>
      <c r="H23" s="344">
        <v>2859</v>
      </c>
      <c r="I23" s="344">
        <v>724.3</v>
      </c>
      <c r="J23" s="344">
        <v>471</v>
      </c>
      <c r="K23" s="344">
        <v>756.3</v>
      </c>
      <c r="L23" s="344">
        <v>660.8</v>
      </c>
      <c r="M23" s="344">
        <v>923.2</v>
      </c>
      <c r="N23" s="344">
        <v>471</v>
      </c>
      <c r="O23" s="344">
        <v>471</v>
      </c>
      <c r="P23" s="344">
        <v>471</v>
      </c>
      <c r="Q23" s="344">
        <v>486.6</v>
      </c>
      <c r="R23" s="344">
        <v>851.4</v>
      </c>
      <c r="S23" s="344">
        <v>644.5</v>
      </c>
      <c r="T23" s="344">
        <v>471</v>
      </c>
      <c r="U23" s="344">
        <v>471</v>
      </c>
    </row>
    <row r="24" ht="14.25" spans="1:21">
      <c r="A24" s="343">
        <v>10.5</v>
      </c>
      <c r="B24" s="344">
        <v>659.9</v>
      </c>
      <c r="C24" s="344">
        <v>1114</v>
      </c>
      <c r="D24" s="344">
        <v>1005.4</v>
      </c>
      <c r="E24" s="344">
        <v>1043.8</v>
      </c>
      <c r="F24" s="344">
        <v>2120.8</v>
      </c>
      <c r="G24" s="344">
        <v>2855.7</v>
      </c>
      <c r="H24" s="344">
        <v>2956.8</v>
      </c>
      <c r="I24" s="344">
        <v>867.3</v>
      </c>
      <c r="J24" s="344">
        <v>486.9</v>
      </c>
      <c r="K24" s="344">
        <v>930.8</v>
      </c>
      <c r="L24" s="344">
        <v>686.8</v>
      </c>
      <c r="M24" s="344">
        <v>942.1</v>
      </c>
      <c r="N24" s="344">
        <v>486.9</v>
      </c>
      <c r="O24" s="344">
        <v>486.9</v>
      </c>
      <c r="P24" s="344">
        <v>486.9</v>
      </c>
      <c r="Q24" s="344">
        <v>490.2</v>
      </c>
      <c r="R24" s="344">
        <v>879.5</v>
      </c>
      <c r="S24" s="344">
        <v>659.9</v>
      </c>
      <c r="T24" s="344">
        <v>486.9</v>
      </c>
      <c r="U24" s="344">
        <v>486.9</v>
      </c>
    </row>
    <row r="25" ht="14.25" spans="1:21">
      <c r="A25" s="343">
        <v>11</v>
      </c>
      <c r="B25" s="344">
        <v>679.7</v>
      </c>
      <c r="C25" s="344">
        <v>1143.3</v>
      </c>
      <c r="D25" s="344">
        <v>1033.5</v>
      </c>
      <c r="E25" s="344">
        <v>1069.7</v>
      </c>
      <c r="F25" s="344">
        <v>2168.7</v>
      </c>
      <c r="G25" s="344">
        <v>2928.8</v>
      </c>
      <c r="H25" s="344">
        <v>3033.8</v>
      </c>
      <c r="I25" s="344">
        <v>888.4</v>
      </c>
      <c r="J25" s="344">
        <v>501.2</v>
      </c>
      <c r="K25" s="344">
        <v>953.6</v>
      </c>
      <c r="L25" s="344">
        <v>703.1</v>
      </c>
      <c r="M25" s="344">
        <v>970.5</v>
      </c>
      <c r="N25" s="344">
        <v>501.2</v>
      </c>
      <c r="O25" s="344">
        <v>501.2</v>
      </c>
      <c r="P25" s="344">
        <v>501.2</v>
      </c>
      <c r="Q25" s="344">
        <v>504.1</v>
      </c>
      <c r="R25" s="344">
        <v>901.6</v>
      </c>
      <c r="S25" s="344">
        <v>679.7</v>
      </c>
      <c r="T25" s="344">
        <v>501.2</v>
      </c>
      <c r="U25" s="344">
        <v>501.2</v>
      </c>
    </row>
    <row r="26" ht="14.25" spans="1:21">
      <c r="A26" s="343">
        <v>11.5</v>
      </c>
      <c r="B26" s="344">
        <v>699.5</v>
      </c>
      <c r="C26" s="344">
        <v>1183.3</v>
      </c>
      <c r="D26" s="344">
        <v>1061.6</v>
      </c>
      <c r="E26" s="344">
        <v>1101.5</v>
      </c>
      <c r="F26" s="344">
        <v>2222.6</v>
      </c>
      <c r="G26" s="344">
        <v>3009.9</v>
      </c>
      <c r="H26" s="344">
        <v>3116.9</v>
      </c>
      <c r="I26" s="344">
        <v>915.5</v>
      </c>
      <c r="J26" s="344">
        <v>515.5</v>
      </c>
      <c r="K26" s="344">
        <v>982.4</v>
      </c>
      <c r="L26" s="344">
        <v>725.3</v>
      </c>
      <c r="M26" s="344">
        <v>999</v>
      </c>
      <c r="N26" s="344">
        <v>515.5</v>
      </c>
      <c r="O26" s="344">
        <v>515.5</v>
      </c>
      <c r="P26" s="344">
        <v>515.5</v>
      </c>
      <c r="Q26" s="344">
        <v>518.1</v>
      </c>
      <c r="R26" s="344">
        <v>934.5</v>
      </c>
      <c r="S26" s="344">
        <v>699.5</v>
      </c>
      <c r="T26" s="344">
        <v>515.5</v>
      </c>
      <c r="U26" s="344">
        <v>515.5</v>
      </c>
    </row>
    <row r="27" ht="14.25" spans="1:21">
      <c r="A27" s="343">
        <v>12</v>
      </c>
      <c r="B27" s="344">
        <v>719.3</v>
      </c>
      <c r="C27" s="344">
        <v>1212.6</v>
      </c>
      <c r="D27" s="344">
        <v>1089.7</v>
      </c>
      <c r="E27" s="344">
        <v>1127.3</v>
      </c>
      <c r="F27" s="344">
        <v>2270.5</v>
      </c>
      <c r="G27" s="344">
        <v>3083</v>
      </c>
      <c r="H27" s="344">
        <v>3193.9</v>
      </c>
      <c r="I27" s="344">
        <v>936.6</v>
      </c>
      <c r="J27" s="344">
        <v>529.9</v>
      </c>
      <c r="K27" s="344">
        <v>1005.2</v>
      </c>
      <c r="L27" s="344">
        <v>741.6</v>
      </c>
      <c r="M27" s="344">
        <v>1027.4</v>
      </c>
      <c r="N27" s="344">
        <v>529.9</v>
      </c>
      <c r="O27" s="344">
        <v>529.9</v>
      </c>
      <c r="P27" s="344">
        <v>529.9</v>
      </c>
      <c r="Q27" s="344">
        <v>532</v>
      </c>
      <c r="R27" s="344">
        <v>956.7</v>
      </c>
      <c r="S27" s="344">
        <v>719.3</v>
      </c>
      <c r="T27" s="344">
        <v>529.9</v>
      </c>
      <c r="U27" s="344">
        <v>529.9</v>
      </c>
    </row>
    <row r="28" ht="14.25" spans="1:21">
      <c r="A28" s="343">
        <v>12.5</v>
      </c>
      <c r="B28" s="344">
        <v>739.2</v>
      </c>
      <c r="C28" s="344">
        <v>1252.7</v>
      </c>
      <c r="D28" s="344">
        <v>1117.8</v>
      </c>
      <c r="E28" s="344">
        <v>1159.1</v>
      </c>
      <c r="F28" s="344">
        <v>2324.4</v>
      </c>
      <c r="G28" s="344">
        <v>3164.1</v>
      </c>
      <c r="H28" s="344">
        <v>3276.9</v>
      </c>
      <c r="I28" s="344">
        <v>963.7</v>
      </c>
      <c r="J28" s="344">
        <v>544.2</v>
      </c>
      <c r="K28" s="344">
        <v>1034</v>
      </c>
      <c r="L28" s="344">
        <v>763.8</v>
      </c>
      <c r="M28" s="344">
        <v>1055.8</v>
      </c>
      <c r="N28" s="344">
        <v>544.2</v>
      </c>
      <c r="O28" s="344">
        <v>544.2</v>
      </c>
      <c r="P28" s="344">
        <v>544.2</v>
      </c>
      <c r="Q28" s="344">
        <v>545.9</v>
      </c>
      <c r="R28" s="344">
        <v>989.6</v>
      </c>
      <c r="S28" s="344">
        <v>739.2</v>
      </c>
      <c r="T28" s="344">
        <v>544.2</v>
      </c>
      <c r="U28" s="344">
        <v>544.2</v>
      </c>
    </row>
    <row r="29" ht="14.25" spans="1:21">
      <c r="A29" s="343">
        <v>13</v>
      </c>
      <c r="B29" s="344">
        <v>759</v>
      </c>
      <c r="C29" s="344">
        <v>1282</v>
      </c>
      <c r="D29" s="344">
        <v>1145.9</v>
      </c>
      <c r="E29" s="344">
        <v>1184.9</v>
      </c>
      <c r="F29" s="344">
        <v>2372.3</v>
      </c>
      <c r="G29" s="344">
        <v>3237.2</v>
      </c>
      <c r="H29" s="344">
        <v>3353.9</v>
      </c>
      <c r="I29" s="344">
        <v>984.8</v>
      </c>
      <c r="J29" s="344">
        <v>558.5</v>
      </c>
      <c r="K29" s="344">
        <v>1056.8</v>
      </c>
      <c r="L29" s="344">
        <v>780.1</v>
      </c>
      <c r="M29" s="344">
        <v>1084.2</v>
      </c>
      <c r="N29" s="344">
        <v>558.5</v>
      </c>
      <c r="O29" s="344">
        <v>558.5</v>
      </c>
      <c r="P29" s="344">
        <v>558.5</v>
      </c>
      <c r="Q29" s="344">
        <v>559.9</v>
      </c>
      <c r="R29" s="344">
        <v>1011.8</v>
      </c>
      <c r="S29" s="344">
        <v>759</v>
      </c>
      <c r="T29" s="344">
        <v>558.5</v>
      </c>
      <c r="U29" s="344">
        <v>558.5</v>
      </c>
    </row>
    <row r="30" ht="14.25" spans="1:21">
      <c r="A30" s="343">
        <v>13.5</v>
      </c>
      <c r="B30" s="344">
        <v>778.8</v>
      </c>
      <c r="C30" s="344">
        <v>1322</v>
      </c>
      <c r="D30" s="344">
        <v>1174.1</v>
      </c>
      <c r="E30" s="344">
        <v>1216.8</v>
      </c>
      <c r="F30" s="344">
        <v>2426.2</v>
      </c>
      <c r="G30" s="344">
        <v>3318.3</v>
      </c>
      <c r="H30" s="344">
        <v>3436.9</v>
      </c>
      <c r="I30" s="344">
        <v>1011.9</v>
      </c>
      <c r="J30" s="344">
        <v>572.8</v>
      </c>
      <c r="K30" s="344">
        <v>1085.6</v>
      </c>
      <c r="L30" s="344">
        <v>802.4</v>
      </c>
      <c r="M30" s="344">
        <v>1112.7</v>
      </c>
      <c r="N30" s="344">
        <v>572.8</v>
      </c>
      <c r="O30" s="344">
        <v>572.8</v>
      </c>
      <c r="P30" s="344">
        <v>572.8</v>
      </c>
      <c r="Q30" s="344">
        <v>573.8</v>
      </c>
      <c r="R30" s="344">
        <v>1044.7</v>
      </c>
      <c r="S30" s="344">
        <v>778.8</v>
      </c>
      <c r="T30" s="344">
        <v>572.8</v>
      </c>
      <c r="U30" s="344">
        <v>572.8</v>
      </c>
    </row>
    <row r="31" ht="14.25" spans="1:21">
      <c r="A31" s="343">
        <v>14</v>
      </c>
      <c r="B31" s="344">
        <v>798.6</v>
      </c>
      <c r="C31" s="344">
        <v>1351.3</v>
      </c>
      <c r="D31" s="344">
        <v>1202.2</v>
      </c>
      <c r="E31" s="344">
        <v>1242.6</v>
      </c>
      <c r="F31" s="344">
        <v>2474</v>
      </c>
      <c r="G31" s="344">
        <v>3391.4</v>
      </c>
      <c r="H31" s="344">
        <v>3514</v>
      </c>
      <c r="I31" s="344">
        <v>1033</v>
      </c>
      <c r="J31" s="344">
        <v>587.1</v>
      </c>
      <c r="K31" s="344">
        <v>1108.4</v>
      </c>
      <c r="L31" s="344">
        <v>818.6</v>
      </c>
      <c r="M31" s="344">
        <v>1141.1</v>
      </c>
      <c r="N31" s="344">
        <v>587.1</v>
      </c>
      <c r="O31" s="344">
        <v>587.1</v>
      </c>
      <c r="P31" s="344">
        <v>587.1</v>
      </c>
      <c r="Q31" s="344">
        <v>587.7</v>
      </c>
      <c r="R31" s="344">
        <v>1066.9</v>
      </c>
      <c r="S31" s="344">
        <v>798.6</v>
      </c>
      <c r="T31" s="344">
        <v>587.1</v>
      </c>
      <c r="U31" s="344">
        <v>587.1</v>
      </c>
    </row>
    <row r="32" ht="14.25" spans="1:21">
      <c r="A32" s="343">
        <v>14.5</v>
      </c>
      <c r="B32" s="344">
        <v>818.5</v>
      </c>
      <c r="C32" s="344">
        <v>1391.4</v>
      </c>
      <c r="D32" s="344">
        <v>1230.3</v>
      </c>
      <c r="E32" s="344">
        <v>1274.4</v>
      </c>
      <c r="F32" s="344">
        <v>2527.9</v>
      </c>
      <c r="G32" s="344">
        <v>3472.5</v>
      </c>
      <c r="H32" s="344">
        <v>3597</v>
      </c>
      <c r="I32" s="344">
        <v>1060.1</v>
      </c>
      <c r="J32" s="344">
        <v>601.4</v>
      </c>
      <c r="K32" s="344">
        <v>1137.2</v>
      </c>
      <c r="L32" s="344">
        <v>840.9</v>
      </c>
      <c r="M32" s="344">
        <v>1169.5</v>
      </c>
      <c r="N32" s="344">
        <v>601.4</v>
      </c>
      <c r="O32" s="344">
        <v>601.4</v>
      </c>
      <c r="P32" s="344">
        <v>601.4</v>
      </c>
      <c r="Q32" s="344">
        <v>601.7</v>
      </c>
      <c r="R32" s="344">
        <v>1099.8</v>
      </c>
      <c r="S32" s="344">
        <v>818.5</v>
      </c>
      <c r="T32" s="344">
        <v>601.4</v>
      </c>
      <c r="U32" s="344">
        <v>601.4</v>
      </c>
    </row>
    <row r="33" ht="14.25" spans="1:21">
      <c r="A33" s="343">
        <v>15</v>
      </c>
      <c r="B33" s="344">
        <v>838.3</v>
      </c>
      <c r="C33" s="344">
        <v>1420.7</v>
      </c>
      <c r="D33" s="344">
        <v>1258.4</v>
      </c>
      <c r="E33" s="344">
        <v>1300.2</v>
      </c>
      <c r="F33" s="344">
        <v>2575.8</v>
      </c>
      <c r="G33" s="344">
        <v>3545.7</v>
      </c>
      <c r="H33" s="344">
        <v>3674</v>
      </c>
      <c r="I33" s="344">
        <v>1081.2</v>
      </c>
      <c r="J33" s="344">
        <v>615.7</v>
      </c>
      <c r="K33" s="344">
        <v>1160</v>
      </c>
      <c r="L33" s="344">
        <v>857.2</v>
      </c>
      <c r="M33" s="344">
        <v>1197.9</v>
      </c>
      <c r="N33" s="344">
        <v>615.7</v>
      </c>
      <c r="O33" s="344">
        <v>615.7</v>
      </c>
      <c r="P33" s="344">
        <v>615.7</v>
      </c>
      <c r="Q33" s="344">
        <v>615.6</v>
      </c>
      <c r="R33" s="344">
        <v>1122</v>
      </c>
      <c r="S33" s="344">
        <v>838.3</v>
      </c>
      <c r="T33" s="344">
        <v>615.7</v>
      </c>
      <c r="U33" s="344">
        <v>615.7</v>
      </c>
    </row>
    <row r="34" ht="14.25" spans="1:21">
      <c r="A34" s="343">
        <v>15.5</v>
      </c>
      <c r="B34" s="344">
        <v>858.1</v>
      </c>
      <c r="C34" s="344">
        <v>1460.7</v>
      </c>
      <c r="D34" s="344">
        <v>1286.5</v>
      </c>
      <c r="E34" s="344">
        <v>1332.1</v>
      </c>
      <c r="F34" s="344">
        <v>2629.7</v>
      </c>
      <c r="G34" s="344">
        <v>3626.8</v>
      </c>
      <c r="H34" s="344">
        <v>3757</v>
      </c>
      <c r="I34" s="344">
        <v>1108.3</v>
      </c>
      <c r="J34" s="344">
        <v>630</v>
      </c>
      <c r="K34" s="344">
        <v>1188.8</v>
      </c>
      <c r="L34" s="344">
        <v>879.4</v>
      </c>
      <c r="M34" s="344">
        <v>1226.3</v>
      </c>
      <c r="N34" s="344">
        <v>630</v>
      </c>
      <c r="O34" s="344">
        <v>630</v>
      </c>
      <c r="P34" s="344">
        <v>630</v>
      </c>
      <c r="Q34" s="344">
        <v>629.5</v>
      </c>
      <c r="R34" s="344">
        <v>1154.9</v>
      </c>
      <c r="S34" s="344">
        <v>858.1</v>
      </c>
      <c r="T34" s="344">
        <v>630</v>
      </c>
      <c r="U34" s="344">
        <v>630</v>
      </c>
    </row>
    <row r="35" ht="14.25" spans="1:21">
      <c r="A35" s="343">
        <v>16</v>
      </c>
      <c r="B35" s="344">
        <v>877.9</v>
      </c>
      <c r="C35" s="344">
        <v>1490</v>
      </c>
      <c r="D35" s="344">
        <v>1314.6</v>
      </c>
      <c r="E35" s="344">
        <v>1357.9</v>
      </c>
      <c r="F35" s="344">
        <v>2677.6</v>
      </c>
      <c r="G35" s="344">
        <v>3699.9</v>
      </c>
      <c r="H35" s="344">
        <v>3834</v>
      </c>
      <c r="I35" s="344">
        <v>1129.4</v>
      </c>
      <c r="J35" s="344">
        <v>644.3</v>
      </c>
      <c r="K35" s="344">
        <v>1211.6</v>
      </c>
      <c r="L35" s="344">
        <v>895.7</v>
      </c>
      <c r="M35" s="344">
        <v>1254.8</v>
      </c>
      <c r="N35" s="344">
        <v>644.3</v>
      </c>
      <c r="O35" s="344">
        <v>644.3</v>
      </c>
      <c r="P35" s="344">
        <v>644.3</v>
      </c>
      <c r="Q35" s="344">
        <v>643.4</v>
      </c>
      <c r="R35" s="344">
        <v>1177.1</v>
      </c>
      <c r="S35" s="344">
        <v>877.9</v>
      </c>
      <c r="T35" s="344">
        <v>644.3</v>
      </c>
      <c r="U35" s="344">
        <v>644.3</v>
      </c>
    </row>
    <row r="36" ht="14.25" spans="1:21">
      <c r="A36" s="343">
        <v>16.5</v>
      </c>
      <c r="B36" s="344">
        <v>897.8</v>
      </c>
      <c r="C36" s="344">
        <v>1530.1</v>
      </c>
      <c r="D36" s="344">
        <v>1342.7</v>
      </c>
      <c r="E36" s="344">
        <v>1389.7</v>
      </c>
      <c r="F36" s="344">
        <v>2731.5</v>
      </c>
      <c r="G36" s="344">
        <v>3781</v>
      </c>
      <c r="H36" s="344">
        <v>3917.1</v>
      </c>
      <c r="I36" s="344">
        <v>1156.5</v>
      </c>
      <c r="J36" s="344">
        <v>658.6</v>
      </c>
      <c r="K36" s="344">
        <v>1240.4</v>
      </c>
      <c r="L36" s="344">
        <v>918</v>
      </c>
      <c r="M36" s="344">
        <v>1283.2</v>
      </c>
      <c r="N36" s="344">
        <v>658.6</v>
      </c>
      <c r="O36" s="344">
        <v>658.6</v>
      </c>
      <c r="P36" s="344">
        <v>658.6</v>
      </c>
      <c r="Q36" s="344">
        <v>657.4</v>
      </c>
      <c r="R36" s="344">
        <v>1210</v>
      </c>
      <c r="S36" s="344">
        <v>897.8</v>
      </c>
      <c r="T36" s="344">
        <v>658.6</v>
      </c>
      <c r="U36" s="344">
        <v>658.6</v>
      </c>
    </row>
    <row r="37" ht="14.25" spans="1:21">
      <c r="A37" s="343">
        <v>17</v>
      </c>
      <c r="B37" s="344">
        <v>917.6</v>
      </c>
      <c r="C37" s="344">
        <v>1559.4</v>
      </c>
      <c r="D37" s="344">
        <v>1370.8</v>
      </c>
      <c r="E37" s="344">
        <v>1415.5</v>
      </c>
      <c r="F37" s="344">
        <v>2779.4</v>
      </c>
      <c r="G37" s="344">
        <v>3854.1</v>
      </c>
      <c r="H37" s="344">
        <v>3994.1</v>
      </c>
      <c r="I37" s="344">
        <v>1177.6</v>
      </c>
      <c r="J37" s="344">
        <v>673</v>
      </c>
      <c r="K37" s="344">
        <v>1263.2</v>
      </c>
      <c r="L37" s="344">
        <v>934.2</v>
      </c>
      <c r="M37" s="344">
        <v>1311.6</v>
      </c>
      <c r="N37" s="344">
        <v>673</v>
      </c>
      <c r="O37" s="344">
        <v>673</v>
      </c>
      <c r="P37" s="344">
        <v>673</v>
      </c>
      <c r="Q37" s="344">
        <v>671.3</v>
      </c>
      <c r="R37" s="344">
        <v>1232.2</v>
      </c>
      <c r="S37" s="344">
        <v>917.6</v>
      </c>
      <c r="T37" s="344">
        <v>673</v>
      </c>
      <c r="U37" s="344">
        <v>673</v>
      </c>
    </row>
    <row r="38" ht="14.25" spans="1:21">
      <c r="A38" s="343">
        <v>17.5</v>
      </c>
      <c r="B38" s="344">
        <v>937.4</v>
      </c>
      <c r="C38" s="344">
        <v>1599.4</v>
      </c>
      <c r="D38" s="344">
        <v>1398.9</v>
      </c>
      <c r="E38" s="344">
        <v>1447.3</v>
      </c>
      <c r="F38" s="344">
        <v>2833.2</v>
      </c>
      <c r="G38" s="344">
        <v>3935.2</v>
      </c>
      <c r="H38" s="344">
        <v>4077.1</v>
      </c>
      <c r="I38" s="344">
        <v>1204.7</v>
      </c>
      <c r="J38" s="344">
        <v>687.3</v>
      </c>
      <c r="K38" s="344">
        <v>1292</v>
      </c>
      <c r="L38" s="344">
        <v>956.5</v>
      </c>
      <c r="M38" s="344">
        <v>1340</v>
      </c>
      <c r="N38" s="344">
        <v>687.3</v>
      </c>
      <c r="O38" s="344">
        <v>687.3</v>
      </c>
      <c r="P38" s="344">
        <v>687.3</v>
      </c>
      <c r="Q38" s="344">
        <v>685.2</v>
      </c>
      <c r="R38" s="344">
        <v>1265.1</v>
      </c>
      <c r="S38" s="344">
        <v>937.4</v>
      </c>
      <c r="T38" s="344">
        <v>687.3</v>
      </c>
      <c r="U38" s="344">
        <v>687.3</v>
      </c>
    </row>
    <row r="39" ht="14.25" spans="1:21">
      <c r="A39" s="343">
        <v>18</v>
      </c>
      <c r="B39" s="344">
        <v>957.2</v>
      </c>
      <c r="C39" s="344">
        <v>1628.7</v>
      </c>
      <c r="D39" s="344">
        <v>1427</v>
      </c>
      <c r="E39" s="344">
        <v>1473.2</v>
      </c>
      <c r="F39" s="344">
        <v>2881.1</v>
      </c>
      <c r="G39" s="344">
        <v>4008.3</v>
      </c>
      <c r="H39" s="344">
        <v>4154.1</v>
      </c>
      <c r="I39" s="344">
        <v>1225.8</v>
      </c>
      <c r="J39" s="344">
        <v>701.6</v>
      </c>
      <c r="K39" s="344">
        <v>1314.8</v>
      </c>
      <c r="L39" s="344">
        <v>972.8</v>
      </c>
      <c r="M39" s="344">
        <v>1368.5</v>
      </c>
      <c r="N39" s="344">
        <v>701.6</v>
      </c>
      <c r="O39" s="344">
        <v>701.6</v>
      </c>
      <c r="P39" s="344">
        <v>701.6</v>
      </c>
      <c r="Q39" s="344">
        <v>699.2</v>
      </c>
      <c r="R39" s="344">
        <v>1287.2</v>
      </c>
      <c r="S39" s="344">
        <v>957.2</v>
      </c>
      <c r="T39" s="344">
        <v>701.6</v>
      </c>
      <c r="U39" s="344">
        <v>701.6</v>
      </c>
    </row>
    <row r="40" ht="14.25" spans="1:21">
      <c r="A40" s="343">
        <v>18.5</v>
      </c>
      <c r="B40" s="344">
        <v>977.1</v>
      </c>
      <c r="C40" s="344">
        <v>1668.8</v>
      </c>
      <c r="D40" s="344">
        <v>1455.2</v>
      </c>
      <c r="E40" s="344">
        <v>1505</v>
      </c>
      <c r="F40" s="344">
        <v>2935</v>
      </c>
      <c r="G40" s="344">
        <v>4089.4</v>
      </c>
      <c r="H40" s="344">
        <v>4237.2</v>
      </c>
      <c r="I40" s="344">
        <v>1252.9</v>
      </c>
      <c r="J40" s="344">
        <v>715.9</v>
      </c>
      <c r="K40" s="344">
        <v>1343.6</v>
      </c>
      <c r="L40" s="344">
        <v>995</v>
      </c>
      <c r="M40" s="344">
        <v>1396.9</v>
      </c>
      <c r="N40" s="344">
        <v>715.9</v>
      </c>
      <c r="O40" s="344">
        <v>715.9</v>
      </c>
      <c r="P40" s="344">
        <v>715.9</v>
      </c>
      <c r="Q40" s="344">
        <v>713.1</v>
      </c>
      <c r="R40" s="344">
        <v>1320.2</v>
      </c>
      <c r="S40" s="344">
        <v>977.1</v>
      </c>
      <c r="T40" s="344">
        <v>715.9</v>
      </c>
      <c r="U40" s="344">
        <v>715.9</v>
      </c>
    </row>
    <row r="41" ht="14.25" spans="1:21">
      <c r="A41" s="343">
        <v>19</v>
      </c>
      <c r="B41" s="344">
        <v>996.9</v>
      </c>
      <c r="C41" s="344">
        <v>1698</v>
      </c>
      <c r="D41" s="344">
        <v>1483.3</v>
      </c>
      <c r="E41" s="344">
        <v>1530.8</v>
      </c>
      <c r="F41" s="344">
        <v>2982.9</v>
      </c>
      <c r="G41" s="344">
        <v>4162.5</v>
      </c>
      <c r="H41" s="344">
        <v>4314.2</v>
      </c>
      <c r="I41" s="344">
        <v>1274</v>
      </c>
      <c r="J41" s="344">
        <v>730.2</v>
      </c>
      <c r="K41" s="344">
        <v>1366.4</v>
      </c>
      <c r="L41" s="344">
        <v>1011.3</v>
      </c>
      <c r="M41" s="344">
        <v>1425.3</v>
      </c>
      <c r="N41" s="344">
        <v>730.2</v>
      </c>
      <c r="O41" s="344">
        <v>730.2</v>
      </c>
      <c r="P41" s="344">
        <v>730.2</v>
      </c>
      <c r="Q41" s="344">
        <v>727</v>
      </c>
      <c r="R41" s="344">
        <v>1342.3</v>
      </c>
      <c r="S41" s="344">
        <v>996.9</v>
      </c>
      <c r="T41" s="344">
        <v>730.2</v>
      </c>
      <c r="U41" s="344">
        <v>730.2</v>
      </c>
    </row>
    <row r="42" ht="14.25" spans="1:21">
      <c r="A42" s="343">
        <v>19.5</v>
      </c>
      <c r="B42" s="344">
        <v>1016.7</v>
      </c>
      <c r="C42" s="344">
        <v>1738.1</v>
      </c>
      <c r="D42" s="344">
        <v>1511.4</v>
      </c>
      <c r="E42" s="344">
        <v>1562.6</v>
      </c>
      <c r="F42" s="344">
        <v>3036.8</v>
      </c>
      <c r="G42" s="344">
        <v>4243.6</v>
      </c>
      <c r="H42" s="344">
        <v>4397.2</v>
      </c>
      <c r="I42" s="344">
        <v>1301.1</v>
      </c>
      <c r="J42" s="344">
        <v>744.5</v>
      </c>
      <c r="K42" s="344">
        <v>1395.2</v>
      </c>
      <c r="L42" s="344">
        <v>1033.6</v>
      </c>
      <c r="M42" s="344">
        <v>1453.7</v>
      </c>
      <c r="N42" s="344">
        <v>744.5</v>
      </c>
      <c r="O42" s="344">
        <v>744.5</v>
      </c>
      <c r="P42" s="344">
        <v>744.5</v>
      </c>
      <c r="Q42" s="344">
        <v>741</v>
      </c>
      <c r="R42" s="344">
        <v>1375.3</v>
      </c>
      <c r="S42" s="344">
        <v>1016.7</v>
      </c>
      <c r="T42" s="344">
        <v>744.5</v>
      </c>
      <c r="U42" s="344">
        <v>744.5</v>
      </c>
    </row>
    <row r="43" ht="14.25" spans="1:21">
      <c r="A43" s="343">
        <v>20</v>
      </c>
      <c r="B43" s="344">
        <v>1036.5</v>
      </c>
      <c r="C43" s="344">
        <v>1767.4</v>
      </c>
      <c r="D43" s="344">
        <v>1539.5</v>
      </c>
      <c r="E43" s="344">
        <v>1588.5</v>
      </c>
      <c r="F43" s="344">
        <v>3084.7</v>
      </c>
      <c r="G43" s="344">
        <v>4316.7</v>
      </c>
      <c r="H43" s="344">
        <v>4474.2</v>
      </c>
      <c r="I43" s="344">
        <v>1322.2</v>
      </c>
      <c r="J43" s="344">
        <v>758.8</v>
      </c>
      <c r="K43" s="344">
        <v>1418</v>
      </c>
      <c r="L43" s="344">
        <v>1049.8</v>
      </c>
      <c r="M43" s="344">
        <v>1482.2</v>
      </c>
      <c r="N43" s="344">
        <v>758.8</v>
      </c>
      <c r="O43" s="344">
        <v>758.8</v>
      </c>
      <c r="P43" s="344">
        <v>758.8</v>
      </c>
      <c r="Q43" s="344">
        <v>754.9</v>
      </c>
      <c r="R43" s="344">
        <v>1397.4</v>
      </c>
      <c r="S43" s="344">
        <v>1036.5</v>
      </c>
      <c r="T43" s="344">
        <v>758.8</v>
      </c>
      <c r="U43" s="344">
        <v>758.8</v>
      </c>
    </row>
    <row r="44" ht="14.25" spans="1:21">
      <c r="A44" s="343">
        <v>20.5</v>
      </c>
      <c r="B44" s="344">
        <v>1056.4</v>
      </c>
      <c r="C44" s="344">
        <v>1807.5</v>
      </c>
      <c r="D44" s="344">
        <v>1567.6</v>
      </c>
      <c r="E44" s="344">
        <v>1620.3</v>
      </c>
      <c r="F44" s="344">
        <v>3138.6</v>
      </c>
      <c r="G44" s="344">
        <v>4397.8</v>
      </c>
      <c r="H44" s="344">
        <v>4557.2</v>
      </c>
      <c r="I44" s="344">
        <v>1349.3</v>
      </c>
      <c r="J44" s="344">
        <v>773.1</v>
      </c>
      <c r="K44" s="344">
        <v>1446.8</v>
      </c>
      <c r="L44" s="344">
        <v>1072.1</v>
      </c>
      <c r="M44" s="344">
        <v>1510.6</v>
      </c>
      <c r="N44" s="344">
        <v>773.1</v>
      </c>
      <c r="O44" s="344">
        <v>773.1</v>
      </c>
      <c r="P44" s="344">
        <v>773.1</v>
      </c>
      <c r="Q44" s="344">
        <v>768.8</v>
      </c>
      <c r="R44" s="344">
        <v>1430.4</v>
      </c>
      <c r="S44" s="344">
        <v>1056.4</v>
      </c>
      <c r="T44" s="344">
        <v>773.1</v>
      </c>
      <c r="U44" s="344">
        <v>773.1</v>
      </c>
    </row>
    <row r="45" ht="37" customHeight="1" spans="1:21">
      <c r="A45" s="345" t="s">
        <v>1673</v>
      </c>
      <c r="B45" s="341" t="s">
        <v>2014</v>
      </c>
      <c r="C45" s="341" t="s">
        <v>2015</v>
      </c>
      <c r="D45" s="341" t="s">
        <v>2016</v>
      </c>
      <c r="E45" s="341" t="s">
        <v>2017</v>
      </c>
      <c r="F45" s="341" t="s">
        <v>2018</v>
      </c>
      <c r="G45" s="341" t="s">
        <v>2034</v>
      </c>
      <c r="H45" s="341" t="s">
        <v>2020</v>
      </c>
      <c r="I45" s="341" t="s">
        <v>2021</v>
      </c>
      <c r="J45" s="341" t="s">
        <v>2022</v>
      </c>
      <c r="K45" s="341" t="s">
        <v>2023</v>
      </c>
      <c r="L45" s="341" t="s">
        <v>2024</v>
      </c>
      <c r="M45" s="341" t="s">
        <v>2025</v>
      </c>
      <c r="N45" s="341" t="s">
        <v>2026</v>
      </c>
      <c r="O45" s="341" t="s">
        <v>2027</v>
      </c>
      <c r="P45" s="341" t="s">
        <v>2028</v>
      </c>
      <c r="Q45" s="341" t="s">
        <v>2035</v>
      </c>
      <c r="R45" s="341" t="s">
        <v>2036</v>
      </c>
      <c r="S45" s="341" t="s">
        <v>2031</v>
      </c>
      <c r="T45" s="341" t="s">
        <v>2032</v>
      </c>
      <c r="U45" s="341" t="s">
        <v>2033</v>
      </c>
    </row>
    <row r="46" ht="14.25" spans="1:21">
      <c r="A46" s="343" t="s">
        <v>1674</v>
      </c>
      <c r="B46" s="344">
        <v>50.3</v>
      </c>
      <c r="C46" s="344">
        <v>88.1</v>
      </c>
      <c r="D46" s="344">
        <v>77.3</v>
      </c>
      <c r="E46" s="344">
        <v>77.8</v>
      </c>
      <c r="F46" s="344">
        <v>142.9</v>
      </c>
      <c r="G46" s="344">
        <v>218.1</v>
      </c>
      <c r="H46" s="344">
        <v>223.9</v>
      </c>
      <c r="I46" s="344">
        <v>60.4</v>
      </c>
      <c r="J46" s="344">
        <v>36.5</v>
      </c>
      <c r="K46" s="344">
        <v>64.5</v>
      </c>
      <c r="L46" s="344">
        <v>55.9</v>
      </c>
      <c r="M46" s="344">
        <v>73.1</v>
      </c>
      <c r="N46" s="344">
        <v>36.5</v>
      </c>
      <c r="O46" s="344">
        <v>36.5</v>
      </c>
      <c r="P46" s="344">
        <v>36.5</v>
      </c>
      <c r="Q46" s="344">
        <v>36.5</v>
      </c>
      <c r="R46" s="344">
        <v>68</v>
      </c>
      <c r="S46" s="344">
        <v>47.7</v>
      </c>
      <c r="T46" s="344">
        <v>36.5</v>
      </c>
      <c r="U46" s="344">
        <v>36.5</v>
      </c>
    </row>
    <row r="47" ht="14.25" spans="1:21">
      <c r="A47" s="343" t="s">
        <v>1675</v>
      </c>
      <c r="B47" s="344">
        <v>45.6</v>
      </c>
      <c r="C47" s="344">
        <v>81.8</v>
      </c>
      <c r="D47" s="344">
        <v>71</v>
      </c>
      <c r="E47" s="344">
        <v>69.3</v>
      </c>
      <c r="F47" s="344">
        <v>127.4</v>
      </c>
      <c r="G47" s="344">
        <v>193.7</v>
      </c>
      <c r="H47" s="344">
        <v>198.4</v>
      </c>
      <c r="I47" s="344">
        <v>57.5</v>
      </c>
      <c r="J47" s="344">
        <v>32.3</v>
      </c>
      <c r="K47" s="344">
        <v>58.1</v>
      </c>
      <c r="L47" s="344">
        <v>51.6</v>
      </c>
      <c r="M47" s="344">
        <v>64.8</v>
      </c>
      <c r="N47" s="344">
        <v>32.3</v>
      </c>
      <c r="O47" s="344">
        <v>32.3</v>
      </c>
      <c r="P47" s="344">
        <v>32.3</v>
      </c>
      <c r="Q47" s="344">
        <v>32.3</v>
      </c>
      <c r="R47" s="344">
        <v>65.7</v>
      </c>
      <c r="S47" s="344">
        <v>45.6</v>
      </c>
      <c r="T47" s="344">
        <v>32.3</v>
      </c>
      <c r="U47" s="344">
        <v>32.3</v>
      </c>
    </row>
    <row r="48" ht="14.25" spans="1:21">
      <c r="A48" s="343" t="s">
        <v>1676</v>
      </c>
      <c r="B48" s="344">
        <v>43.1</v>
      </c>
      <c r="C48" s="344">
        <v>77.7</v>
      </c>
      <c r="D48" s="344">
        <v>66.9</v>
      </c>
      <c r="E48" s="344">
        <v>65.3</v>
      </c>
      <c r="F48" s="344">
        <v>125.3</v>
      </c>
      <c r="G48" s="344">
        <v>181.3</v>
      </c>
      <c r="H48" s="344">
        <v>189.1</v>
      </c>
      <c r="I48" s="344">
        <v>54.4</v>
      </c>
      <c r="J48" s="344">
        <v>30.9</v>
      </c>
      <c r="K48" s="344">
        <v>55.2</v>
      </c>
      <c r="L48" s="344">
        <v>49.2</v>
      </c>
      <c r="M48" s="344">
        <v>62.3</v>
      </c>
      <c r="N48" s="344">
        <v>30.9</v>
      </c>
      <c r="O48" s="344">
        <v>30.9</v>
      </c>
      <c r="P48" s="344">
        <v>30.9</v>
      </c>
      <c r="Q48" s="344">
        <v>30.9</v>
      </c>
      <c r="R48" s="344">
        <v>62.4</v>
      </c>
      <c r="S48" s="344">
        <v>43.1</v>
      </c>
      <c r="T48" s="344">
        <v>30.9</v>
      </c>
      <c r="U48" s="344">
        <v>30.9</v>
      </c>
    </row>
    <row r="49" ht="14.25" spans="1:21">
      <c r="A49" s="343" t="s">
        <v>1632</v>
      </c>
      <c r="B49" s="344">
        <v>41.5</v>
      </c>
      <c r="C49" s="344">
        <v>74.6</v>
      </c>
      <c r="D49" s="344">
        <v>63.8</v>
      </c>
      <c r="E49" s="344">
        <v>62.4</v>
      </c>
      <c r="F49" s="344">
        <v>124.3</v>
      </c>
      <c r="G49" s="344">
        <v>169.9</v>
      </c>
      <c r="H49" s="344">
        <v>181.4</v>
      </c>
      <c r="I49" s="344">
        <v>52.9</v>
      </c>
      <c r="J49" s="344">
        <v>30.5</v>
      </c>
      <c r="K49" s="344">
        <v>53.7</v>
      </c>
      <c r="L49" s="344">
        <v>47.9</v>
      </c>
      <c r="M49" s="344">
        <v>60.2</v>
      </c>
      <c r="N49" s="344">
        <v>30.5</v>
      </c>
      <c r="O49" s="344">
        <v>30.5</v>
      </c>
      <c r="P49" s="344">
        <v>30.5</v>
      </c>
      <c r="Q49" s="344">
        <v>30.5</v>
      </c>
      <c r="R49" s="344">
        <v>59.7</v>
      </c>
      <c r="S49" s="344">
        <v>41.5</v>
      </c>
      <c r="T49" s="344">
        <v>30.5</v>
      </c>
      <c r="U49" s="344">
        <v>30.5</v>
      </c>
    </row>
    <row r="50" ht="14.25" spans="1:21">
      <c r="A50" s="343" t="s">
        <v>1633</v>
      </c>
      <c r="B50" s="344">
        <v>39.8</v>
      </c>
      <c r="C50" s="344">
        <v>72.9</v>
      </c>
      <c r="D50" s="344">
        <v>62.1</v>
      </c>
      <c r="E50" s="344">
        <v>60.8</v>
      </c>
      <c r="F50" s="344">
        <v>122.1</v>
      </c>
      <c r="G50" s="344">
        <v>167.1</v>
      </c>
      <c r="H50" s="344">
        <v>178.6</v>
      </c>
      <c r="I50" s="344">
        <v>49.9</v>
      </c>
      <c r="J50" s="344">
        <v>28.9</v>
      </c>
      <c r="K50" s="344">
        <v>52.1</v>
      </c>
      <c r="L50" s="344">
        <v>46.4</v>
      </c>
      <c r="M50" s="344">
        <v>58.5</v>
      </c>
      <c r="N50" s="344">
        <v>28.9</v>
      </c>
      <c r="O50" s="344">
        <v>28.9</v>
      </c>
      <c r="P50" s="344">
        <v>28.9</v>
      </c>
      <c r="Q50" s="344">
        <v>28.9</v>
      </c>
      <c r="R50" s="344">
        <v>58.2</v>
      </c>
      <c r="S50" s="344">
        <v>39.8</v>
      </c>
      <c r="T50" s="344">
        <v>28.9</v>
      </c>
      <c r="U50" s="344">
        <v>28.9</v>
      </c>
    </row>
    <row r="51" ht="14.25" spans="1:21">
      <c r="A51" s="343" t="s">
        <v>1634</v>
      </c>
      <c r="B51" s="344">
        <v>39.8</v>
      </c>
      <c r="C51" s="344">
        <v>72.9</v>
      </c>
      <c r="D51" s="344">
        <v>62.1</v>
      </c>
      <c r="E51" s="344">
        <v>60.8</v>
      </c>
      <c r="F51" s="344">
        <v>122.1</v>
      </c>
      <c r="G51" s="344">
        <v>167.1</v>
      </c>
      <c r="H51" s="344">
        <v>178.6</v>
      </c>
      <c r="I51" s="344">
        <v>49.1</v>
      </c>
      <c r="J51" s="344">
        <v>28.9</v>
      </c>
      <c r="K51" s="344">
        <v>52.1</v>
      </c>
      <c r="L51" s="344">
        <v>46.4</v>
      </c>
      <c r="M51" s="344">
        <v>58.5</v>
      </c>
      <c r="N51" s="344">
        <v>28.9</v>
      </c>
      <c r="O51" s="344">
        <v>28.9</v>
      </c>
      <c r="P51" s="344">
        <v>28.9</v>
      </c>
      <c r="Q51" s="344">
        <v>28.9</v>
      </c>
      <c r="R51" s="344">
        <v>58.2</v>
      </c>
      <c r="S51" s="344">
        <v>39.8</v>
      </c>
      <c r="T51" s="344">
        <v>28.9</v>
      </c>
      <c r="U51" s="344">
        <v>28.9</v>
      </c>
    </row>
    <row r="52" ht="14.25" spans="1:21">
      <c r="A52" s="343" t="s">
        <v>1677</v>
      </c>
      <c r="B52" s="344">
        <v>39.8</v>
      </c>
      <c r="C52" s="344">
        <v>72.9</v>
      </c>
      <c r="D52" s="344">
        <v>62.1</v>
      </c>
      <c r="E52" s="344">
        <v>60.8</v>
      </c>
      <c r="F52" s="344">
        <v>122.1</v>
      </c>
      <c r="G52" s="344">
        <v>167.1</v>
      </c>
      <c r="H52" s="344">
        <v>178.6</v>
      </c>
      <c r="I52" s="344">
        <v>49.1</v>
      </c>
      <c r="J52" s="344">
        <v>28.9</v>
      </c>
      <c r="K52" s="344">
        <v>52.1</v>
      </c>
      <c r="L52" s="344">
        <v>46.4</v>
      </c>
      <c r="M52" s="344">
        <v>58.5</v>
      </c>
      <c r="N52" s="344">
        <v>28.9</v>
      </c>
      <c r="O52" s="344">
        <v>28.9</v>
      </c>
      <c r="P52" s="344">
        <v>28.9</v>
      </c>
      <c r="Q52" s="344">
        <v>28.9</v>
      </c>
      <c r="R52" s="344">
        <v>58.2</v>
      </c>
      <c r="S52" s="344">
        <v>39.8</v>
      </c>
      <c r="T52" s="344">
        <v>28.9</v>
      </c>
      <c r="U52" s="344">
        <v>28.9</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61" t="s">
        <v>62</v>
      </c>
      <c r="B1" s="761"/>
      <c r="C1" s="761"/>
      <c r="D1" s="761"/>
      <c r="E1" s="761"/>
      <c r="F1" s="761"/>
      <c r="G1" s="761"/>
      <c r="H1" s="761"/>
      <c r="I1" s="761"/>
      <c r="J1" s="26" t="s">
        <v>63</v>
      </c>
    </row>
    <row r="2" ht="20.25" spans="1:9">
      <c r="A2" s="762" t="s">
        <v>64</v>
      </c>
      <c r="B2" s="763"/>
      <c r="C2" s="763"/>
      <c r="D2" s="763"/>
      <c r="E2" s="763"/>
      <c r="F2" s="763"/>
      <c r="G2" s="763"/>
      <c r="H2" s="764" t="s">
        <v>65</v>
      </c>
      <c r="I2" s="794"/>
    </row>
    <row r="3" spans="1:9">
      <c r="A3" s="765" t="s">
        <v>66</v>
      </c>
      <c r="B3" s="766"/>
      <c r="C3" s="763"/>
      <c r="D3" s="763"/>
      <c r="E3" s="763"/>
      <c r="F3" s="763"/>
      <c r="G3" s="763"/>
      <c r="H3" s="763"/>
      <c r="I3" s="794"/>
    </row>
    <row r="4" spans="1:9">
      <c r="A4" s="767" t="s">
        <v>67</v>
      </c>
      <c r="B4" s="766"/>
      <c r="C4" s="766"/>
      <c r="D4" s="766"/>
      <c r="E4" s="766"/>
      <c r="F4" s="766"/>
      <c r="G4" s="766"/>
      <c r="H4" s="766"/>
      <c r="I4" s="795"/>
    </row>
    <row r="5" spans="1:9">
      <c r="A5" s="768" t="s">
        <v>68</v>
      </c>
      <c r="B5" s="769"/>
      <c r="C5" s="769"/>
      <c r="D5" s="769"/>
      <c r="E5" s="769"/>
      <c r="F5" s="769"/>
      <c r="G5" s="769"/>
      <c r="H5" s="769"/>
      <c r="I5" s="796"/>
    </row>
    <row r="6" spans="1:9">
      <c r="A6" s="770" t="s">
        <v>69</v>
      </c>
      <c r="B6" s="771"/>
      <c r="C6" s="771"/>
      <c r="D6" s="771"/>
      <c r="E6" s="771"/>
      <c r="F6" s="771"/>
      <c r="G6" s="771"/>
      <c r="H6" s="771"/>
      <c r="I6" s="797"/>
    </row>
    <row r="7" spans="1:9">
      <c r="A7" s="772" t="s">
        <v>70</v>
      </c>
      <c r="B7" s="773"/>
      <c r="C7" s="773"/>
      <c r="D7" s="773"/>
      <c r="E7" s="773"/>
      <c r="F7" s="773"/>
      <c r="G7" s="773"/>
      <c r="H7" s="773"/>
      <c r="I7" s="798"/>
    </row>
    <row r="8" ht="114" customHeight="1" spans="1:9">
      <c r="A8" s="774" t="s">
        <v>71</v>
      </c>
      <c r="B8" s="775"/>
      <c r="C8" s="775"/>
      <c r="D8" s="775"/>
      <c r="E8" s="775"/>
      <c r="F8" s="775"/>
      <c r="G8" s="775"/>
      <c r="H8" s="775"/>
      <c r="I8" s="799"/>
    </row>
    <row r="9" ht="90" customHeight="1" spans="1:9">
      <c r="A9" s="776" t="s">
        <v>72</v>
      </c>
      <c r="B9" s="777"/>
      <c r="C9" s="777"/>
      <c r="D9" s="777"/>
      <c r="E9" s="777"/>
      <c r="F9" s="777"/>
      <c r="G9" s="777"/>
      <c r="H9" s="777"/>
      <c r="I9" s="800"/>
    </row>
    <row r="10" spans="1:9">
      <c r="A10" s="778" t="s">
        <v>73</v>
      </c>
      <c r="B10" s="670"/>
      <c r="C10" s="670"/>
      <c r="D10" s="670"/>
      <c r="E10" s="670"/>
      <c r="F10" s="670"/>
      <c r="G10" s="670"/>
      <c r="H10" s="670"/>
      <c r="I10" s="692"/>
    </row>
    <row r="11" spans="1:9">
      <c r="A11" s="779" t="s">
        <v>74</v>
      </c>
      <c r="B11" s="670"/>
      <c r="C11" s="670"/>
      <c r="D11" s="670"/>
      <c r="E11" s="670"/>
      <c r="F11" s="670"/>
      <c r="G11" s="670"/>
      <c r="H11" s="670"/>
      <c r="I11" s="692"/>
    </row>
    <row r="12" spans="1:9">
      <c r="A12" s="779" t="s">
        <v>75</v>
      </c>
      <c r="B12" s="670"/>
      <c r="C12" s="670"/>
      <c r="D12" s="670"/>
      <c r="E12" s="670"/>
      <c r="F12" s="670"/>
      <c r="G12" s="670"/>
      <c r="H12" s="670"/>
      <c r="I12" s="692"/>
    </row>
    <row r="13" spans="1:9">
      <c r="A13" s="779" t="s">
        <v>76</v>
      </c>
      <c r="B13" s="670"/>
      <c r="C13" s="670"/>
      <c r="D13" s="670"/>
      <c r="E13" s="670"/>
      <c r="F13" s="670"/>
      <c r="G13" s="670"/>
      <c r="H13" s="670"/>
      <c r="I13" s="692"/>
    </row>
    <row r="14" spans="1:9">
      <c r="A14" s="778" t="s">
        <v>77</v>
      </c>
      <c r="B14" s="670"/>
      <c r="C14" s="670"/>
      <c r="D14" s="670"/>
      <c r="E14" s="670"/>
      <c r="F14" s="670"/>
      <c r="G14" s="670"/>
      <c r="H14" s="670"/>
      <c r="I14" s="692"/>
    </row>
    <row r="15" spans="1:9">
      <c r="A15" s="778" t="s">
        <v>78</v>
      </c>
      <c r="B15" s="670"/>
      <c r="C15" s="670"/>
      <c r="D15" s="670"/>
      <c r="E15" s="670"/>
      <c r="F15" s="670"/>
      <c r="G15" s="670"/>
      <c r="H15" s="670"/>
      <c r="I15" s="692"/>
    </row>
    <row r="16" spans="1:9">
      <c r="A16" s="778" t="s">
        <v>79</v>
      </c>
      <c r="B16" s="670"/>
      <c r="C16" s="670"/>
      <c r="D16" s="670"/>
      <c r="E16" s="670"/>
      <c r="F16" s="670"/>
      <c r="G16" s="670"/>
      <c r="H16" s="670"/>
      <c r="I16" s="692"/>
    </row>
    <row r="17" spans="1:9">
      <c r="A17" s="778" t="s">
        <v>80</v>
      </c>
      <c r="B17" s="670"/>
      <c r="C17" s="670"/>
      <c r="D17" s="670"/>
      <c r="E17" s="670"/>
      <c r="F17" s="670"/>
      <c r="G17" s="670"/>
      <c r="H17" s="670"/>
      <c r="I17" s="692"/>
    </row>
    <row r="18" spans="1:9">
      <c r="A18" s="778" t="s">
        <v>81</v>
      </c>
      <c r="B18" s="670"/>
      <c r="C18" s="670"/>
      <c r="D18" s="670"/>
      <c r="E18" s="670"/>
      <c r="F18" s="670"/>
      <c r="G18" s="670"/>
      <c r="H18" s="670"/>
      <c r="I18" s="692"/>
    </row>
    <row r="19" spans="1:9">
      <c r="A19" s="778" t="s">
        <v>82</v>
      </c>
      <c r="B19" s="670"/>
      <c r="C19" s="670"/>
      <c r="D19" s="670"/>
      <c r="E19" s="670"/>
      <c r="F19" s="670"/>
      <c r="G19" s="670"/>
      <c r="H19" s="670"/>
      <c r="I19" s="692"/>
    </row>
    <row r="20" spans="1:9">
      <c r="A20" s="778" t="s">
        <v>83</v>
      </c>
      <c r="B20" s="670"/>
      <c r="C20" s="670"/>
      <c r="D20" s="670"/>
      <c r="E20" s="670"/>
      <c r="F20" s="670"/>
      <c r="G20" s="670"/>
      <c r="H20" s="670"/>
      <c r="I20" s="692"/>
    </row>
    <row r="21" spans="1:9">
      <c r="A21" s="778" t="s">
        <v>84</v>
      </c>
      <c r="B21" s="670"/>
      <c r="C21" s="670"/>
      <c r="D21" s="670"/>
      <c r="E21" s="670"/>
      <c r="F21" s="670"/>
      <c r="G21" s="670"/>
      <c r="H21" s="670"/>
      <c r="I21" s="692"/>
    </row>
    <row r="22" spans="1:9">
      <c r="A22" s="778" t="s">
        <v>85</v>
      </c>
      <c r="B22" s="670"/>
      <c r="C22" s="670"/>
      <c r="D22" s="670"/>
      <c r="E22" s="670"/>
      <c r="F22" s="670"/>
      <c r="G22" s="670"/>
      <c r="H22" s="670"/>
      <c r="I22" s="692"/>
    </row>
    <row r="23" spans="1:9">
      <c r="A23" s="778" t="s">
        <v>86</v>
      </c>
      <c r="B23" s="670"/>
      <c r="C23" s="670"/>
      <c r="D23" s="670"/>
      <c r="E23" s="670"/>
      <c r="F23" s="670"/>
      <c r="G23" s="670"/>
      <c r="H23" s="670"/>
      <c r="I23" s="692"/>
    </row>
    <row r="24" spans="1:9">
      <c r="A24" s="778" t="s">
        <v>87</v>
      </c>
      <c r="B24" s="670"/>
      <c r="C24" s="670"/>
      <c r="D24" s="670"/>
      <c r="E24" s="670"/>
      <c r="F24" s="670"/>
      <c r="G24" s="670"/>
      <c r="H24" s="670"/>
      <c r="I24" s="692"/>
    </row>
    <row r="25" spans="1:9">
      <c r="A25" s="669" t="s">
        <v>88</v>
      </c>
      <c r="B25" s="669"/>
      <c r="C25" s="669"/>
      <c r="D25" s="669"/>
      <c r="E25" s="669"/>
      <c r="F25" s="669"/>
      <c r="G25" s="669"/>
      <c r="H25" s="669"/>
      <c r="I25" s="692"/>
    </row>
    <row r="26" spans="1:9">
      <c r="A26" s="673" t="s">
        <v>89</v>
      </c>
      <c r="B26" s="780"/>
      <c r="C26" s="780"/>
      <c r="D26" s="780"/>
      <c r="E26" s="780"/>
      <c r="F26" s="780"/>
      <c r="G26" s="780"/>
      <c r="H26" s="780"/>
      <c r="I26" s="694"/>
    </row>
    <row r="27" spans="1:9">
      <c r="A27" s="669" t="s">
        <v>90</v>
      </c>
      <c r="B27" s="669"/>
      <c r="C27" s="669"/>
      <c r="D27" s="669"/>
      <c r="E27" s="669"/>
      <c r="F27" s="669"/>
      <c r="G27" s="669"/>
      <c r="H27" s="669"/>
      <c r="I27" s="692"/>
    </row>
    <row r="28" spans="1:9">
      <c r="A28" s="669" t="s">
        <v>91</v>
      </c>
      <c r="B28" s="669"/>
      <c r="C28" s="669"/>
      <c r="D28" s="669"/>
      <c r="E28" s="669"/>
      <c r="F28" s="669"/>
      <c r="G28" s="669"/>
      <c r="H28" s="669"/>
      <c r="I28" s="692"/>
    </row>
    <row r="29" spans="1:9">
      <c r="A29" s="669" t="s">
        <v>92</v>
      </c>
      <c r="B29" s="669"/>
      <c r="C29" s="669"/>
      <c r="D29" s="669"/>
      <c r="E29" s="669"/>
      <c r="F29" s="669"/>
      <c r="G29" s="669"/>
      <c r="H29" s="669"/>
      <c r="I29" s="692"/>
    </row>
    <row r="30" spans="1:9">
      <c r="A30" s="665" t="s">
        <v>93</v>
      </c>
      <c r="B30" s="666"/>
      <c r="C30" s="666"/>
      <c r="D30" s="666"/>
      <c r="E30" s="666"/>
      <c r="F30" s="666"/>
      <c r="G30" s="666"/>
      <c r="H30" s="666"/>
      <c r="I30" s="690"/>
    </row>
    <row r="31" spans="1:9">
      <c r="A31" s="665" t="s">
        <v>94</v>
      </c>
      <c r="B31" s="666"/>
      <c r="C31" s="666"/>
      <c r="D31" s="666"/>
      <c r="E31" s="666"/>
      <c r="F31" s="666"/>
      <c r="G31" s="666"/>
      <c r="H31" s="666"/>
      <c r="I31" s="690"/>
    </row>
    <row r="32" spans="1:9">
      <c r="A32" s="665" t="s">
        <v>95</v>
      </c>
      <c r="B32" s="666"/>
      <c r="C32" s="666"/>
      <c r="D32" s="666"/>
      <c r="E32" s="666"/>
      <c r="F32" s="666"/>
      <c r="G32" s="666"/>
      <c r="H32" s="666"/>
      <c r="I32" s="690"/>
    </row>
    <row r="33" spans="1:9">
      <c r="A33" s="781" t="s">
        <v>96</v>
      </c>
      <c r="B33" s="782"/>
      <c r="C33" s="782"/>
      <c r="D33" s="782"/>
      <c r="E33" s="782"/>
      <c r="F33" s="782"/>
      <c r="G33" s="782"/>
      <c r="H33" s="782"/>
      <c r="I33" s="801"/>
    </row>
    <row r="34" spans="1:9">
      <c r="A34" s="781" t="s">
        <v>97</v>
      </c>
      <c r="B34" s="782"/>
      <c r="C34" s="782"/>
      <c r="D34" s="782"/>
      <c r="E34" s="782"/>
      <c r="F34" s="782"/>
      <c r="G34" s="782"/>
      <c r="H34" s="782"/>
      <c r="I34" s="801"/>
    </row>
    <row r="35" spans="1:9">
      <c r="A35" s="783" t="s">
        <v>98</v>
      </c>
      <c r="B35" s="784"/>
      <c r="C35" s="784"/>
      <c r="D35" s="784"/>
      <c r="E35" s="784"/>
      <c r="F35" s="784"/>
      <c r="G35" s="784"/>
      <c r="H35" s="784"/>
      <c r="I35" s="802"/>
    </row>
    <row r="36" spans="1:9">
      <c r="A36" s="783" t="s">
        <v>99</v>
      </c>
      <c r="B36" s="784"/>
      <c r="C36" s="784"/>
      <c r="D36" s="784"/>
      <c r="E36" s="784"/>
      <c r="F36" s="784"/>
      <c r="G36" s="784"/>
      <c r="H36" s="784"/>
      <c r="I36" s="802"/>
    </row>
    <row r="37" spans="1:9">
      <c r="A37" s="665" t="s">
        <v>100</v>
      </c>
      <c r="B37" s="666"/>
      <c r="C37" s="666"/>
      <c r="D37" s="666"/>
      <c r="E37" s="666"/>
      <c r="F37" s="666"/>
      <c r="G37" s="666"/>
      <c r="H37" s="666"/>
      <c r="I37" s="690"/>
    </row>
    <row r="38" spans="1:9">
      <c r="A38" s="665" t="s">
        <v>101</v>
      </c>
      <c r="B38" s="666"/>
      <c r="C38" s="666"/>
      <c r="D38" s="666"/>
      <c r="E38" s="666"/>
      <c r="F38" s="666"/>
      <c r="G38" s="666"/>
      <c r="H38" s="666"/>
      <c r="I38" s="690"/>
    </row>
    <row r="39" spans="1:9">
      <c r="A39" s="785" t="s">
        <v>102</v>
      </c>
      <c r="B39" s="666"/>
      <c r="C39" s="666"/>
      <c r="D39" s="666"/>
      <c r="E39" s="666"/>
      <c r="F39" s="666"/>
      <c r="G39" s="666"/>
      <c r="H39" s="666"/>
      <c r="I39" s="690"/>
    </row>
    <row r="40" spans="1:9">
      <c r="A40" s="665" t="s">
        <v>103</v>
      </c>
      <c r="B40" s="666"/>
      <c r="C40" s="666"/>
      <c r="D40" s="666"/>
      <c r="E40" s="666"/>
      <c r="F40" s="666"/>
      <c r="G40" s="666"/>
      <c r="H40" s="666"/>
      <c r="I40" s="690"/>
    </row>
    <row r="41" spans="1:9">
      <c r="A41" s="669" t="s">
        <v>104</v>
      </c>
      <c r="B41" s="669"/>
      <c r="C41" s="669"/>
      <c r="D41" s="669"/>
      <c r="E41" s="669"/>
      <c r="F41" s="669"/>
      <c r="G41" s="669"/>
      <c r="H41" s="669"/>
      <c r="I41" s="692"/>
    </row>
    <row r="42" spans="1:9">
      <c r="A42" s="669" t="s">
        <v>105</v>
      </c>
      <c r="B42" s="669"/>
      <c r="C42" s="669"/>
      <c r="D42" s="669"/>
      <c r="E42" s="669"/>
      <c r="F42" s="669"/>
      <c r="G42" s="669"/>
      <c r="H42" s="669"/>
      <c r="I42" s="692"/>
    </row>
    <row r="43" spans="1:9">
      <c r="A43" s="786" t="s">
        <v>106</v>
      </c>
      <c r="B43" s="787"/>
      <c r="C43" s="787"/>
      <c r="D43" s="787"/>
      <c r="E43" s="787"/>
      <c r="F43" s="787"/>
      <c r="G43" s="787"/>
      <c r="H43" s="787"/>
      <c r="I43" s="803"/>
    </row>
    <row r="44" spans="1:9">
      <c r="A44" s="669" t="s">
        <v>107</v>
      </c>
      <c r="B44" s="683"/>
      <c r="C44" s="683"/>
      <c r="D44" s="683"/>
      <c r="E44" s="683"/>
      <c r="F44" s="683"/>
      <c r="G44" s="683"/>
      <c r="H44" s="683"/>
      <c r="I44" s="692"/>
    </row>
    <row r="45" spans="1:9">
      <c r="A45" s="669" t="s">
        <v>108</v>
      </c>
      <c r="B45" s="669"/>
      <c r="C45" s="669"/>
      <c r="D45" s="669"/>
      <c r="E45" s="669"/>
      <c r="F45" s="669"/>
      <c r="G45" s="669"/>
      <c r="H45" s="669"/>
      <c r="I45" s="692"/>
    </row>
    <row r="46" spans="1:9">
      <c r="A46" s="669" t="s">
        <v>109</v>
      </c>
      <c r="B46" s="669"/>
      <c r="C46" s="669"/>
      <c r="D46" s="669"/>
      <c r="E46" s="669"/>
      <c r="F46" s="669"/>
      <c r="G46" s="669"/>
      <c r="H46" s="669"/>
      <c r="I46" s="692"/>
    </row>
    <row r="47" spans="1:9">
      <c r="A47" s="669" t="s">
        <v>110</v>
      </c>
      <c r="B47" s="669"/>
      <c r="C47" s="669"/>
      <c r="D47" s="669"/>
      <c r="E47" s="669"/>
      <c r="F47" s="669"/>
      <c r="G47" s="669"/>
      <c r="H47" s="669"/>
      <c r="I47" s="692"/>
    </row>
    <row r="48" spans="1:9">
      <c r="A48" s="669" t="s">
        <v>111</v>
      </c>
      <c r="B48" s="669"/>
      <c r="C48" s="669"/>
      <c r="D48" s="669"/>
      <c r="E48" s="669"/>
      <c r="F48" s="669"/>
      <c r="G48" s="669"/>
      <c r="H48" s="669"/>
      <c r="I48" s="692"/>
    </row>
    <row r="49" spans="1:9">
      <c r="A49" s="669" t="s">
        <v>112</v>
      </c>
      <c r="B49" s="669"/>
      <c r="C49" s="669"/>
      <c r="D49" s="669"/>
      <c r="E49" s="669"/>
      <c r="F49" s="669"/>
      <c r="G49" s="669"/>
      <c r="H49" s="669"/>
      <c r="I49" s="692"/>
    </row>
    <row r="50" spans="1:9">
      <c r="A50" s="669" t="s">
        <v>113</v>
      </c>
      <c r="B50" s="669"/>
      <c r="C50" s="669"/>
      <c r="D50" s="669"/>
      <c r="E50" s="669"/>
      <c r="F50" s="669"/>
      <c r="G50" s="669"/>
      <c r="H50" s="669"/>
      <c r="I50" s="692"/>
    </row>
    <row r="51" spans="1:9">
      <c r="A51" s="669" t="s">
        <v>114</v>
      </c>
      <c r="B51" s="669"/>
      <c r="C51" s="669"/>
      <c r="D51" s="669"/>
      <c r="E51" s="669"/>
      <c r="F51" s="669"/>
      <c r="G51" s="669"/>
      <c r="H51" s="669"/>
      <c r="I51" s="692"/>
    </row>
    <row r="52" spans="1:9">
      <c r="A52" s="788" t="s">
        <v>115</v>
      </c>
      <c r="B52" s="670"/>
      <c r="C52" s="670"/>
      <c r="D52" s="670"/>
      <c r="E52" s="670"/>
      <c r="F52" s="670"/>
      <c r="G52" s="670"/>
      <c r="H52" s="670"/>
      <c r="I52" s="692"/>
    </row>
    <row r="53" spans="1:9">
      <c r="A53" s="788" t="s">
        <v>116</v>
      </c>
      <c r="B53" s="670"/>
      <c r="C53" s="670"/>
      <c r="D53" s="670"/>
      <c r="E53" s="670"/>
      <c r="F53" s="670"/>
      <c r="G53" s="670"/>
      <c r="H53" s="670"/>
      <c r="I53" s="692"/>
    </row>
    <row r="54" spans="1:9">
      <c r="A54" s="788" t="s">
        <v>117</v>
      </c>
      <c r="B54" s="670"/>
      <c r="D54" s="670"/>
      <c r="E54" s="670"/>
      <c r="F54" s="670"/>
      <c r="G54" s="670"/>
      <c r="H54" s="670"/>
      <c r="I54" s="692"/>
    </row>
    <row r="55" spans="1:9">
      <c r="A55" s="788" t="s">
        <v>118</v>
      </c>
      <c r="B55" s="670"/>
      <c r="C55" s="670"/>
      <c r="D55" s="670"/>
      <c r="E55" s="670"/>
      <c r="F55" s="670"/>
      <c r="G55" s="670"/>
      <c r="H55" s="670"/>
      <c r="I55" s="692"/>
    </row>
    <row r="56" spans="1:9">
      <c r="A56" s="788" t="s">
        <v>119</v>
      </c>
      <c r="B56" s="670"/>
      <c r="C56" s="670"/>
      <c r="D56" s="670"/>
      <c r="E56" s="670"/>
      <c r="F56" s="670"/>
      <c r="G56" s="670"/>
      <c r="H56" s="670"/>
      <c r="I56" s="692"/>
    </row>
    <row r="57" spans="1:9">
      <c r="A57" s="789" t="s">
        <v>120</v>
      </c>
      <c r="B57" s="790"/>
      <c r="C57" s="790"/>
      <c r="D57" s="790"/>
      <c r="E57" s="790"/>
      <c r="F57" s="790"/>
      <c r="G57" s="790"/>
      <c r="H57" s="790"/>
      <c r="I57" s="692"/>
    </row>
    <row r="58" spans="1:9">
      <c r="A58" s="791" t="s">
        <v>121</v>
      </c>
      <c r="B58" s="792"/>
      <c r="C58" s="792"/>
      <c r="D58" s="792"/>
      <c r="E58" s="792"/>
      <c r="F58" s="792"/>
      <c r="G58" s="792"/>
      <c r="H58" s="792"/>
      <c r="I58" s="690"/>
    </row>
    <row r="59" spans="1:9">
      <c r="A59" s="791" t="s">
        <v>122</v>
      </c>
      <c r="B59" s="792"/>
      <c r="C59" s="792"/>
      <c r="D59" s="792"/>
      <c r="E59" s="792"/>
      <c r="F59" s="792"/>
      <c r="G59" s="792"/>
      <c r="H59" s="792"/>
      <c r="I59" s="690"/>
    </row>
    <row r="60" spans="1:9">
      <c r="A60" s="791" t="s">
        <v>123</v>
      </c>
      <c r="B60" s="792"/>
      <c r="C60" s="792"/>
      <c r="D60" s="792"/>
      <c r="E60" s="792"/>
      <c r="F60" s="792"/>
      <c r="G60" s="792"/>
      <c r="H60" s="792"/>
      <c r="I60" s="690"/>
    </row>
    <row r="61" spans="1:9">
      <c r="A61" s="793" t="s">
        <v>124</v>
      </c>
      <c r="B61" s="666"/>
      <c r="C61" s="666"/>
      <c r="D61" s="666"/>
      <c r="E61" s="666"/>
      <c r="F61" s="666"/>
      <c r="G61" s="666"/>
      <c r="H61" s="666"/>
      <c r="I61" s="690"/>
    </row>
    <row r="62" spans="1:9">
      <c r="A62" s="793" t="s">
        <v>125</v>
      </c>
      <c r="B62" s="666"/>
      <c r="C62" s="666"/>
      <c r="D62" s="666"/>
      <c r="E62" s="666"/>
      <c r="F62" s="666"/>
      <c r="G62" s="666"/>
      <c r="H62" s="666"/>
      <c r="I62" s="690"/>
    </row>
    <row r="63" spans="1:9">
      <c r="A63" s="793" t="s">
        <v>126</v>
      </c>
      <c r="B63" s="666"/>
      <c r="C63" s="666"/>
      <c r="D63" s="666"/>
      <c r="E63" s="666"/>
      <c r="F63" s="666"/>
      <c r="G63" s="666"/>
      <c r="H63" s="666"/>
      <c r="I63" s="690"/>
    </row>
    <row r="64" spans="1:9">
      <c r="A64" s="669" t="s">
        <v>127</v>
      </c>
      <c r="B64" s="669"/>
      <c r="C64" s="669"/>
      <c r="D64" s="669"/>
      <c r="E64" s="669"/>
      <c r="F64" s="669"/>
      <c r="G64" s="669"/>
      <c r="H64" s="669"/>
      <c r="I64" s="692"/>
    </row>
    <row r="65" spans="1:9">
      <c r="A65" s="765" t="s">
        <v>128</v>
      </c>
      <c r="B65" s="763"/>
      <c r="C65" s="763"/>
      <c r="D65" s="763"/>
      <c r="E65" s="763"/>
      <c r="F65" s="763"/>
      <c r="G65" s="763"/>
      <c r="H65" s="763"/>
      <c r="I65" s="794"/>
    </row>
    <row r="66" spans="1:9">
      <c r="A66" s="765" t="s">
        <v>129</v>
      </c>
      <c r="B66" s="763"/>
      <c r="C66" s="763"/>
      <c r="D66" s="763"/>
      <c r="E66" s="763"/>
      <c r="F66" s="763"/>
      <c r="G66" s="763"/>
      <c r="H66" s="763"/>
      <c r="I66" s="794"/>
    </row>
    <row r="67" spans="1:9">
      <c r="A67" s="765" t="s">
        <v>130</v>
      </c>
      <c r="B67" s="763"/>
      <c r="C67" s="763"/>
      <c r="D67" s="763"/>
      <c r="E67" s="763"/>
      <c r="F67" s="763"/>
      <c r="G67" s="763"/>
      <c r="H67" s="763"/>
      <c r="I67" s="794"/>
    </row>
    <row r="68" ht="14.25" spans="1:9">
      <c r="A68" s="804" t="s">
        <v>131</v>
      </c>
      <c r="B68" s="805"/>
      <c r="C68" s="806"/>
      <c r="D68" s="806"/>
      <c r="E68" s="806"/>
      <c r="F68" s="806"/>
      <c r="G68" s="806"/>
      <c r="H68" s="806"/>
      <c r="I68" s="818"/>
    </row>
    <row r="69" ht="14.25" spans="1:9">
      <c r="A69" s="804" t="s">
        <v>132</v>
      </c>
      <c r="B69" s="805"/>
      <c r="C69" s="806"/>
      <c r="D69" s="806"/>
      <c r="E69" s="806"/>
      <c r="F69" s="806"/>
      <c r="H69" s="806"/>
      <c r="I69" s="818"/>
    </row>
    <row r="70" ht="14.25" spans="1:9">
      <c r="A70" s="807" t="s">
        <v>133</v>
      </c>
      <c r="B70" s="489"/>
      <c r="C70" s="599"/>
      <c r="D70" s="599"/>
      <c r="E70" s="599"/>
      <c r="F70" s="599"/>
      <c r="G70" s="599"/>
      <c r="H70" s="599"/>
      <c r="I70" s="819"/>
    </row>
    <row r="71" spans="1:9">
      <c r="A71" s="765" t="s">
        <v>134</v>
      </c>
      <c r="B71" s="763"/>
      <c r="C71" s="763"/>
      <c r="D71" s="763"/>
      <c r="E71" s="763"/>
      <c r="F71" s="763"/>
      <c r="G71" s="763"/>
      <c r="H71" s="763"/>
      <c r="I71" s="794"/>
    </row>
    <row r="72" spans="1:9">
      <c r="A72" s="808" t="s">
        <v>135</v>
      </c>
      <c r="B72" s="763"/>
      <c r="C72" s="763"/>
      <c r="D72" s="763"/>
      <c r="E72" s="763"/>
      <c r="F72" s="763"/>
      <c r="G72" s="763"/>
      <c r="H72" s="763"/>
      <c r="I72" s="794"/>
    </row>
    <row r="73" spans="1:9">
      <c r="A73" s="808" t="s">
        <v>136</v>
      </c>
      <c r="B73" s="763"/>
      <c r="C73" s="763"/>
      <c r="D73" s="763"/>
      <c r="E73" s="763"/>
      <c r="F73" s="763"/>
      <c r="G73" s="763"/>
      <c r="H73" s="763"/>
      <c r="I73" s="794"/>
    </row>
    <row r="74" spans="1:9">
      <c r="A74" s="808" t="s">
        <v>137</v>
      </c>
      <c r="B74" s="763"/>
      <c r="C74" s="763"/>
      <c r="D74" s="763"/>
      <c r="E74" s="763"/>
      <c r="F74" s="763"/>
      <c r="G74" s="763"/>
      <c r="H74" s="763"/>
      <c r="I74" s="794"/>
    </row>
    <row r="75" spans="1:9">
      <c r="A75" s="808" t="s">
        <v>138</v>
      </c>
      <c r="B75" s="763"/>
      <c r="C75" s="763"/>
      <c r="D75" s="763"/>
      <c r="E75" s="763"/>
      <c r="F75" s="763"/>
      <c r="G75" s="763"/>
      <c r="H75" s="763"/>
      <c r="I75" s="794"/>
    </row>
    <row r="76" spans="1:9">
      <c r="A76" s="808" t="s">
        <v>139</v>
      </c>
      <c r="B76" s="763"/>
      <c r="C76" s="763"/>
      <c r="D76" s="763"/>
      <c r="E76" s="763"/>
      <c r="F76" s="763"/>
      <c r="G76" s="763"/>
      <c r="H76" s="763"/>
      <c r="I76" s="794"/>
    </row>
    <row r="77" spans="1:9">
      <c r="A77" s="808" t="s">
        <v>140</v>
      </c>
      <c r="B77" s="763"/>
      <c r="C77" s="763"/>
      <c r="D77" s="763"/>
      <c r="E77" s="763"/>
      <c r="F77" s="763"/>
      <c r="G77" s="763"/>
      <c r="H77" s="763"/>
      <c r="I77" s="794"/>
    </row>
    <row r="78" spans="1:9">
      <c r="A78" s="808" t="s">
        <v>141</v>
      </c>
      <c r="B78" s="763"/>
      <c r="C78" s="763"/>
      <c r="D78" s="763"/>
      <c r="E78" s="763"/>
      <c r="F78" s="763"/>
      <c r="G78" s="763"/>
      <c r="H78" s="763"/>
      <c r="I78" s="794"/>
    </row>
    <row r="79" spans="1:9">
      <c r="A79" s="808" t="s">
        <v>142</v>
      </c>
      <c r="B79" s="763"/>
      <c r="C79" s="763"/>
      <c r="D79" s="763"/>
      <c r="E79" s="763"/>
      <c r="F79" s="763"/>
      <c r="G79" s="763"/>
      <c r="H79" s="763"/>
      <c r="I79" s="794"/>
    </row>
    <row r="80" spans="1:9">
      <c r="A80" s="665" t="s">
        <v>143</v>
      </c>
      <c r="B80" s="663"/>
      <c r="C80" s="663"/>
      <c r="D80" s="663"/>
      <c r="E80" s="663"/>
      <c r="F80" s="663"/>
      <c r="G80" s="663"/>
      <c r="H80" s="663"/>
      <c r="I80" s="690"/>
    </row>
    <row r="81" spans="1:9">
      <c r="A81" s="665" t="s">
        <v>144</v>
      </c>
      <c r="B81" s="809"/>
      <c r="C81" s="809"/>
      <c r="D81" s="809"/>
      <c r="E81" s="809"/>
      <c r="F81" s="809"/>
      <c r="G81" s="809"/>
      <c r="H81" s="809"/>
      <c r="I81" s="690"/>
    </row>
    <row r="82" ht="25" customHeight="1" spans="1:9">
      <c r="A82" s="665" t="s">
        <v>145</v>
      </c>
      <c r="B82" s="809"/>
      <c r="C82" s="809"/>
      <c r="D82" s="809"/>
      <c r="E82" s="809"/>
      <c r="F82" s="809"/>
      <c r="G82" s="809"/>
      <c r="H82" s="809"/>
      <c r="I82" s="690"/>
    </row>
    <row r="83" spans="1:9">
      <c r="A83" s="808" t="s">
        <v>146</v>
      </c>
      <c r="B83" s="763"/>
      <c r="C83" s="763"/>
      <c r="D83" s="763"/>
      <c r="E83" s="763"/>
      <c r="F83" s="763"/>
      <c r="G83" s="763"/>
      <c r="H83" s="763"/>
      <c r="I83" s="794"/>
    </row>
    <row r="84" spans="1:9">
      <c r="A84" s="808" t="s">
        <v>147</v>
      </c>
      <c r="B84" s="763"/>
      <c r="C84" s="763"/>
      <c r="D84" s="763"/>
      <c r="E84" s="763"/>
      <c r="F84" s="763"/>
      <c r="G84" s="763"/>
      <c r="H84" s="763"/>
      <c r="I84" s="794"/>
    </row>
    <row r="85" spans="1:9">
      <c r="A85" s="810" t="s">
        <v>148</v>
      </c>
      <c r="B85" s="763"/>
      <c r="C85" s="763"/>
      <c r="D85" s="763"/>
      <c r="E85" s="763"/>
      <c r="F85" s="763"/>
      <c r="G85" s="763"/>
      <c r="H85" s="763"/>
      <c r="I85" s="794"/>
    </row>
    <row r="86" ht="45" customHeight="1" spans="1:9">
      <c r="A86" s="811" t="s">
        <v>149</v>
      </c>
      <c r="B86" s="812"/>
      <c r="C86" s="812"/>
      <c r="D86" s="812"/>
      <c r="E86" s="812"/>
      <c r="F86" s="812"/>
      <c r="G86" s="812"/>
      <c r="H86" s="812"/>
      <c r="I86" s="820"/>
    </row>
    <row r="87" spans="1:9">
      <c r="A87" s="810" t="s">
        <v>150</v>
      </c>
      <c r="B87" s="763"/>
      <c r="C87" s="763"/>
      <c r="D87" s="763"/>
      <c r="E87" s="763"/>
      <c r="F87" s="763"/>
      <c r="G87" s="763"/>
      <c r="H87" s="763"/>
      <c r="I87" s="794"/>
    </row>
    <row r="88" spans="1:9">
      <c r="A88" s="813" t="s">
        <v>151</v>
      </c>
      <c r="B88" s="763"/>
      <c r="C88" s="763"/>
      <c r="D88" s="763"/>
      <c r="E88" s="763"/>
      <c r="F88" s="763"/>
      <c r="G88" s="763"/>
      <c r="H88" s="763"/>
      <c r="I88" s="794"/>
    </row>
    <row r="89" ht="27" customHeight="1" spans="1:9">
      <c r="A89" s="814" t="s">
        <v>152</v>
      </c>
      <c r="B89" s="815"/>
      <c r="C89" s="815"/>
      <c r="D89" s="815"/>
      <c r="E89" s="815"/>
      <c r="F89" s="815"/>
      <c r="G89" s="815"/>
      <c r="H89" s="815"/>
      <c r="I89" s="821"/>
    </row>
    <row r="90" spans="1:9">
      <c r="A90" s="816" t="s">
        <v>153</v>
      </c>
      <c r="B90" s="817"/>
      <c r="C90" s="817"/>
      <c r="D90" s="817"/>
      <c r="E90" s="817"/>
      <c r="F90" s="817"/>
      <c r="G90" s="817"/>
      <c r="H90" s="817"/>
      <c r="I90" s="822"/>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topLeftCell="A25" workbookViewId="0">
      <selection activeCell="A1" sqref="A1:G1"/>
    </sheetView>
  </sheetViews>
  <sheetFormatPr defaultColWidth="9" defaultRowHeight="13.5" outlineLevelCol="7"/>
  <cols>
    <col min="1" max="7" width="15.6333333333333" style="300" customWidth="1"/>
    <col min="8" max="16384" width="9" style="301"/>
  </cols>
  <sheetData>
    <row r="1" ht="25.5" spans="1:8">
      <c r="A1" s="302" t="s">
        <v>2037</v>
      </c>
      <c r="B1" s="302"/>
      <c r="C1" s="302"/>
      <c r="D1" s="302"/>
      <c r="E1" s="302"/>
      <c r="F1" s="302"/>
      <c r="G1" s="302"/>
      <c r="H1" s="303" t="s">
        <v>63</v>
      </c>
    </row>
    <row r="2" ht="27" customHeight="1" spans="1:8">
      <c r="A2" s="304" t="s">
        <v>1681</v>
      </c>
      <c r="B2" s="305"/>
      <c r="C2" s="305"/>
      <c r="D2" s="305"/>
      <c r="E2" s="305"/>
      <c r="F2" s="305"/>
      <c r="G2" s="306"/>
      <c r="H2" s="303" t="s">
        <v>2038</v>
      </c>
    </row>
    <row r="3" spans="1:7">
      <c r="A3" s="307" t="s">
        <v>1684</v>
      </c>
      <c r="B3" s="307" t="s">
        <v>1685</v>
      </c>
      <c r="C3" s="307" t="s">
        <v>414</v>
      </c>
      <c r="D3" s="308"/>
      <c r="E3" s="307" t="s">
        <v>1684</v>
      </c>
      <c r="F3" s="307" t="s">
        <v>1685</v>
      </c>
      <c r="G3" s="307" t="s">
        <v>414</v>
      </c>
    </row>
    <row r="4" ht="14.25" spans="1:7">
      <c r="A4" s="309" t="s">
        <v>2039</v>
      </c>
      <c r="B4" s="309"/>
      <c r="C4" s="309"/>
      <c r="D4" s="308"/>
      <c r="E4" s="309" t="s">
        <v>2040</v>
      </c>
      <c r="F4" s="309"/>
      <c r="G4" s="309"/>
    </row>
    <row r="5" spans="1:7">
      <c r="A5" s="310" t="s">
        <v>417</v>
      </c>
      <c r="B5" s="311" t="s">
        <v>351</v>
      </c>
      <c r="C5" s="312" t="s">
        <v>418</v>
      </c>
      <c r="D5" s="308"/>
      <c r="E5" s="310" t="s">
        <v>1688</v>
      </c>
      <c r="F5" s="311" t="s">
        <v>674</v>
      </c>
      <c r="G5" s="312" t="s">
        <v>676</v>
      </c>
    </row>
    <row r="6" ht="14.25" spans="1:7">
      <c r="A6" s="309" t="s">
        <v>2041</v>
      </c>
      <c r="B6" s="309"/>
      <c r="C6" s="309"/>
      <c r="D6" s="308"/>
      <c r="E6" s="310" t="s">
        <v>1690</v>
      </c>
      <c r="F6" s="311" t="s">
        <v>671</v>
      </c>
      <c r="G6" s="312" t="s">
        <v>673</v>
      </c>
    </row>
    <row r="7" spans="1:7">
      <c r="A7" s="310" t="s">
        <v>1691</v>
      </c>
      <c r="B7" s="311" t="s">
        <v>435</v>
      </c>
      <c r="C7" s="312" t="s">
        <v>437</v>
      </c>
      <c r="D7" s="308"/>
      <c r="E7" s="310" t="s">
        <v>1692</v>
      </c>
      <c r="F7" s="311" t="s">
        <v>790</v>
      </c>
      <c r="G7" s="312" t="s">
        <v>792</v>
      </c>
    </row>
    <row r="8" ht="14.25" spans="1:7">
      <c r="A8" s="309" t="s">
        <v>2042</v>
      </c>
      <c r="B8" s="309"/>
      <c r="C8" s="309"/>
      <c r="D8" s="308"/>
      <c r="E8" s="310" t="s">
        <v>1694</v>
      </c>
      <c r="F8" s="311" t="s">
        <v>1175</v>
      </c>
      <c r="G8" s="312" t="s">
        <v>904</v>
      </c>
    </row>
    <row r="9" spans="1:7">
      <c r="A9" s="310" t="s">
        <v>1695</v>
      </c>
      <c r="B9" s="311" t="s">
        <v>1696</v>
      </c>
      <c r="C9" s="312" t="s">
        <v>458</v>
      </c>
      <c r="D9" s="308"/>
      <c r="E9" s="310" t="s">
        <v>1697</v>
      </c>
      <c r="F9" s="311" t="s">
        <v>1698</v>
      </c>
      <c r="G9" s="312" t="s">
        <v>726</v>
      </c>
    </row>
    <row r="10" spans="1:7">
      <c r="A10" s="310" t="s">
        <v>1699</v>
      </c>
      <c r="B10" s="311" t="s">
        <v>1467</v>
      </c>
      <c r="C10" s="312" t="s">
        <v>1044</v>
      </c>
      <c r="D10" s="308"/>
      <c r="E10" s="310" t="s">
        <v>1700</v>
      </c>
      <c r="F10" s="311" t="s">
        <v>677</v>
      </c>
      <c r="G10" s="312" t="s">
        <v>679</v>
      </c>
    </row>
    <row r="11" spans="1:7">
      <c r="A11" s="310" t="s">
        <v>1701</v>
      </c>
      <c r="B11" s="311" t="s">
        <v>459</v>
      </c>
      <c r="C11" s="312" t="s">
        <v>461</v>
      </c>
      <c r="D11" s="308"/>
      <c r="E11" s="310" t="s">
        <v>1702</v>
      </c>
      <c r="F11" s="311" t="s">
        <v>680</v>
      </c>
      <c r="G11" s="312" t="s">
        <v>682</v>
      </c>
    </row>
    <row r="12" ht="14.25" spans="1:7">
      <c r="A12" s="309" t="s">
        <v>2043</v>
      </c>
      <c r="B12" s="309"/>
      <c r="C12" s="309"/>
      <c r="D12" s="308"/>
      <c r="E12" s="310" t="s">
        <v>1704</v>
      </c>
      <c r="F12" s="311" t="s">
        <v>1255</v>
      </c>
      <c r="G12" s="312" t="s">
        <v>795</v>
      </c>
    </row>
    <row r="13" spans="1:7">
      <c r="A13" s="310" t="s">
        <v>1705</v>
      </c>
      <c r="B13" s="311" t="s">
        <v>617</v>
      </c>
      <c r="C13" s="312" t="s">
        <v>619</v>
      </c>
      <c r="D13" s="308"/>
      <c r="E13" s="313" t="s">
        <v>1706</v>
      </c>
      <c r="F13" s="314" t="s">
        <v>1707</v>
      </c>
      <c r="G13" s="315" t="s">
        <v>474</v>
      </c>
    </row>
    <row r="14" spans="1:7">
      <c r="A14" s="310" t="s">
        <v>1708</v>
      </c>
      <c r="B14" s="311" t="s">
        <v>1399</v>
      </c>
      <c r="C14" s="312" t="s">
        <v>628</v>
      </c>
      <c r="D14" s="308"/>
      <c r="E14" s="310" t="s">
        <v>1709</v>
      </c>
      <c r="F14" s="311" t="s">
        <v>1710</v>
      </c>
      <c r="G14" s="312" t="s">
        <v>685</v>
      </c>
    </row>
    <row r="15" spans="1:7">
      <c r="A15" s="310" t="s">
        <v>1711</v>
      </c>
      <c r="B15" s="311" t="s">
        <v>1712</v>
      </c>
      <c r="C15" s="312" t="s">
        <v>708</v>
      </c>
      <c r="D15" s="308"/>
      <c r="E15" s="310" t="s">
        <v>1713</v>
      </c>
      <c r="F15" s="311" t="s">
        <v>1291</v>
      </c>
      <c r="G15" s="312" t="s">
        <v>798</v>
      </c>
    </row>
    <row r="16" spans="1:7">
      <c r="A16" s="310" t="s">
        <v>1714</v>
      </c>
      <c r="B16" s="311" t="s">
        <v>1567</v>
      </c>
      <c r="C16" s="312" t="s">
        <v>631</v>
      </c>
      <c r="D16" s="308"/>
      <c r="E16" s="310" t="s">
        <v>1715</v>
      </c>
      <c r="F16" s="311" t="s">
        <v>1533</v>
      </c>
      <c r="G16" s="312" t="s">
        <v>917</v>
      </c>
    </row>
    <row r="17" spans="1:7">
      <c r="A17" s="310" t="s">
        <v>1716</v>
      </c>
      <c r="B17" s="311" t="s">
        <v>1717</v>
      </c>
      <c r="C17" s="312" t="s">
        <v>644</v>
      </c>
      <c r="D17" s="308"/>
      <c r="E17" s="313" t="s">
        <v>1718</v>
      </c>
      <c r="F17" s="314" t="s">
        <v>1719</v>
      </c>
      <c r="G17" s="315" t="s">
        <v>801</v>
      </c>
    </row>
    <row r="18" spans="1:7">
      <c r="A18" s="310" t="s">
        <v>1720</v>
      </c>
      <c r="B18" s="311" t="s">
        <v>614</v>
      </c>
      <c r="C18" s="312" t="s">
        <v>616</v>
      </c>
      <c r="D18" s="308"/>
      <c r="E18" s="310" t="s">
        <v>1721</v>
      </c>
      <c r="F18" s="311" t="s">
        <v>1316</v>
      </c>
      <c r="G18" s="312" t="s">
        <v>834</v>
      </c>
    </row>
    <row r="19" spans="1:7">
      <c r="A19" s="310" t="s">
        <v>1722</v>
      </c>
      <c r="B19" s="311" t="s">
        <v>658</v>
      </c>
      <c r="C19" s="312" t="s">
        <v>660</v>
      </c>
      <c r="D19" s="308"/>
      <c r="E19" s="310" t="s">
        <v>1723</v>
      </c>
      <c r="F19" s="311" t="s">
        <v>1376</v>
      </c>
      <c r="G19" s="312" t="s">
        <v>849</v>
      </c>
    </row>
    <row r="20" spans="1:7">
      <c r="A20" s="310" t="s">
        <v>1724</v>
      </c>
      <c r="B20" s="311" t="s">
        <v>1725</v>
      </c>
      <c r="C20" s="312" t="s">
        <v>641</v>
      </c>
      <c r="D20" s="308"/>
      <c r="E20" s="310" t="s">
        <v>1726</v>
      </c>
      <c r="F20" s="311" t="s">
        <v>1384</v>
      </c>
      <c r="G20" s="312" t="s">
        <v>852</v>
      </c>
    </row>
    <row r="21" spans="1:7">
      <c r="A21" s="310" t="s">
        <v>1727</v>
      </c>
      <c r="B21" s="311" t="s">
        <v>1728</v>
      </c>
      <c r="C21" s="312" t="s">
        <v>647</v>
      </c>
      <c r="D21" s="308"/>
      <c r="E21" s="310" t="s">
        <v>492</v>
      </c>
      <c r="F21" s="311" t="s">
        <v>1440</v>
      </c>
      <c r="G21" s="312" t="s">
        <v>493</v>
      </c>
    </row>
    <row r="22" spans="1:7">
      <c r="A22" s="313" t="s">
        <v>1729</v>
      </c>
      <c r="B22" s="314" t="s">
        <v>1730</v>
      </c>
      <c r="C22" s="315" t="s">
        <v>688</v>
      </c>
      <c r="D22" s="308"/>
      <c r="E22" s="310" t="s">
        <v>1731</v>
      </c>
      <c r="F22" s="311" t="s">
        <v>1391</v>
      </c>
      <c r="G22" s="312" t="s">
        <v>926</v>
      </c>
    </row>
    <row r="23" spans="1:7">
      <c r="A23" s="310" t="s">
        <v>1732</v>
      </c>
      <c r="B23" s="311" t="s">
        <v>715</v>
      </c>
      <c r="C23" s="312" t="s">
        <v>717</v>
      </c>
      <c r="D23" s="308"/>
      <c r="E23" s="310" t="s">
        <v>1733</v>
      </c>
      <c r="F23" s="311" t="s">
        <v>1734</v>
      </c>
      <c r="G23" s="312" t="s">
        <v>861</v>
      </c>
    </row>
    <row r="24" spans="1:7">
      <c r="A24" s="310" t="s">
        <v>633</v>
      </c>
      <c r="B24" s="311" t="s">
        <v>1216</v>
      </c>
      <c r="C24" s="312" t="s">
        <v>634</v>
      </c>
      <c r="D24" s="308"/>
      <c r="E24" s="310" t="s">
        <v>1735</v>
      </c>
      <c r="F24" s="311" t="s">
        <v>1569</v>
      </c>
      <c r="G24" s="312" t="s">
        <v>858</v>
      </c>
    </row>
    <row r="25" spans="1:7">
      <c r="A25" s="310" t="s">
        <v>1736</v>
      </c>
      <c r="B25" s="311" t="s">
        <v>635</v>
      </c>
      <c r="C25" s="312" t="s">
        <v>637</v>
      </c>
      <c r="D25" s="308"/>
      <c r="E25" s="310" t="s">
        <v>1737</v>
      </c>
      <c r="F25" s="311" t="s">
        <v>1738</v>
      </c>
      <c r="G25" s="312" t="s">
        <v>714</v>
      </c>
    </row>
    <row r="26" spans="1:7">
      <c r="A26" s="310" t="s">
        <v>1739</v>
      </c>
      <c r="B26" s="311" t="s">
        <v>661</v>
      </c>
      <c r="C26" s="312" t="s">
        <v>663</v>
      </c>
      <c r="D26" s="308"/>
      <c r="E26" s="310" t="s">
        <v>1740</v>
      </c>
      <c r="F26" s="311" t="s">
        <v>1741</v>
      </c>
      <c r="G26" s="312" t="s">
        <v>700</v>
      </c>
    </row>
    <row r="27" spans="1:7">
      <c r="A27" s="310" t="s">
        <v>1742</v>
      </c>
      <c r="B27" s="311" t="s">
        <v>1743</v>
      </c>
      <c r="C27" s="312" t="s">
        <v>650</v>
      </c>
      <c r="D27" s="308"/>
      <c r="E27" s="310" t="s">
        <v>1744</v>
      </c>
      <c r="F27" s="311" t="s">
        <v>862</v>
      </c>
      <c r="G27" s="312" t="s">
        <v>864</v>
      </c>
    </row>
    <row r="28" spans="1:7">
      <c r="A28" s="310" t="s">
        <v>1745</v>
      </c>
      <c r="B28" s="311" t="s">
        <v>1274</v>
      </c>
      <c r="C28" s="312" t="s">
        <v>657</v>
      </c>
      <c r="D28" s="308"/>
      <c r="E28" s="310" t="s">
        <v>1746</v>
      </c>
      <c r="F28" s="311" t="s">
        <v>1442</v>
      </c>
      <c r="G28" s="312" t="s">
        <v>867</v>
      </c>
    </row>
    <row r="29" spans="1:7">
      <c r="A29" s="310" t="s">
        <v>1747</v>
      </c>
      <c r="B29" s="311" t="s">
        <v>766</v>
      </c>
      <c r="C29" s="312" t="s">
        <v>768</v>
      </c>
      <c r="D29" s="308"/>
      <c r="E29" s="310" t="s">
        <v>1748</v>
      </c>
      <c r="F29" s="311" t="s">
        <v>1448</v>
      </c>
      <c r="G29" s="312" t="s">
        <v>870</v>
      </c>
    </row>
    <row r="30" spans="1:7">
      <c r="A30" s="310" t="s">
        <v>1749</v>
      </c>
      <c r="B30" s="311" t="s">
        <v>1343</v>
      </c>
      <c r="C30" s="312" t="s">
        <v>622</v>
      </c>
      <c r="D30" s="308"/>
      <c r="E30" s="310" t="s">
        <v>1750</v>
      </c>
      <c r="F30" s="311" t="s">
        <v>503</v>
      </c>
      <c r="G30" s="312" t="s">
        <v>505</v>
      </c>
    </row>
    <row r="31" spans="1:7">
      <c r="A31" s="310" t="s">
        <v>1751</v>
      </c>
      <c r="B31" s="311" t="s">
        <v>1368</v>
      </c>
      <c r="C31" s="312" t="s">
        <v>625</v>
      </c>
      <c r="D31" s="308"/>
      <c r="E31" s="310" t="s">
        <v>1752</v>
      </c>
      <c r="F31" s="311" t="s">
        <v>1457</v>
      </c>
      <c r="G31" s="312" t="s">
        <v>929</v>
      </c>
    </row>
    <row r="32" spans="1:7">
      <c r="A32" s="310" t="s">
        <v>1753</v>
      </c>
      <c r="B32" s="311" t="s">
        <v>1754</v>
      </c>
      <c r="C32" s="312" t="s">
        <v>746</v>
      </c>
      <c r="D32" s="308"/>
      <c r="E32" s="310" t="s">
        <v>1755</v>
      </c>
      <c r="F32" s="311" t="s">
        <v>871</v>
      </c>
      <c r="G32" s="312" t="s">
        <v>873</v>
      </c>
    </row>
    <row r="33" spans="1:7">
      <c r="A33" s="313" t="s">
        <v>1756</v>
      </c>
      <c r="B33" s="314" t="s">
        <v>1757</v>
      </c>
      <c r="C33" s="315" t="s">
        <v>720</v>
      </c>
      <c r="D33" s="308"/>
      <c r="E33" s="310" t="s">
        <v>1758</v>
      </c>
      <c r="F33" s="316" t="s">
        <v>1759</v>
      </c>
      <c r="G33" s="312" t="s">
        <v>1760</v>
      </c>
    </row>
    <row r="34" ht="14.25" spans="1:7">
      <c r="A34" s="309" t="s">
        <v>2044</v>
      </c>
      <c r="B34" s="309"/>
      <c r="C34" s="309"/>
      <c r="D34" s="308"/>
      <c r="E34" s="310" t="s">
        <v>1762</v>
      </c>
      <c r="F34" s="311" t="s">
        <v>1323</v>
      </c>
      <c r="G34" s="312" t="s">
        <v>810</v>
      </c>
    </row>
    <row r="35" spans="1:7">
      <c r="A35" s="310" t="s">
        <v>1763</v>
      </c>
      <c r="B35" s="311" t="s">
        <v>731</v>
      </c>
      <c r="C35" s="312" t="s">
        <v>733</v>
      </c>
      <c r="D35" s="308"/>
      <c r="E35" s="310" t="s">
        <v>1764</v>
      </c>
      <c r="F35" s="311" t="s">
        <v>1331</v>
      </c>
      <c r="G35" s="312" t="s">
        <v>900</v>
      </c>
    </row>
    <row r="36" spans="1:7">
      <c r="A36" s="310" t="s">
        <v>1765</v>
      </c>
      <c r="B36" s="311" t="s">
        <v>1766</v>
      </c>
      <c r="C36" s="312" t="s">
        <v>496</v>
      </c>
      <c r="D36" s="308"/>
      <c r="E36" s="310" t="s">
        <v>1767</v>
      </c>
      <c r="F36" s="311" t="s">
        <v>814</v>
      </c>
      <c r="G36" s="312" t="s">
        <v>816</v>
      </c>
    </row>
    <row r="37" spans="1:7">
      <c r="A37" s="310" t="s">
        <v>1768</v>
      </c>
      <c r="B37" s="311" t="s">
        <v>1464</v>
      </c>
      <c r="C37" s="312" t="s">
        <v>750</v>
      </c>
      <c r="D37" s="308"/>
      <c r="E37" s="310" t="s">
        <v>1769</v>
      </c>
      <c r="F37" s="311" t="s">
        <v>1556</v>
      </c>
      <c r="G37" s="312" t="s">
        <v>907</v>
      </c>
    </row>
    <row r="38" spans="1:7">
      <c r="A38" s="310" t="s">
        <v>1770</v>
      </c>
      <c r="B38" s="311" t="s">
        <v>356</v>
      </c>
      <c r="C38" s="312" t="s">
        <v>535</v>
      </c>
      <c r="D38" s="308"/>
      <c r="E38" s="310" t="s">
        <v>1771</v>
      </c>
      <c r="F38" s="311" t="s">
        <v>817</v>
      </c>
      <c r="G38" s="312" t="s">
        <v>819</v>
      </c>
    </row>
    <row r="39" spans="1:7">
      <c r="A39" s="310" t="s">
        <v>1772</v>
      </c>
      <c r="B39" s="311" t="s">
        <v>770</v>
      </c>
      <c r="C39" s="312" t="s">
        <v>772</v>
      </c>
      <c r="D39" s="308"/>
      <c r="E39" s="310" t="s">
        <v>1773</v>
      </c>
      <c r="F39" s="311" t="s">
        <v>777</v>
      </c>
      <c r="G39" s="312" t="s">
        <v>779</v>
      </c>
    </row>
    <row r="40" spans="1:7">
      <c r="A40" s="310" t="s">
        <v>1774</v>
      </c>
      <c r="B40" s="311" t="s">
        <v>1496</v>
      </c>
      <c r="C40" s="312" t="s">
        <v>736</v>
      </c>
      <c r="D40" s="308"/>
      <c r="E40" s="310" t="s">
        <v>1775</v>
      </c>
      <c r="F40" s="311" t="s">
        <v>1435</v>
      </c>
      <c r="G40" s="312" t="s">
        <v>776</v>
      </c>
    </row>
    <row r="41" spans="1:7">
      <c r="A41" s="310" t="s">
        <v>1776</v>
      </c>
      <c r="B41" s="311" t="s">
        <v>1186</v>
      </c>
      <c r="C41" s="312" t="s">
        <v>759</v>
      </c>
      <c r="D41" s="308"/>
      <c r="E41" s="317" t="s">
        <v>1777</v>
      </c>
      <c r="F41" s="311" t="s">
        <v>826</v>
      </c>
      <c r="G41" s="312" t="s">
        <v>828</v>
      </c>
    </row>
    <row r="42" spans="1:7">
      <c r="A42" s="310" t="s">
        <v>1778</v>
      </c>
      <c r="B42" s="311" t="s">
        <v>1230</v>
      </c>
      <c r="C42" s="312" t="s">
        <v>785</v>
      </c>
      <c r="D42" s="308"/>
      <c r="E42" s="317" t="s">
        <v>1779</v>
      </c>
      <c r="F42" s="311" t="s">
        <v>811</v>
      </c>
      <c r="G42" s="312" t="s">
        <v>813</v>
      </c>
    </row>
    <row r="43" spans="1:7">
      <c r="A43" s="310" t="s">
        <v>1780</v>
      </c>
      <c r="B43" s="311" t="s">
        <v>355</v>
      </c>
      <c r="C43" s="312" t="s">
        <v>532</v>
      </c>
      <c r="D43" s="308"/>
      <c r="E43" s="317" t="s">
        <v>1781</v>
      </c>
      <c r="F43" s="311" t="s">
        <v>1782</v>
      </c>
      <c r="G43" s="312" t="s">
        <v>694</v>
      </c>
    </row>
    <row r="44" spans="1:7">
      <c r="A44" s="310" t="s">
        <v>1783</v>
      </c>
      <c r="B44" s="311" t="s">
        <v>1301</v>
      </c>
      <c r="C44" s="312" t="s">
        <v>742</v>
      </c>
      <c r="D44" s="308"/>
      <c r="E44" s="317" t="s">
        <v>1784</v>
      </c>
      <c r="F44" s="311" t="s">
        <v>1192</v>
      </c>
      <c r="G44" s="312" t="s">
        <v>825</v>
      </c>
    </row>
    <row r="45" spans="1:7">
      <c r="A45" s="310" t="s">
        <v>1785</v>
      </c>
      <c r="B45" s="311" t="s">
        <v>1333</v>
      </c>
      <c r="C45" s="312" t="s">
        <v>739</v>
      </c>
      <c r="D45" s="308"/>
      <c r="E45" s="317" t="s">
        <v>1786</v>
      </c>
      <c r="F45" s="311" t="s">
        <v>667</v>
      </c>
      <c r="G45" s="312" t="s">
        <v>669</v>
      </c>
    </row>
    <row r="46" spans="1:7">
      <c r="A46" s="310" t="s">
        <v>1787</v>
      </c>
      <c r="B46" s="311" t="s">
        <v>1352</v>
      </c>
      <c r="C46" s="312" t="s">
        <v>753</v>
      </c>
      <c r="D46" s="308"/>
      <c r="E46" s="317" t="s">
        <v>1788</v>
      </c>
      <c r="F46" s="311" t="s">
        <v>841</v>
      </c>
      <c r="G46" s="312" t="s">
        <v>843</v>
      </c>
    </row>
    <row r="47" spans="1:7">
      <c r="A47" s="310" t="s">
        <v>1789</v>
      </c>
      <c r="B47" s="311" t="s">
        <v>728</v>
      </c>
      <c r="C47" s="312" t="s">
        <v>730</v>
      </c>
      <c r="D47" s="308"/>
      <c r="E47" s="317" t="s">
        <v>1790</v>
      </c>
      <c r="F47" s="311" t="s">
        <v>1501</v>
      </c>
      <c r="G47" s="312" t="s">
        <v>846</v>
      </c>
    </row>
    <row r="48" ht="14.25" spans="1:7">
      <c r="A48" s="309" t="s">
        <v>2045</v>
      </c>
      <c r="B48" s="309"/>
      <c r="C48" s="309"/>
      <c r="D48" s="308"/>
      <c r="E48" s="317" t="s">
        <v>1792</v>
      </c>
      <c r="F48" s="311" t="s">
        <v>1194</v>
      </c>
      <c r="G48" s="312" t="s">
        <v>876</v>
      </c>
    </row>
    <row r="49" spans="1:7">
      <c r="A49" s="310" t="s">
        <v>1793</v>
      </c>
      <c r="B49" s="311" t="s">
        <v>1471</v>
      </c>
      <c r="C49" s="312" t="s">
        <v>1102</v>
      </c>
      <c r="D49" s="308"/>
      <c r="E49" s="317" t="s">
        <v>1794</v>
      </c>
      <c r="F49" s="311" t="s">
        <v>1795</v>
      </c>
      <c r="G49" s="312" t="s">
        <v>879</v>
      </c>
    </row>
    <row r="50" spans="1:7">
      <c r="A50" s="310" t="s">
        <v>1796</v>
      </c>
      <c r="B50" s="311" t="s">
        <v>1797</v>
      </c>
      <c r="C50" s="312" t="s">
        <v>984</v>
      </c>
      <c r="D50" s="308"/>
      <c r="E50" s="317" t="s">
        <v>1798</v>
      </c>
      <c r="F50" s="311" t="s">
        <v>918</v>
      </c>
      <c r="G50" s="312" t="s">
        <v>920</v>
      </c>
    </row>
    <row r="51" spans="1:7">
      <c r="A51" s="310" t="s">
        <v>986</v>
      </c>
      <c r="B51" s="311" t="s">
        <v>1799</v>
      </c>
      <c r="C51" s="312" t="s">
        <v>987</v>
      </c>
      <c r="D51" s="308"/>
      <c r="E51" s="317" t="s">
        <v>1800</v>
      </c>
      <c r="F51" s="311" t="s">
        <v>763</v>
      </c>
      <c r="G51" s="312" t="s">
        <v>765</v>
      </c>
    </row>
    <row r="52" spans="1:7">
      <c r="A52" s="310" t="s">
        <v>1801</v>
      </c>
      <c r="B52" s="311" t="s">
        <v>1802</v>
      </c>
      <c r="C52" s="312" t="s">
        <v>968</v>
      </c>
      <c r="D52" s="308"/>
      <c r="E52" s="317" t="s">
        <v>1803</v>
      </c>
      <c r="F52" s="311" t="s">
        <v>1804</v>
      </c>
      <c r="G52" s="312" t="s">
        <v>910</v>
      </c>
    </row>
    <row r="53" spans="1:7">
      <c r="A53" s="310" t="s">
        <v>1805</v>
      </c>
      <c r="B53" s="311" t="s">
        <v>1806</v>
      </c>
      <c r="C53" s="312" t="s">
        <v>981</v>
      </c>
      <c r="D53" s="308"/>
      <c r="E53" s="317" t="s">
        <v>1807</v>
      </c>
      <c r="F53" s="311" t="s">
        <v>1318</v>
      </c>
      <c r="G53" s="312" t="s">
        <v>782</v>
      </c>
    </row>
    <row r="54" spans="1:7">
      <c r="A54" s="310" t="s">
        <v>1808</v>
      </c>
      <c r="B54" s="311" t="s">
        <v>1809</v>
      </c>
      <c r="C54" s="312" t="s">
        <v>993</v>
      </c>
      <c r="D54" s="308"/>
      <c r="E54" s="317" t="s">
        <v>1810</v>
      </c>
      <c r="F54" s="311" t="s">
        <v>701</v>
      </c>
      <c r="G54" s="312" t="s">
        <v>309</v>
      </c>
    </row>
    <row r="55" spans="1:7">
      <c r="A55" s="310" t="s">
        <v>1811</v>
      </c>
      <c r="B55" s="316" t="s">
        <v>988</v>
      </c>
      <c r="C55" s="312" t="s">
        <v>990</v>
      </c>
      <c r="D55" s="308"/>
      <c r="E55" s="317" t="s">
        <v>1812</v>
      </c>
      <c r="F55" s="311" t="s">
        <v>1360</v>
      </c>
      <c r="G55" s="312" t="s">
        <v>840</v>
      </c>
    </row>
    <row r="56" spans="1:7">
      <c r="A56" s="310" t="s">
        <v>1813</v>
      </c>
      <c r="B56" s="311" t="s">
        <v>1814</v>
      </c>
      <c r="C56" s="312" t="s">
        <v>1815</v>
      </c>
      <c r="D56" s="308"/>
      <c r="E56" s="317" t="s">
        <v>1816</v>
      </c>
      <c r="F56" s="311" t="s">
        <v>1817</v>
      </c>
      <c r="G56" s="312" t="s">
        <v>923</v>
      </c>
    </row>
    <row r="57" spans="1:7">
      <c r="A57" s="310" t="s">
        <v>1818</v>
      </c>
      <c r="B57" s="311" t="s">
        <v>1819</v>
      </c>
      <c r="C57" s="312" t="s">
        <v>1005</v>
      </c>
      <c r="D57" s="308"/>
      <c r="E57" s="317" t="s">
        <v>1820</v>
      </c>
      <c r="F57" s="311" t="s">
        <v>1548</v>
      </c>
      <c r="G57" s="312" t="s">
        <v>1821</v>
      </c>
    </row>
    <row r="58" spans="1:7">
      <c r="A58" s="310" t="s">
        <v>995</v>
      </c>
      <c r="B58" s="311" t="s">
        <v>1822</v>
      </c>
      <c r="C58" s="312" t="s">
        <v>996</v>
      </c>
      <c r="D58" s="308"/>
      <c r="E58" s="317" t="s">
        <v>1823</v>
      </c>
      <c r="F58" s="316" t="s">
        <v>1824</v>
      </c>
      <c r="G58" s="312" t="s">
        <v>711</v>
      </c>
    </row>
    <row r="59" spans="1:7">
      <c r="A59" s="310" t="s">
        <v>1825</v>
      </c>
      <c r="B59" s="311" t="s">
        <v>1000</v>
      </c>
      <c r="C59" s="312" t="s">
        <v>1002</v>
      </c>
      <c r="D59" s="308"/>
      <c r="E59" s="317" t="s">
        <v>1826</v>
      </c>
      <c r="F59" s="311" t="s">
        <v>880</v>
      </c>
      <c r="G59" s="312" t="s">
        <v>882</v>
      </c>
    </row>
    <row r="60" spans="1:7">
      <c r="A60" s="310" t="s">
        <v>1007</v>
      </c>
      <c r="B60" s="311" t="s">
        <v>1827</v>
      </c>
      <c r="C60" s="312" t="s">
        <v>1008</v>
      </c>
      <c r="D60" s="308"/>
      <c r="E60" s="313" t="s">
        <v>1828</v>
      </c>
      <c r="F60" s="314" t="s">
        <v>1829</v>
      </c>
      <c r="G60" s="315" t="s">
        <v>1830</v>
      </c>
    </row>
    <row r="61" spans="1:7">
      <c r="A61" s="310" t="s">
        <v>1831</v>
      </c>
      <c r="B61" s="311" t="s">
        <v>969</v>
      </c>
      <c r="C61" s="312" t="s">
        <v>971</v>
      </c>
      <c r="D61" s="308"/>
      <c r="E61" s="317" t="s">
        <v>1832</v>
      </c>
      <c r="F61" s="311" t="s">
        <v>1259</v>
      </c>
      <c r="G61" s="312" t="s">
        <v>891</v>
      </c>
    </row>
    <row r="62" spans="1:7">
      <c r="A62" s="310" t="s">
        <v>1833</v>
      </c>
      <c r="B62" s="311" t="s">
        <v>1087</v>
      </c>
      <c r="C62" s="312" t="s">
        <v>1089</v>
      </c>
      <c r="D62" s="308"/>
      <c r="E62" s="317" t="s">
        <v>1834</v>
      </c>
      <c r="F62" s="311" t="s">
        <v>805</v>
      </c>
      <c r="G62" s="312" t="s">
        <v>807</v>
      </c>
    </row>
    <row r="63" spans="1:7">
      <c r="A63" s="310" t="s">
        <v>1835</v>
      </c>
      <c r="B63" s="311" t="s">
        <v>1836</v>
      </c>
      <c r="C63" s="312" t="s">
        <v>1099</v>
      </c>
      <c r="D63" s="308"/>
      <c r="E63" s="317" t="s">
        <v>1837</v>
      </c>
      <c r="F63" s="311" t="s">
        <v>1276</v>
      </c>
      <c r="G63" s="312" t="s">
        <v>894</v>
      </c>
    </row>
    <row r="64" spans="1:7">
      <c r="A64" s="310" t="s">
        <v>1838</v>
      </c>
      <c r="B64" s="311" t="s">
        <v>1839</v>
      </c>
      <c r="C64" s="312" t="s">
        <v>1038</v>
      </c>
      <c r="D64" s="308"/>
      <c r="E64" s="317" t="s">
        <v>1840</v>
      </c>
      <c r="F64" s="311" t="s">
        <v>1294</v>
      </c>
      <c r="G64" s="312" t="s">
        <v>788</v>
      </c>
    </row>
    <row r="65" spans="1:7">
      <c r="A65" s="310" t="s">
        <v>1841</v>
      </c>
      <c r="B65" s="311" t="s">
        <v>1224</v>
      </c>
      <c r="C65" s="312" t="s">
        <v>1842</v>
      </c>
      <c r="D65" s="308"/>
      <c r="E65" s="317" t="s">
        <v>1843</v>
      </c>
      <c r="F65" s="311" t="s">
        <v>721</v>
      </c>
      <c r="G65" s="312" t="s">
        <v>723</v>
      </c>
    </row>
    <row r="66" spans="1:7">
      <c r="A66" s="310" t="s">
        <v>1844</v>
      </c>
      <c r="B66" s="311" t="s">
        <v>1845</v>
      </c>
      <c r="C66" s="312" t="s">
        <v>1047</v>
      </c>
      <c r="D66" s="308"/>
      <c r="E66" s="317" t="s">
        <v>1846</v>
      </c>
      <c r="F66" s="311" t="s">
        <v>1335</v>
      </c>
      <c r="G66" s="312" t="s">
        <v>897</v>
      </c>
    </row>
    <row r="67" spans="1:7">
      <c r="A67" s="310" t="s">
        <v>1847</v>
      </c>
      <c r="B67" s="311" t="s">
        <v>1051</v>
      </c>
      <c r="C67" s="312" t="s">
        <v>1053</v>
      </c>
      <c r="D67" s="308"/>
      <c r="E67" s="317" t="s">
        <v>1848</v>
      </c>
      <c r="F67" s="311" t="s">
        <v>1345</v>
      </c>
      <c r="G67" s="312" t="s">
        <v>831</v>
      </c>
    </row>
    <row r="68" ht="14.25" spans="1:7">
      <c r="A68" s="310" t="s">
        <v>1849</v>
      </c>
      <c r="B68" s="311" t="s">
        <v>1850</v>
      </c>
      <c r="C68" s="312" t="s">
        <v>526</v>
      </c>
      <c r="D68" s="308"/>
      <c r="E68" s="318"/>
      <c r="F68" s="318"/>
      <c r="G68" s="318"/>
    </row>
    <row r="69" spans="1:7">
      <c r="A69" s="310" t="s">
        <v>1852</v>
      </c>
      <c r="B69" s="311" t="s">
        <v>1453</v>
      </c>
      <c r="C69" s="312" t="s">
        <v>1050</v>
      </c>
      <c r="D69" s="308"/>
      <c r="E69" s="319"/>
      <c r="F69" s="320"/>
      <c r="G69" s="321"/>
    </row>
    <row r="70" ht="14.25" spans="1:7">
      <c r="A70" s="310" t="s">
        <v>1854</v>
      </c>
      <c r="B70" s="311" t="s">
        <v>1855</v>
      </c>
      <c r="C70" s="312"/>
      <c r="D70" s="308"/>
      <c r="E70" s="309" t="s">
        <v>2046</v>
      </c>
      <c r="F70" s="309"/>
      <c r="G70" s="309"/>
    </row>
    <row r="71" spans="1:7">
      <c r="A71" s="310" t="s">
        <v>1857</v>
      </c>
      <c r="B71" s="311" t="s">
        <v>469</v>
      </c>
      <c r="C71" s="312" t="s">
        <v>1612</v>
      </c>
      <c r="D71" s="308"/>
      <c r="E71" s="317" t="s">
        <v>1326</v>
      </c>
      <c r="F71" s="322" t="s">
        <v>1327</v>
      </c>
      <c r="G71" s="312" t="s">
        <v>545</v>
      </c>
    </row>
    <row r="72" spans="1:7">
      <c r="A72" s="310" t="s">
        <v>1859</v>
      </c>
      <c r="B72" s="311" t="s">
        <v>1253</v>
      </c>
      <c r="C72" s="312" t="s">
        <v>1860</v>
      </c>
      <c r="D72" s="308"/>
      <c r="E72" s="317" t="s">
        <v>2047</v>
      </c>
      <c r="F72" s="322" t="s">
        <v>549</v>
      </c>
      <c r="G72" s="312" t="s">
        <v>551</v>
      </c>
    </row>
    <row r="73" spans="1:7">
      <c r="A73" s="310" t="s">
        <v>1862</v>
      </c>
      <c r="B73" s="311" t="s">
        <v>937</v>
      </c>
      <c r="C73" s="312" t="s">
        <v>939</v>
      </c>
      <c r="D73" s="308"/>
      <c r="E73" s="317" t="s">
        <v>2048</v>
      </c>
      <c r="F73" s="322" t="s">
        <v>1887</v>
      </c>
      <c r="G73" s="312" t="s">
        <v>548</v>
      </c>
    </row>
    <row r="74" spans="1:7">
      <c r="A74" s="310" t="s">
        <v>1865</v>
      </c>
      <c r="B74" s="311" t="s">
        <v>1540</v>
      </c>
      <c r="C74" s="312" t="s">
        <v>1032</v>
      </c>
      <c r="D74" s="308"/>
      <c r="E74" s="317" t="s">
        <v>2049</v>
      </c>
      <c r="F74" s="322" t="s">
        <v>1904</v>
      </c>
      <c r="G74" s="312" t="s">
        <v>572</v>
      </c>
    </row>
    <row r="75" spans="1:7">
      <c r="A75" s="310" t="s">
        <v>1867</v>
      </c>
      <c r="B75" s="311" t="s">
        <v>1868</v>
      </c>
      <c r="C75" s="312" t="s">
        <v>964</v>
      </c>
      <c r="D75" s="308"/>
      <c r="E75" s="310" t="s">
        <v>2050</v>
      </c>
      <c r="F75" s="322" t="s">
        <v>555</v>
      </c>
      <c r="G75" s="312" t="s">
        <v>557</v>
      </c>
    </row>
    <row r="76" spans="1:7">
      <c r="A76" s="310" t="s">
        <v>1870</v>
      </c>
      <c r="B76" s="311" t="s">
        <v>1871</v>
      </c>
      <c r="C76" s="312" t="s">
        <v>1017</v>
      </c>
      <c r="D76" s="308"/>
      <c r="E76" s="310" t="s">
        <v>605</v>
      </c>
      <c r="F76" s="322" t="s">
        <v>1896</v>
      </c>
      <c r="G76" s="312" t="s">
        <v>606</v>
      </c>
    </row>
    <row r="77" spans="1:7">
      <c r="A77" s="310" t="s">
        <v>1873</v>
      </c>
      <c r="B77" s="311" t="s">
        <v>488</v>
      </c>
      <c r="C77" s="312" t="s">
        <v>490</v>
      </c>
      <c r="D77" s="308"/>
      <c r="E77" s="310" t="s">
        <v>2051</v>
      </c>
      <c r="F77" s="323" t="s">
        <v>567</v>
      </c>
      <c r="G77" s="312" t="s">
        <v>569</v>
      </c>
    </row>
    <row r="78" spans="1:7">
      <c r="A78" s="310" t="s">
        <v>1877</v>
      </c>
      <c r="B78" s="311" t="s">
        <v>1878</v>
      </c>
      <c r="C78" s="312" t="s">
        <v>955</v>
      </c>
      <c r="D78" s="308"/>
      <c r="E78" s="319"/>
      <c r="F78" s="320"/>
      <c r="G78" s="321"/>
    </row>
    <row r="79" ht="14.25" spans="1:7">
      <c r="A79" s="310" t="s">
        <v>1880</v>
      </c>
      <c r="B79" s="316" t="s">
        <v>1881</v>
      </c>
      <c r="C79" s="312" t="s">
        <v>1035</v>
      </c>
      <c r="D79" s="308"/>
      <c r="E79" s="324" t="s">
        <v>2052</v>
      </c>
      <c r="F79" s="324"/>
      <c r="G79" s="324"/>
    </row>
    <row r="80" spans="1:7">
      <c r="A80" s="310" t="s">
        <v>951</v>
      </c>
      <c r="B80" s="311" t="s">
        <v>1389</v>
      </c>
      <c r="C80" s="312" t="s">
        <v>942</v>
      </c>
      <c r="D80" s="308"/>
      <c r="E80" s="317" t="s">
        <v>1853</v>
      </c>
      <c r="F80" s="311" t="s">
        <v>462</v>
      </c>
      <c r="G80" s="312" t="s">
        <v>464</v>
      </c>
    </row>
    <row r="81" spans="1:7">
      <c r="A81" s="310" t="s">
        <v>1884</v>
      </c>
      <c r="B81" s="311" t="s">
        <v>1885</v>
      </c>
      <c r="C81" s="312" t="s">
        <v>952</v>
      </c>
      <c r="D81" s="308"/>
      <c r="E81" s="325"/>
      <c r="F81" s="326"/>
      <c r="G81" s="327"/>
    </row>
    <row r="82" ht="14.25" spans="1:7">
      <c r="A82" s="313" t="s">
        <v>1628</v>
      </c>
      <c r="B82" s="314" t="s">
        <v>1888</v>
      </c>
      <c r="C82" s="315" t="s">
        <v>477</v>
      </c>
      <c r="D82" s="308"/>
      <c r="E82" s="309" t="s">
        <v>2053</v>
      </c>
      <c r="F82" s="309"/>
      <c r="G82" s="309"/>
    </row>
    <row r="83" spans="1:7">
      <c r="A83" s="310" t="s">
        <v>1890</v>
      </c>
      <c r="B83" s="311" t="s">
        <v>1405</v>
      </c>
      <c r="C83" s="312" t="s">
        <v>1011</v>
      </c>
      <c r="D83" s="308"/>
      <c r="E83" s="312" t="s">
        <v>653</v>
      </c>
      <c r="F83" s="328" t="s">
        <v>2054</v>
      </c>
      <c r="G83" s="312" t="s">
        <v>654</v>
      </c>
    </row>
    <row r="84" spans="1:7">
      <c r="A84" s="310" t="s">
        <v>1893</v>
      </c>
      <c r="B84" s="311" t="s">
        <v>1894</v>
      </c>
      <c r="C84" s="312" t="s">
        <v>1056</v>
      </c>
      <c r="D84" s="308"/>
      <c r="E84" s="329" t="s">
        <v>578</v>
      </c>
      <c r="F84" s="330" t="s">
        <v>2055</v>
      </c>
      <c r="G84" s="329" t="s">
        <v>579</v>
      </c>
    </row>
    <row r="85" spans="1:7">
      <c r="A85" s="310" t="s">
        <v>1897</v>
      </c>
      <c r="B85" s="311" t="s">
        <v>1609</v>
      </c>
      <c r="C85" s="312" t="s">
        <v>483</v>
      </c>
      <c r="D85" s="308"/>
      <c r="E85" s="331" t="s">
        <v>2056</v>
      </c>
      <c r="F85" s="328" t="s">
        <v>2057</v>
      </c>
      <c r="G85" s="331" t="s">
        <v>582</v>
      </c>
    </row>
    <row r="86" spans="1:7">
      <c r="A86" s="310" t="s">
        <v>1899</v>
      </c>
      <c r="B86" s="311" t="s">
        <v>1162</v>
      </c>
      <c r="C86" s="312" t="s">
        <v>1014</v>
      </c>
      <c r="D86" s="308"/>
      <c r="E86" s="329" t="s">
        <v>584</v>
      </c>
      <c r="F86" s="328" t="s">
        <v>2058</v>
      </c>
      <c r="G86" s="329" t="s">
        <v>585</v>
      </c>
    </row>
    <row r="87" spans="1:7">
      <c r="A87" s="310" t="s">
        <v>1901</v>
      </c>
      <c r="B87" s="311" t="s">
        <v>1902</v>
      </c>
      <c r="C87" s="312" t="s">
        <v>480</v>
      </c>
      <c r="D87" s="308"/>
      <c r="E87" s="331" t="s">
        <v>2059</v>
      </c>
      <c r="F87" s="328" t="s">
        <v>2060</v>
      </c>
      <c r="G87" s="331" t="s">
        <v>609</v>
      </c>
    </row>
    <row r="88" spans="1:7">
      <c r="A88" s="310" t="s">
        <v>1905</v>
      </c>
      <c r="B88" s="311" t="s">
        <v>1906</v>
      </c>
      <c r="C88" s="312" t="s">
        <v>1032</v>
      </c>
      <c r="D88" s="308"/>
      <c r="E88" s="329" t="s">
        <v>2061</v>
      </c>
      <c r="F88" s="328" t="s">
        <v>2062</v>
      </c>
      <c r="G88" s="329" t="s">
        <v>576</v>
      </c>
    </row>
    <row r="89" spans="1:7">
      <c r="A89" s="310" t="s">
        <v>1908</v>
      </c>
      <c r="B89" s="316" t="s">
        <v>1909</v>
      </c>
      <c r="C89" s="312"/>
      <c r="D89" s="308"/>
      <c r="E89" s="331" t="s">
        <v>590</v>
      </c>
      <c r="F89" s="328" t="s">
        <v>2063</v>
      </c>
      <c r="G89" s="331" t="s">
        <v>591</v>
      </c>
    </row>
    <row r="90" spans="1:7">
      <c r="A90" s="310" t="s">
        <v>467</v>
      </c>
      <c r="B90" s="311" t="s">
        <v>466</v>
      </c>
      <c r="C90" s="312" t="s">
        <v>468</v>
      </c>
      <c r="D90" s="308"/>
      <c r="E90" s="329" t="s">
        <v>1412</v>
      </c>
      <c r="F90" s="328" t="s">
        <v>2064</v>
      </c>
      <c r="G90" s="329" t="s">
        <v>560</v>
      </c>
    </row>
    <row r="91" spans="1:7">
      <c r="A91" s="317" t="s">
        <v>1912</v>
      </c>
      <c r="B91" s="332" t="s">
        <v>382</v>
      </c>
      <c r="C91" s="312" t="s">
        <v>1092</v>
      </c>
      <c r="D91" s="308"/>
      <c r="E91" s="331" t="s">
        <v>2065</v>
      </c>
      <c r="F91" s="328" t="s">
        <v>2066</v>
      </c>
      <c r="G91" s="331" t="s">
        <v>563</v>
      </c>
    </row>
    <row r="92" spans="1:7">
      <c r="A92" s="317" t="s">
        <v>1915</v>
      </c>
      <c r="B92" s="332" t="s">
        <v>1916</v>
      </c>
      <c r="C92" s="312" t="s">
        <v>958</v>
      </c>
      <c r="D92" s="308"/>
      <c r="E92" s="329" t="s">
        <v>593</v>
      </c>
      <c r="F92" s="328" t="s">
        <v>2067</v>
      </c>
      <c r="G92" s="329" t="s">
        <v>594</v>
      </c>
    </row>
    <row r="93" spans="1:7">
      <c r="A93" s="317" t="s">
        <v>1918</v>
      </c>
      <c r="B93" s="333" t="s">
        <v>1919</v>
      </c>
      <c r="C93" s="312" t="s">
        <v>1920</v>
      </c>
      <c r="D93" s="308"/>
      <c r="E93" s="331" t="s">
        <v>596</v>
      </c>
      <c r="F93" s="328" t="s">
        <v>2068</v>
      </c>
      <c r="G93" s="331" t="s">
        <v>597</v>
      </c>
    </row>
    <row r="94" spans="1:7">
      <c r="A94" s="317" t="s">
        <v>1923</v>
      </c>
      <c r="B94" s="332" t="s">
        <v>1924</v>
      </c>
      <c r="C94" s="312" t="s">
        <v>1925</v>
      </c>
      <c r="D94" s="308"/>
      <c r="E94" s="329" t="s">
        <v>2069</v>
      </c>
      <c r="F94" s="328" t="s">
        <v>2070</v>
      </c>
      <c r="G94" s="329" t="s">
        <v>600</v>
      </c>
    </row>
    <row r="95" spans="1:7">
      <c r="A95" s="317" t="s">
        <v>1927</v>
      </c>
      <c r="B95" s="332" t="s">
        <v>1297</v>
      </c>
      <c r="C95" s="312" t="s">
        <v>471</v>
      </c>
      <c r="D95" s="308"/>
      <c r="E95" s="331" t="s">
        <v>2071</v>
      </c>
      <c r="F95" s="328" t="s">
        <v>2072</v>
      </c>
      <c r="G95" s="331" t="s">
        <v>603</v>
      </c>
    </row>
    <row r="96" spans="1:7">
      <c r="A96" s="317" t="s">
        <v>510</v>
      </c>
      <c r="B96" s="332" t="s">
        <v>1929</v>
      </c>
      <c r="C96" s="312" t="s">
        <v>1102</v>
      </c>
      <c r="D96" s="308"/>
      <c r="E96" s="319"/>
      <c r="F96" s="334"/>
      <c r="G96" s="319"/>
    </row>
    <row r="97" ht="14.25" spans="1:7">
      <c r="A97" s="317" t="s">
        <v>1931</v>
      </c>
      <c r="B97" s="332" t="s">
        <v>1932</v>
      </c>
      <c r="C97" s="312" t="s">
        <v>1059</v>
      </c>
      <c r="D97" s="308"/>
      <c r="E97" s="309" t="s">
        <v>2073</v>
      </c>
      <c r="F97" s="309"/>
      <c r="G97" s="309"/>
    </row>
    <row r="98" spans="1:7">
      <c r="A98" s="317" t="s">
        <v>1934</v>
      </c>
      <c r="B98" s="332" t="s">
        <v>1935</v>
      </c>
      <c r="C98" s="312" t="s">
        <v>1065</v>
      </c>
      <c r="D98" s="308"/>
      <c r="E98" s="312" t="s">
        <v>1936</v>
      </c>
      <c r="F98" s="335" t="s">
        <v>528</v>
      </c>
      <c r="G98" s="312" t="s">
        <v>530</v>
      </c>
    </row>
    <row r="99" spans="1:7">
      <c r="A99" s="317" t="s">
        <v>1067</v>
      </c>
      <c r="B99" s="332" t="s">
        <v>1520</v>
      </c>
      <c r="C99" s="312" t="s">
        <v>1068</v>
      </c>
      <c r="D99" s="308"/>
      <c r="E99" s="319"/>
      <c r="F99" s="320"/>
      <c r="G99" s="319"/>
    </row>
    <row r="100" ht="14.25" spans="1:7">
      <c r="A100" s="317" t="s">
        <v>1938</v>
      </c>
      <c r="B100" s="332" t="s">
        <v>1939</v>
      </c>
      <c r="C100" s="312" t="s">
        <v>1071</v>
      </c>
      <c r="D100" s="308"/>
      <c r="E100" s="309" t="s">
        <v>2074</v>
      </c>
      <c r="F100" s="309"/>
      <c r="G100" s="309"/>
    </row>
    <row r="101" spans="1:7">
      <c r="A101" s="317" t="s">
        <v>1941</v>
      </c>
      <c r="B101" s="332" t="s">
        <v>1069</v>
      </c>
      <c r="C101" s="312" t="s">
        <v>1942</v>
      </c>
      <c r="D101" s="308"/>
      <c r="E101" s="310" t="s">
        <v>1940</v>
      </c>
      <c r="F101" s="311" t="s">
        <v>313</v>
      </c>
      <c r="G101" s="312" t="s">
        <v>444</v>
      </c>
    </row>
    <row r="102" ht="14.25" spans="1:7">
      <c r="A102" s="317" t="s">
        <v>1944</v>
      </c>
      <c r="B102" s="332" t="s">
        <v>1945</v>
      </c>
      <c r="C102" s="312" t="s">
        <v>961</v>
      </c>
      <c r="D102" s="308"/>
      <c r="E102" s="336"/>
      <c r="F102" s="336"/>
      <c r="G102" s="336"/>
    </row>
    <row r="103" ht="14.25" spans="1:7">
      <c r="A103" s="317" t="s">
        <v>1948</v>
      </c>
      <c r="B103" s="332" t="s">
        <v>1214</v>
      </c>
      <c r="C103" s="312" t="s">
        <v>1020</v>
      </c>
      <c r="D103" s="308"/>
      <c r="E103" s="309" t="s">
        <v>2075</v>
      </c>
      <c r="F103" s="309"/>
      <c r="G103" s="309"/>
    </row>
    <row r="104" spans="1:7">
      <c r="A104" s="317" t="s">
        <v>1950</v>
      </c>
      <c r="B104" s="332" t="s">
        <v>1021</v>
      </c>
      <c r="C104" s="312" t="s">
        <v>1023</v>
      </c>
      <c r="D104" s="308"/>
      <c r="E104" s="310" t="s">
        <v>1946</v>
      </c>
      <c r="F104" s="311" t="s">
        <v>1947</v>
      </c>
      <c r="G104" s="312" t="s">
        <v>428</v>
      </c>
    </row>
    <row r="105" ht="14.25" spans="1:7">
      <c r="A105" s="317" t="s">
        <v>1952</v>
      </c>
      <c r="B105" s="332" t="s">
        <v>1182</v>
      </c>
      <c r="C105" s="312" t="s">
        <v>1096</v>
      </c>
      <c r="D105" s="308"/>
      <c r="E105" s="309" t="s">
        <v>2076</v>
      </c>
      <c r="F105" s="309"/>
      <c r="G105" s="309"/>
    </row>
    <row r="106" spans="1:7">
      <c r="A106" s="317" t="s">
        <v>1954</v>
      </c>
      <c r="B106" s="332" t="s">
        <v>1955</v>
      </c>
      <c r="C106" s="312" t="s">
        <v>1086</v>
      </c>
      <c r="D106" s="308"/>
      <c r="E106" s="310" t="s">
        <v>1951</v>
      </c>
      <c r="F106" s="311" t="s">
        <v>1202</v>
      </c>
      <c r="G106" s="312" t="s">
        <v>434</v>
      </c>
    </row>
    <row r="107" ht="14.25" spans="1:7">
      <c r="A107" s="317" t="s">
        <v>1958</v>
      </c>
      <c r="B107" s="332" t="s">
        <v>1959</v>
      </c>
      <c r="C107" s="312" t="s">
        <v>1026</v>
      </c>
      <c r="D107" s="308"/>
      <c r="E107" s="309" t="s">
        <v>2077</v>
      </c>
      <c r="F107" s="309"/>
      <c r="G107" s="309"/>
    </row>
    <row r="108" spans="1:7">
      <c r="A108" s="317" t="s">
        <v>1961</v>
      </c>
      <c r="B108" s="332" t="s">
        <v>1962</v>
      </c>
      <c r="C108" s="312" t="s">
        <v>1029</v>
      </c>
      <c r="D108" s="308"/>
      <c r="E108" s="310" t="s">
        <v>1956</v>
      </c>
      <c r="F108" s="311" t="s">
        <v>1957</v>
      </c>
      <c r="G108" s="312" t="s">
        <v>422</v>
      </c>
    </row>
    <row r="109" ht="14.25" spans="1:7">
      <c r="A109" s="317" t="s">
        <v>1965</v>
      </c>
      <c r="B109" s="332" t="s">
        <v>1966</v>
      </c>
      <c r="C109" s="312" t="s">
        <v>945</v>
      </c>
      <c r="D109" s="308"/>
      <c r="E109" s="309" t="s">
        <v>2078</v>
      </c>
      <c r="F109" s="309"/>
      <c r="G109" s="309"/>
    </row>
    <row r="110" spans="1:7">
      <c r="A110" s="317" t="s">
        <v>1968</v>
      </c>
      <c r="B110" s="332" t="s">
        <v>1969</v>
      </c>
      <c r="C110" s="312" t="s">
        <v>977</v>
      </c>
      <c r="D110" s="308"/>
      <c r="E110" s="310" t="s">
        <v>1963</v>
      </c>
      <c r="F110" s="311" t="s">
        <v>453</v>
      </c>
      <c r="G110" s="312" t="s">
        <v>455</v>
      </c>
    </row>
    <row r="111" spans="1:7">
      <c r="A111" s="317" t="s">
        <v>1073</v>
      </c>
      <c r="B111" s="332" t="s">
        <v>1072</v>
      </c>
      <c r="C111" s="312" t="s">
        <v>1074</v>
      </c>
      <c r="D111" s="308"/>
      <c r="E111" s="319"/>
      <c r="F111" s="320"/>
      <c r="G111" s="321"/>
    </row>
    <row r="112" ht="14.25" spans="1:7">
      <c r="A112" s="317" t="s">
        <v>1973</v>
      </c>
      <c r="B112" s="332" t="s">
        <v>1974</v>
      </c>
      <c r="C112" s="312" t="s">
        <v>1080</v>
      </c>
      <c r="D112" s="308"/>
      <c r="E112" s="309" t="s">
        <v>2079</v>
      </c>
      <c r="F112" s="309"/>
      <c r="G112" s="309"/>
    </row>
    <row r="113" spans="1:7">
      <c r="A113" s="317" t="s">
        <v>479</v>
      </c>
      <c r="B113" s="332" t="s">
        <v>1339</v>
      </c>
      <c r="C113" s="312"/>
      <c r="D113" s="308"/>
      <c r="E113" s="310" t="s">
        <v>1970</v>
      </c>
      <c r="F113" s="311" t="s">
        <v>1971</v>
      </c>
      <c r="G113" s="312" t="s">
        <v>448</v>
      </c>
    </row>
    <row r="114" spans="1:7">
      <c r="A114" s="317" t="s">
        <v>1978</v>
      </c>
      <c r="B114" s="332" t="s">
        <v>1979</v>
      </c>
      <c r="C114" s="312" t="s">
        <v>1980</v>
      </c>
      <c r="D114" s="308"/>
      <c r="E114" s="310" t="s">
        <v>1972</v>
      </c>
      <c r="F114" s="311" t="s">
        <v>1129</v>
      </c>
      <c r="G114" s="312" t="s">
        <v>451</v>
      </c>
    </row>
    <row r="115" spans="1:7">
      <c r="A115" s="317" t="s">
        <v>1982</v>
      </c>
      <c r="B115" s="333" t="s">
        <v>1543</v>
      </c>
      <c r="C115" s="312" t="s">
        <v>1983</v>
      </c>
      <c r="D115" s="308"/>
      <c r="E115" s="310"/>
      <c r="F115" s="311"/>
      <c r="G115" s="312"/>
    </row>
    <row r="116" ht="14.25" spans="1:7">
      <c r="A116" s="317" t="s">
        <v>1985</v>
      </c>
      <c r="B116" s="332" t="s">
        <v>1986</v>
      </c>
      <c r="C116" s="312" t="s">
        <v>961</v>
      </c>
      <c r="D116" s="308"/>
      <c r="E116" s="309" t="s">
        <v>2080</v>
      </c>
      <c r="F116" s="309"/>
      <c r="G116" s="309"/>
    </row>
    <row r="117" spans="1:7">
      <c r="A117" s="310" t="s">
        <v>1989</v>
      </c>
      <c r="B117" s="311" t="s">
        <v>1081</v>
      </c>
      <c r="C117" s="312" t="s">
        <v>1083</v>
      </c>
      <c r="D117" s="308"/>
      <c r="E117" s="310" t="s">
        <v>1981</v>
      </c>
      <c r="F117" s="311" t="s">
        <v>429</v>
      </c>
      <c r="G117" s="312" t="s">
        <v>431</v>
      </c>
    </row>
    <row r="118" ht="14.25" spans="1:7">
      <c r="A118" s="310" t="s">
        <v>1991</v>
      </c>
      <c r="B118" s="311" t="s">
        <v>1039</v>
      </c>
      <c r="C118" s="312" t="s">
        <v>1041</v>
      </c>
      <c r="D118" s="308"/>
      <c r="E118" s="309" t="s">
        <v>2081</v>
      </c>
      <c r="F118" s="309"/>
      <c r="G118" s="309"/>
    </row>
    <row r="119" spans="1:7">
      <c r="A119" s="310" t="s">
        <v>1993</v>
      </c>
      <c r="B119" s="311" t="s">
        <v>1312</v>
      </c>
      <c r="C119" s="312" t="s">
        <v>1994</v>
      </c>
      <c r="D119" s="308"/>
      <c r="E119" s="310" t="s">
        <v>1987</v>
      </c>
      <c r="F119" s="311" t="s">
        <v>1988</v>
      </c>
      <c r="G119" s="312" t="s">
        <v>441</v>
      </c>
    </row>
    <row r="120" ht="14.25" spans="1:7">
      <c r="A120" s="310" t="s">
        <v>1996</v>
      </c>
      <c r="B120" s="311" t="s">
        <v>1325</v>
      </c>
      <c r="C120" s="312" t="s">
        <v>974</v>
      </c>
      <c r="D120" s="308"/>
      <c r="E120" s="309" t="s">
        <v>2082</v>
      </c>
      <c r="F120" s="309"/>
      <c r="G120" s="309"/>
    </row>
    <row r="121" spans="1:7">
      <c r="A121" s="310" t="s">
        <v>2000</v>
      </c>
      <c r="B121" s="311" t="s">
        <v>1388</v>
      </c>
      <c r="C121" s="312" t="s">
        <v>523</v>
      </c>
      <c r="D121" s="308"/>
      <c r="E121" s="310" t="s">
        <v>1992</v>
      </c>
      <c r="F121" s="316" t="s">
        <v>423</v>
      </c>
      <c r="G121" s="312" t="s">
        <v>425</v>
      </c>
    </row>
    <row r="122" ht="14.25" spans="1:7">
      <c r="A122" s="313" t="s">
        <v>2002</v>
      </c>
      <c r="B122" s="314" t="s">
        <v>2003</v>
      </c>
      <c r="C122" s="315" t="s">
        <v>948</v>
      </c>
      <c r="D122" s="308"/>
      <c r="E122" s="318"/>
      <c r="F122" s="318"/>
      <c r="G122" s="318"/>
    </row>
    <row r="123" spans="1:7">
      <c r="A123" s="310" t="s">
        <v>2005</v>
      </c>
      <c r="B123" s="311" t="s">
        <v>2006</v>
      </c>
      <c r="C123" s="312" t="s">
        <v>2007</v>
      </c>
      <c r="D123" s="308"/>
      <c r="E123" s="319"/>
      <c r="F123" s="320"/>
      <c r="G123" s="321"/>
    </row>
    <row r="124" ht="14.25" spans="1:7">
      <c r="A124" s="240"/>
      <c r="B124" s="240"/>
      <c r="C124" s="240"/>
      <c r="D124" s="308"/>
      <c r="E124" s="318"/>
      <c r="F124" s="318"/>
      <c r="G124" s="318"/>
    </row>
    <row r="125" spans="5:7">
      <c r="E125" s="319"/>
      <c r="F125" s="320"/>
      <c r="G125" s="321"/>
    </row>
    <row r="126" ht="14.25" spans="5:7">
      <c r="E126" s="318"/>
      <c r="F126" s="318"/>
      <c r="G126" s="318"/>
    </row>
    <row r="127" spans="5:7">
      <c r="E127" s="319"/>
      <c r="F127" s="320"/>
      <c r="G127" s="321"/>
    </row>
    <row r="128" ht="14.25" spans="5:7">
      <c r="E128" s="318"/>
      <c r="F128" s="318"/>
      <c r="G128" s="318"/>
    </row>
    <row r="129" spans="5:7">
      <c r="E129" s="319"/>
      <c r="F129" s="320"/>
      <c r="G129" s="321"/>
    </row>
    <row r="130" ht="14.25" spans="5:7">
      <c r="E130" s="318"/>
      <c r="F130" s="318"/>
      <c r="G130" s="318"/>
    </row>
    <row r="131" spans="5:7">
      <c r="E131" s="319"/>
      <c r="F131" s="320"/>
      <c r="G131" s="321"/>
    </row>
    <row r="132" spans="5:7">
      <c r="E132" s="319"/>
      <c r="F132" s="320"/>
      <c r="G132" s="321"/>
    </row>
    <row r="133" spans="5:7">
      <c r="E133" s="319"/>
      <c r="F133" s="320"/>
      <c r="G133" s="321"/>
    </row>
    <row r="134" ht="14.25" spans="5:7">
      <c r="E134" s="318"/>
      <c r="F134" s="318"/>
      <c r="G134" s="318"/>
    </row>
    <row r="135" spans="5:7">
      <c r="E135" s="319"/>
      <c r="F135" s="320"/>
      <c r="G135" s="321"/>
    </row>
    <row r="136" ht="14.25" spans="5:7">
      <c r="E136" s="318"/>
      <c r="F136" s="318"/>
      <c r="G136" s="318"/>
    </row>
    <row r="137" spans="5:7">
      <c r="E137" s="319"/>
      <c r="F137" s="320"/>
      <c r="G137" s="321"/>
    </row>
    <row r="138" ht="14.25" spans="5:7">
      <c r="E138" s="318"/>
      <c r="F138" s="318"/>
      <c r="G138" s="318"/>
    </row>
    <row r="139" spans="5:7">
      <c r="E139" s="319"/>
      <c r="F139" s="337"/>
      <c r="G139" s="321"/>
    </row>
    <row r="140" ht="14.25" spans="5:7">
      <c r="E140" s="318"/>
      <c r="F140" s="318"/>
      <c r="G140" s="318"/>
    </row>
    <row r="141" spans="5:7">
      <c r="E141" s="319"/>
      <c r="F141" s="320"/>
      <c r="G141" s="321"/>
    </row>
    <row r="142" ht="14.25" spans="5:7">
      <c r="E142" s="318"/>
      <c r="F142" s="318"/>
      <c r="G142" s="318"/>
    </row>
    <row r="143" spans="5:7">
      <c r="E143" s="319"/>
      <c r="F143" s="320"/>
      <c r="G143" s="321"/>
    </row>
    <row r="144" spans="5:7">
      <c r="E144" s="319"/>
      <c r="F144" s="320"/>
      <c r="G144" s="321"/>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1"/>
  <sheetViews>
    <sheetView zoomScale="85" zoomScaleNormal="85" workbookViewId="0">
      <selection activeCell="Y1" sqref="Y1"/>
    </sheetView>
  </sheetViews>
  <sheetFormatPr defaultColWidth="9" defaultRowHeight="12.75"/>
  <cols>
    <col min="1" max="253" width="7.25" style="284" customWidth="1"/>
    <col min="254" max="254" width="7.25" style="284"/>
    <col min="255" max="16384" width="9" style="284"/>
  </cols>
  <sheetData>
    <row r="1" s="282" customFormat="1" ht="63" customHeight="1" spans="1:25">
      <c r="A1" s="285" t="s">
        <v>2083</v>
      </c>
      <c r="B1" s="285"/>
      <c r="C1" s="285"/>
      <c r="D1" s="285"/>
      <c r="E1" s="285"/>
      <c r="F1" s="285"/>
      <c r="G1" s="285"/>
      <c r="H1" s="285"/>
      <c r="I1" s="285"/>
      <c r="J1" s="285"/>
      <c r="K1" s="285"/>
      <c r="L1" s="285"/>
      <c r="M1" s="285"/>
      <c r="N1" s="285"/>
      <c r="O1" s="285"/>
      <c r="P1" s="285"/>
      <c r="Q1" s="285"/>
      <c r="R1" s="285"/>
      <c r="S1" s="285"/>
      <c r="T1" s="285"/>
      <c r="U1" s="285"/>
      <c r="V1" s="285"/>
      <c r="W1" s="285"/>
      <c r="X1" s="285"/>
      <c r="Y1" s="276" t="s">
        <v>63</v>
      </c>
    </row>
    <row r="2" s="282" customFormat="1" ht="26" customHeight="1" spans="1:25">
      <c r="A2" s="286" t="s">
        <v>2084</v>
      </c>
      <c r="B2" s="286"/>
      <c r="C2" s="286"/>
      <c r="D2" s="286"/>
      <c r="E2" s="286"/>
      <c r="F2" s="286"/>
      <c r="G2" s="286"/>
      <c r="H2" s="286"/>
      <c r="I2" s="286"/>
      <c r="J2" s="286"/>
      <c r="K2" s="286"/>
      <c r="L2" s="286"/>
      <c r="M2" s="286"/>
      <c r="N2" s="286"/>
      <c r="O2" s="286"/>
      <c r="P2" s="286"/>
      <c r="Q2" s="286"/>
      <c r="R2" s="286"/>
      <c r="S2" s="286"/>
      <c r="T2" s="286"/>
      <c r="U2" s="286"/>
      <c r="V2" s="286"/>
      <c r="W2" s="286"/>
      <c r="X2" s="286"/>
      <c r="Y2" s="276" t="s">
        <v>306</v>
      </c>
    </row>
    <row r="3" s="282" customFormat="1" ht="18.75" spans="1:24">
      <c r="A3" s="287" t="s">
        <v>2085</v>
      </c>
      <c r="B3" s="287"/>
      <c r="C3" s="287"/>
      <c r="D3" s="287"/>
      <c r="E3" s="287"/>
      <c r="F3" s="287"/>
      <c r="G3" s="287"/>
      <c r="H3" s="287"/>
      <c r="I3" s="287"/>
      <c r="J3" s="287"/>
      <c r="K3" s="287"/>
      <c r="L3" s="287"/>
      <c r="M3" s="287"/>
      <c r="N3" s="287"/>
      <c r="O3" s="287"/>
      <c r="P3" s="287"/>
      <c r="Q3" s="287"/>
      <c r="R3" s="287"/>
      <c r="S3" s="287"/>
      <c r="T3" s="287"/>
      <c r="U3" s="287"/>
      <c r="V3" s="287"/>
      <c r="W3" s="287"/>
      <c r="X3" s="287"/>
    </row>
    <row r="4" s="283" customFormat="1" ht="23.25" spans="1:24">
      <c r="A4" s="288" t="s">
        <v>2086</v>
      </c>
      <c r="B4" s="289">
        <v>1</v>
      </c>
      <c r="C4" s="289">
        <v>2</v>
      </c>
      <c r="D4" s="289" t="s">
        <v>2039</v>
      </c>
      <c r="E4" s="289" t="s">
        <v>2041</v>
      </c>
      <c r="F4" s="289" t="s">
        <v>2042</v>
      </c>
      <c r="G4" s="289" t="s">
        <v>2043</v>
      </c>
      <c r="H4" s="290" t="s">
        <v>2044</v>
      </c>
      <c r="I4" s="296" t="s">
        <v>2045</v>
      </c>
      <c r="J4" s="296" t="s">
        <v>2040</v>
      </c>
      <c r="K4" s="289" t="s">
        <v>2046</v>
      </c>
      <c r="L4" s="289" t="s">
        <v>2052</v>
      </c>
      <c r="M4" s="289" t="s">
        <v>2053</v>
      </c>
      <c r="N4" s="289" t="s">
        <v>2087</v>
      </c>
      <c r="O4" s="289" t="s">
        <v>2073</v>
      </c>
      <c r="P4" s="289" t="s">
        <v>2074</v>
      </c>
      <c r="Q4" s="290" t="s">
        <v>2075</v>
      </c>
      <c r="R4" s="296" t="s">
        <v>2076</v>
      </c>
      <c r="S4" s="296" t="s">
        <v>2077</v>
      </c>
      <c r="T4" s="296" t="s">
        <v>2078</v>
      </c>
      <c r="U4" s="296" t="s">
        <v>2079</v>
      </c>
      <c r="V4" s="289" t="s">
        <v>2088</v>
      </c>
      <c r="W4" s="289" t="s">
        <v>2081</v>
      </c>
      <c r="X4" s="289" t="s">
        <v>2082</v>
      </c>
    </row>
    <row r="5" s="284" customFormat="1" spans="1:24">
      <c r="A5" s="291" t="s">
        <v>2089</v>
      </c>
      <c r="B5" s="292">
        <v>354.2208</v>
      </c>
      <c r="C5" s="292">
        <v>359.5668</v>
      </c>
      <c r="D5" s="292">
        <v>370.572</v>
      </c>
      <c r="E5" s="292">
        <v>406.158</v>
      </c>
      <c r="F5" s="292">
        <v>372.4836</v>
      </c>
      <c r="G5" s="292">
        <v>338.6594</v>
      </c>
      <c r="H5" s="292">
        <v>344.477</v>
      </c>
      <c r="I5" s="292">
        <v>349.8704</v>
      </c>
      <c r="J5" s="292">
        <v>971.7598</v>
      </c>
      <c r="K5" s="292">
        <v>315.7398</v>
      </c>
      <c r="L5" s="292">
        <v>328.2144</v>
      </c>
      <c r="M5" s="292">
        <v>337.858</v>
      </c>
      <c r="N5" s="292">
        <v>485.3544</v>
      </c>
      <c r="O5" s="292">
        <v>350.0302</v>
      </c>
      <c r="P5" s="292">
        <v>692.9222</v>
      </c>
      <c r="Q5" s="292">
        <v>567.9578</v>
      </c>
      <c r="R5" s="292">
        <v>567.8246</v>
      </c>
      <c r="S5" s="292">
        <v>307.6728</v>
      </c>
      <c r="T5" s="292">
        <v>324.5964</v>
      </c>
      <c r="U5" s="292">
        <v>758.9588</v>
      </c>
      <c r="V5" s="292">
        <v>567.8744</v>
      </c>
      <c r="W5" s="292">
        <v>567.798</v>
      </c>
      <c r="X5" s="292">
        <v>567.5466</v>
      </c>
    </row>
    <row r="6" s="284" customFormat="1" spans="1:24">
      <c r="A6" s="291" t="s">
        <v>2090</v>
      </c>
      <c r="B6" s="292">
        <v>389.8712</v>
      </c>
      <c r="C6" s="292">
        <v>395.1848</v>
      </c>
      <c r="D6" s="292">
        <v>399.116</v>
      </c>
      <c r="E6" s="292">
        <v>451.4852</v>
      </c>
      <c r="F6" s="292">
        <v>401.6972</v>
      </c>
      <c r="G6" s="292">
        <v>377.392</v>
      </c>
      <c r="H6" s="292">
        <v>373.4746</v>
      </c>
      <c r="I6" s="292">
        <v>397.0684</v>
      </c>
      <c r="J6" s="292">
        <v>1120.5134</v>
      </c>
      <c r="K6" s="292">
        <v>339.1368</v>
      </c>
      <c r="L6" s="292">
        <v>352.136</v>
      </c>
      <c r="M6" s="292">
        <v>365.8604</v>
      </c>
      <c r="N6" s="292">
        <v>544.8188</v>
      </c>
      <c r="O6" s="292">
        <v>375.4602</v>
      </c>
      <c r="P6" s="292">
        <v>779.7256</v>
      </c>
      <c r="Q6" s="292">
        <v>620.6818</v>
      </c>
      <c r="R6" s="292">
        <v>620.522</v>
      </c>
      <c r="S6" s="292">
        <v>329.6828</v>
      </c>
      <c r="T6" s="292">
        <v>351.5636</v>
      </c>
      <c r="U6" s="292">
        <v>853.004</v>
      </c>
      <c r="V6" s="292">
        <v>620.5784</v>
      </c>
      <c r="W6" s="292">
        <v>620.4928</v>
      </c>
      <c r="X6" s="292">
        <v>620.2254</v>
      </c>
    </row>
    <row r="7" s="284" customFormat="1" spans="1:24">
      <c r="A7" s="291" t="s">
        <v>2091</v>
      </c>
      <c r="B7" s="292">
        <v>433.1248</v>
      </c>
      <c r="C7" s="292">
        <v>438.9244</v>
      </c>
      <c r="D7" s="292">
        <v>421.3744</v>
      </c>
      <c r="E7" s="292">
        <v>494.7496</v>
      </c>
      <c r="F7" s="292">
        <v>417.3568</v>
      </c>
      <c r="G7" s="292">
        <v>502.6518</v>
      </c>
      <c r="H7" s="292">
        <v>473.564</v>
      </c>
      <c r="I7" s="292">
        <v>563.042</v>
      </c>
      <c r="J7" s="292">
        <v>1155.3542</v>
      </c>
      <c r="K7" s="292">
        <v>369.0526</v>
      </c>
      <c r="L7" s="292">
        <v>366.0244</v>
      </c>
      <c r="M7" s="292">
        <v>397.0086</v>
      </c>
      <c r="N7" s="292">
        <v>563.092</v>
      </c>
      <c r="O7" s="292">
        <v>399.8732</v>
      </c>
      <c r="P7" s="292">
        <v>866.7212</v>
      </c>
      <c r="Q7" s="292">
        <v>673.5622</v>
      </c>
      <c r="R7" s="292">
        <v>673.4042</v>
      </c>
      <c r="S7" s="292">
        <v>339.6076</v>
      </c>
      <c r="T7" s="292">
        <v>369.2212</v>
      </c>
      <c r="U7" s="292">
        <v>947.135</v>
      </c>
      <c r="V7" s="292">
        <v>673.4154</v>
      </c>
      <c r="W7" s="292">
        <v>673.3738</v>
      </c>
      <c r="X7" s="292">
        <v>673.1122</v>
      </c>
    </row>
    <row r="8" s="284" customFormat="1" spans="1:24">
      <c r="A8" s="291" t="s">
        <v>2092</v>
      </c>
      <c r="B8" s="292">
        <v>472.2096</v>
      </c>
      <c r="C8" s="292">
        <v>478.83</v>
      </c>
      <c r="D8" s="292">
        <v>449.3676</v>
      </c>
      <c r="E8" s="292">
        <v>538.1328</v>
      </c>
      <c r="F8" s="292">
        <v>445.3284</v>
      </c>
      <c r="G8" s="292">
        <v>538.1738</v>
      </c>
      <c r="H8" s="292">
        <v>509.6754</v>
      </c>
      <c r="I8" s="292">
        <v>628.726</v>
      </c>
      <c r="J8" s="292">
        <v>1289.3612</v>
      </c>
      <c r="K8" s="292">
        <v>393.6928</v>
      </c>
      <c r="L8" s="292">
        <v>389.0388</v>
      </c>
      <c r="M8" s="292">
        <v>423.93</v>
      </c>
      <c r="N8" s="292">
        <v>617.6748</v>
      </c>
      <c r="O8" s="292">
        <v>427.0216</v>
      </c>
      <c r="P8" s="292">
        <v>953.5578</v>
      </c>
      <c r="Q8" s="292">
        <v>726.3114</v>
      </c>
      <c r="R8" s="292">
        <v>726.1392</v>
      </c>
      <c r="S8" s="292">
        <v>360.246</v>
      </c>
      <c r="T8" s="292">
        <v>395.1948</v>
      </c>
      <c r="U8" s="292">
        <v>1041.2328</v>
      </c>
      <c r="V8" s="292">
        <v>726.1514</v>
      </c>
      <c r="W8" s="292">
        <v>726.1058</v>
      </c>
      <c r="X8" s="292">
        <v>725.821</v>
      </c>
    </row>
    <row r="9" s="284" customFormat="1" spans="1:24">
      <c r="A9" s="291" t="s">
        <v>2093</v>
      </c>
      <c r="B9" s="292">
        <v>509.0372</v>
      </c>
      <c r="C9" s="292">
        <v>517.0832</v>
      </c>
      <c r="D9" s="292">
        <v>491.8436</v>
      </c>
      <c r="E9" s="292">
        <v>590.4908</v>
      </c>
      <c r="F9" s="292">
        <v>484.0676</v>
      </c>
      <c r="G9" s="292">
        <v>591.101</v>
      </c>
      <c r="H9" s="292">
        <v>556.8672</v>
      </c>
      <c r="I9" s="292">
        <v>691.3524</v>
      </c>
      <c r="J9" s="292">
        <v>1519.9026</v>
      </c>
      <c r="K9" s="292">
        <v>427.7276</v>
      </c>
      <c r="L9" s="292">
        <v>422.6156</v>
      </c>
      <c r="M9" s="292">
        <v>461.9104</v>
      </c>
      <c r="N9" s="292">
        <v>669.5468</v>
      </c>
      <c r="O9" s="292">
        <v>465.424</v>
      </c>
      <c r="P9" s="292">
        <v>1052.2838</v>
      </c>
      <c r="Q9" s="292">
        <v>812.351</v>
      </c>
      <c r="R9" s="292">
        <v>812.1532</v>
      </c>
      <c r="S9" s="292">
        <v>389.5892</v>
      </c>
      <c r="T9" s="292">
        <v>426.6332</v>
      </c>
      <c r="U9" s="292">
        <v>1160.7518</v>
      </c>
      <c r="V9" s="292">
        <v>812.1674</v>
      </c>
      <c r="W9" s="292">
        <v>812.1154</v>
      </c>
      <c r="X9" s="292">
        <v>811.7884</v>
      </c>
    </row>
    <row r="10" s="284" customFormat="1" spans="1:24">
      <c r="A10" s="291" t="s">
        <v>2094</v>
      </c>
      <c r="B10" s="292">
        <v>545.8756</v>
      </c>
      <c r="C10" s="292">
        <v>555.3364</v>
      </c>
      <c r="D10" s="292">
        <v>534.3196</v>
      </c>
      <c r="E10" s="292">
        <v>642.8488</v>
      </c>
      <c r="F10" s="292">
        <v>522.796</v>
      </c>
      <c r="G10" s="292">
        <v>644.028</v>
      </c>
      <c r="H10" s="292">
        <v>604.059</v>
      </c>
      <c r="I10" s="292">
        <v>753.99</v>
      </c>
      <c r="J10" s="292">
        <v>1750.455</v>
      </c>
      <c r="K10" s="292">
        <v>461.7624</v>
      </c>
      <c r="L10" s="292">
        <v>456.2032</v>
      </c>
      <c r="M10" s="292">
        <v>499.891</v>
      </c>
      <c r="N10" s="292">
        <v>721.408</v>
      </c>
      <c r="O10" s="292">
        <v>503.8046</v>
      </c>
      <c r="P10" s="292">
        <v>1151.0098</v>
      </c>
      <c r="Q10" s="292">
        <v>898.3908</v>
      </c>
      <c r="R10" s="292">
        <v>898.1676</v>
      </c>
      <c r="S10" s="292">
        <v>418.9324</v>
      </c>
      <c r="T10" s="292">
        <v>458.0716</v>
      </c>
      <c r="U10" s="292">
        <v>1280.282</v>
      </c>
      <c r="V10" s="292">
        <v>898.1834</v>
      </c>
      <c r="W10" s="292">
        <v>898.1248</v>
      </c>
      <c r="X10" s="292">
        <v>897.7558</v>
      </c>
    </row>
    <row r="11" s="284" customFormat="1" spans="1:24">
      <c r="A11" s="291" t="s">
        <v>2095</v>
      </c>
      <c r="B11" s="292">
        <v>582.714</v>
      </c>
      <c r="C11" s="292">
        <v>593.5896</v>
      </c>
      <c r="D11" s="292">
        <v>576.7956</v>
      </c>
      <c r="E11" s="292">
        <v>695.2176</v>
      </c>
      <c r="F11" s="292">
        <v>561.5352</v>
      </c>
      <c r="G11" s="292">
        <v>696.9552</v>
      </c>
      <c r="H11" s="292">
        <v>651.2508</v>
      </c>
      <c r="I11" s="292">
        <v>816.6162</v>
      </c>
      <c r="J11" s="292">
        <v>1980.9856</v>
      </c>
      <c r="K11" s="292">
        <v>495.786</v>
      </c>
      <c r="L11" s="292">
        <v>489.8016</v>
      </c>
      <c r="M11" s="292">
        <v>537.8714</v>
      </c>
      <c r="N11" s="292">
        <v>773.28</v>
      </c>
      <c r="O11" s="292">
        <v>542.196</v>
      </c>
      <c r="P11" s="292">
        <v>1249.7356</v>
      </c>
      <c r="Q11" s="292">
        <v>984.4302</v>
      </c>
      <c r="R11" s="292">
        <v>984.1816</v>
      </c>
      <c r="S11" s="292">
        <v>448.2864</v>
      </c>
      <c r="T11" s="292">
        <v>489.51</v>
      </c>
      <c r="U11" s="292">
        <v>1399.812</v>
      </c>
      <c r="V11" s="292">
        <v>984.1996</v>
      </c>
      <c r="W11" s="292">
        <v>984.134</v>
      </c>
      <c r="X11" s="292">
        <v>983.7232</v>
      </c>
    </row>
    <row r="12" s="284" customFormat="1" spans="1:24">
      <c r="A12" s="291" t="s">
        <v>2096</v>
      </c>
      <c r="B12" s="292">
        <v>619.5524</v>
      </c>
      <c r="C12" s="292">
        <v>631.832</v>
      </c>
      <c r="D12" s="292">
        <v>619.2716</v>
      </c>
      <c r="E12" s="292">
        <v>747.5756</v>
      </c>
      <c r="F12" s="292">
        <v>600.2636</v>
      </c>
      <c r="G12" s="292">
        <v>749.8824</v>
      </c>
      <c r="H12" s="292">
        <v>698.4426</v>
      </c>
      <c r="I12" s="292">
        <v>879.2426</v>
      </c>
      <c r="J12" s="292">
        <v>2211.527</v>
      </c>
      <c r="K12" s="292">
        <v>529.8208</v>
      </c>
      <c r="L12" s="292">
        <v>523.3892</v>
      </c>
      <c r="M12" s="292">
        <v>575.852</v>
      </c>
      <c r="N12" s="292">
        <v>825.152</v>
      </c>
      <c r="O12" s="292">
        <v>580.5874</v>
      </c>
      <c r="P12" s="292">
        <v>1348.4618</v>
      </c>
      <c r="Q12" s="292">
        <v>1070.481</v>
      </c>
      <c r="R12" s="292">
        <v>1070.207</v>
      </c>
      <c r="S12" s="292">
        <v>477.6404</v>
      </c>
      <c r="T12" s="292">
        <v>520.9484</v>
      </c>
      <c r="U12" s="292">
        <v>1519.3314</v>
      </c>
      <c r="V12" s="292">
        <v>1070.2266</v>
      </c>
      <c r="W12" s="292">
        <v>1070.1544</v>
      </c>
      <c r="X12" s="292">
        <v>1069.7014</v>
      </c>
    </row>
    <row r="13" s="284" customFormat="1" spans="1:24">
      <c r="A13" s="291" t="s">
        <v>2097</v>
      </c>
      <c r="B13" s="292">
        <v>656.38</v>
      </c>
      <c r="C13" s="292">
        <v>670.0852</v>
      </c>
      <c r="D13" s="292">
        <v>661.7584</v>
      </c>
      <c r="E13" s="292">
        <v>799.9336</v>
      </c>
      <c r="F13" s="292">
        <v>639.0028</v>
      </c>
      <c r="G13" s="292">
        <v>802.8204</v>
      </c>
      <c r="H13" s="292">
        <v>745.6344</v>
      </c>
      <c r="I13" s="292">
        <v>941.88</v>
      </c>
      <c r="J13" s="292">
        <v>2442.0684</v>
      </c>
      <c r="K13" s="292">
        <v>563.8556</v>
      </c>
      <c r="L13" s="292">
        <v>556.9876</v>
      </c>
      <c r="M13" s="292">
        <v>613.8548</v>
      </c>
      <c r="N13" s="292">
        <v>877.0132</v>
      </c>
      <c r="O13" s="292">
        <v>618.9786</v>
      </c>
      <c r="P13" s="292">
        <v>1447.1876</v>
      </c>
      <c r="Q13" s="292">
        <v>1156.5204</v>
      </c>
      <c r="R13" s="292">
        <v>1156.2214</v>
      </c>
      <c r="S13" s="292">
        <v>506.9944</v>
      </c>
      <c r="T13" s="292">
        <v>552.3976</v>
      </c>
      <c r="U13" s="292">
        <v>1638.8614</v>
      </c>
      <c r="V13" s="292">
        <v>1156.2426</v>
      </c>
      <c r="W13" s="292">
        <v>1156.1638</v>
      </c>
      <c r="X13" s="292">
        <v>1155.6688</v>
      </c>
    </row>
    <row r="14" s="284" customFormat="1" spans="1:24">
      <c r="A14" s="291" t="s">
        <v>2098</v>
      </c>
      <c r="B14" s="292">
        <v>767.5332</v>
      </c>
      <c r="C14" s="292">
        <v>786.3144</v>
      </c>
      <c r="D14" s="292">
        <v>685.8852</v>
      </c>
      <c r="E14" s="292">
        <v>869.0208</v>
      </c>
      <c r="F14" s="292">
        <v>660.7212</v>
      </c>
      <c r="G14" s="292">
        <v>992.6004</v>
      </c>
      <c r="H14" s="292">
        <v>918.4908</v>
      </c>
      <c r="I14" s="292">
        <v>1238.1156</v>
      </c>
      <c r="J14" s="292">
        <v>2470.5694</v>
      </c>
      <c r="K14" s="292">
        <v>676.8086</v>
      </c>
      <c r="L14" s="292">
        <v>583.3176</v>
      </c>
      <c r="M14" s="292">
        <v>717.3916</v>
      </c>
      <c r="N14" s="292">
        <v>941.0784</v>
      </c>
      <c r="O14" s="292">
        <v>682.5816</v>
      </c>
      <c r="P14" s="292">
        <v>1549.003</v>
      </c>
      <c r="Q14" s="292">
        <v>1215.2778</v>
      </c>
      <c r="R14" s="292">
        <v>1215.2178</v>
      </c>
      <c r="S14" s="292">
        <v>527.7732</v>
      </c>
      <c r="T14" s="292">
        <v>580.7688</v>
      </c>
      <c r="U14" s="292">
        <v>1747.6626</v>
      </c>
      <c r="V14" s="292">
        <v>1215.0978</v>
      </c>
      <c r="W14" s="292">
        <v>1214.7514</v>
      </c>
      <c r="X14" s="292">
        <v>1214.7378</v>
      </c>
    </row>
    <row r="15" s="284" customFormat="1" spans="1:24">
      <c r="A15" s="291" t="s">
        <v>2099</v>
      </c>
      <c r="B15" s="292">
        <v>806.8556</v>
      </c>
      <c r="C15" s="292">
        <v>826.1552</v>
      </c>
      <c r="D15" s="292">
        <v>711.4916</v>
      </c>
      <c r="E15" s="292">
        <v>914.5532</v>
      </c>
      <c r="F15" s="292">
        <v>689.3408</v>
      </c>
      <c r="G15" s="292">
        <v>1037.3562</v>
      </c>
      <c r="H15" s="292">
        <v>959.38</v>
      </c>
      <c r="I15" s="292">
        <v>1281.2048</v>
      </c>
      <c r="J15" s="292">
        <v>2576.3024</v>
      </c>
      <c r="K15" s="292">
        <v>706.4334</v>
      </c>
      <c r="L15" s="292">
        <v>604.712</v>
      </c>
      <c r="M15" s="292">
        <v>748.9624</v>
      </c>
      <c r="N15" s="292">
        <v>989.516</v>
      </c>
      <c r="O15" s="292">
        <v>712.4766</v>
      </c>
      <c r="P15" s="292">
        <v>1639.9526</v>
      </c>
      <c r="Q15" s="292">
        <v>1263.541</v>
      </c>
      <c r="R15" s="292">
        <v>1263.4784</v>
      </c>
      <c r="S15" s="292">
        <v>546.8996</v>
      </c>
      <c r="T15" s="292">
        <v>607.034</v>
      </c>
      <c r="U15" s="292">
        <v>1845.4116</v>
      </c>
      <c r="V15" s="292">
        <v>1263.3536</v>
      </c>
      <c r="W15" s="292">
        <v>1262.993</v>
      </c>
      <c r="X15" s="292">
        <v>1262.9788</v>
      </c>
    </row>
    <row r="16" s="284" customFormat="1" spans="1:24">
      <c r="A16" s="291" t="s">
        <v>2100</v>
      </c>
      <c r="B16" s="292">
        <v>846.1888</v>
      </c>
      <c r="C16" s="292">
        <v>866.0068</v>
      </c>
      <c r="D16" s="292">
        <v>737.0764</v>
      </c>
      <c r="E16" s="292">
        <v>960.0964</v>
      </c>
      <c r="F16" s="292">
        <v>717.982</v>
      </c>
      <c r="G16" s="292">
        <v>1082.112</v>
      </c>
      <c r="H16" s="292">
        <v>1000.2798</v>
      </c>
      <c r="I16" s="292">
        <v>1324.3164</v>
      </c>
      <c r="J16" s="292">
        <v>2682.0352</v>
      </c>
      <c r="K16" s="292">
        <v>736.069</v>
      </c>
      <c r="L16" s="292">
        <v>626.1172</v>
      </c>
      <c r="M16" s="292">
        <v>780.5442</v>
      </c>
      <c r="N16" s="292">
        <v>1037.932</v>
      </c>
      <c r="O16" s="292">
        <v>742.3934</v>
      </c>
      <c r="P16" s="292">
        <v>1730.902</v>
      </c>
      <c r="Q16" s="292">
        <v>1311.8042</v>
      </c>
      <c r="R16" s="292">
        <v>1311.739</v>
      </c>
      <c r="S16" s="292">
        <v>566.026</v>
      </c>
      <c r="T16" s="292">
        <v>633.31</v>
      </c>
      <c r="U16" s="292">
        <v>1943.1718</v>
      </c>
      <c r="V16" s="292">
        <v>1311.6092</v>
      </c>
      <c r="W16" s="292">
        <v>1311.2346</v>
      </c>
      <c r="X16" s="292">
        <v>1311.2198</v>
      </c>
    </row>
    <row r="17" s="284" customFormat="1" spans="1:24">
      <c r="A17" s="291" t="s">
        <v>2101</v>
      </c>
      <c r="B17" s="292">
        <v>885.5112</v>
      </c>
      <c r="C17" s="292">
        <v>905.8476</v>
      </c>
      <c r="D17" s="292">
        <v>762.672</v>
      </c>
      <c r="E17" s="292">
        <v>1005.6396</v>
      </c>
      <c r="F17" s="292">
        <v>746.6232</v>
      </c>
      <c r="G17" s="292">
        <v>1126.8788</v>
      </c>
      <c r="H17" s="292">
        <v>1041.1688</v>
      </c>
      <c r="I17" s="292">
        <v>1367.4166</v>
      </c>
      <c r="J17" s="292">
        <v>2787.779</v>
      </c>
      <c r="K17" s="292">
        <v>765.7048</v>
      </c>
      <c r="L17" s="292">
        <v>647.5116</v>
      </c>
      <c r="M17" s="292">
        <v>812.115</v>
      </c>
      <c r="N17" s="292">
        <v>1086.3588</v>
      </c>
      <c r="O17" s="292">
        <v>772.3102</v>
      </c>
      <c r="P17" s="292">
        <v>1821.8516</v>
      </c>
      <c r="Q17" s="292">
        <v>1360.0672</v>
      </c>
      <c r="R17" s="292">
        <v>1359.9998</v>
      </c>
      <c r="S17" s="292">
        <v>585.1632</v>
      </c>
      <c r="T17" s="292">
        <v>659.5644</v>
      </c>
      <c r="U17" s="292">
        <v>2040.9316</v>
      </c>
      <c r="V17" s="292">
        <v>1359.8652</v>
      </c>
      <c r="W17" s="292">
        <v>1359.4762</v>
      </c>
      <c r="X17" s="292">
        <v>1359.461</v>
      </c>
    </row>
    <row r="18" s="284" customFormat="1" spans="1:24">
      <c r="A18" s="291" t="s">
        <v>2102</v>
      </c>
      <c r="B18" s="292">
        <v>924.8444</v>
      </c>
      <c r="C18" s="292">
        <v>945.6776</v>
      </c>
      <c r="D18" s="292">
        <v>788.2676</v>
      </c>
      <c r="E18" s="292">
        <v>1051.172</v>
      </c>
      <c r="F18" s="292">
        <v>775.2536</v>
      </c>
      <c r="G18" s="292">
        <v>1171.6346</v>
      </c>
      <c r="H18" s="292">
        <v>1082.0686</v>
      </c>
      <c r="I18" s="292">
        <v>1410.5278</v>
      </c>
      <c r="J18" s="292">
        <v>2893.5118</v>
      </c>
      <c r="K18" s="292">
        <v>795.3404</v>
      </c>
      <c r="L18" s="292">
        <v>668.9168</v>
      </c>
      <c r="M18" s="292">
        <v>843.6858</v>
      </c>
      <c r="N18" s="292">
        <v>1134.7856</v>
      </c>
      <c r="O18" s="292">
        <v>802.2052</v>
      </c>
      <c r="P18" s="292">
        <v>1912.8012</v>
      </c>
      <c r="Q18" s="292">
        <v>1408.3304</v>
      </c>
      <c r="R18" s="292">
        <v>1408.2606</v>
      </c>
      <c r="S18" s="292">
        <v>604.2896</v>
      </c>
      <c r="T18" s="292">
        <v>685.8296</v>
      </c>
      <c r="U18" s="292">
        <v>2138.6916</v>
      </c>
      <c r="V18" s="292">
        <v>1408.1208</v>
      </c>
      <c r="W18" s="292">
        <v>1407.718</v>
      </c>
      <c r="X18" s="292">
        <v>1407.7018</v>
      </c>
    </row>
    <row r="19" s="284" customFormat="1" spans="1:24">
      <c r="A19" s="291" t="s">
        <v>2103</v>
      </c>
      <c r="B19" s="292">
        <v>964.1776</v>
      </c>
      <c r="C19" s="292">
        <v>985.5184</v>
      </c>
      <c r="D19" s="292">
        <v>813.8632</v>
      </c>
      <c r="E19" s="292">
        <v>1096.7044</v>
      </c>
      <c r="F19" s="292">
        <v>803.884</v>
      </c>
      <c r="G19" s="292">
        <v>1216.3906</v>
      </c>
      <c r="H19" s="292">
        <v>1122.9574</v>
      </c>
      <c r="I19" s="292">
        <v>1453.6394</v>
      </c>
      <c r="J19" s="292">
        <v>2999.2556</v>
      </c>
      <c r="K19" s="292">
        <v>824.9652</v>
      </c>
      <c r="L19" s="292">
        <v>690.3112</v>
      </c>
      <c r="M19" s="292">
        <v>875.2566</v>
      </c>
      <c r="N19" s="292">
        <v>1183.2124</v>
      </c>
      <c r="O19" s="292">
        <v>832.122</v>
      </c>
      <c r="P19" s="292">
        <v>2003.7508</v>
      </c>
      <c r="Q19" s="292">
        <v>1456.5934</v>
      </c>
      <c r="R19" s="292">
        <v>1456.5212</v>
      </c>
      <c r="S19" s="292">
        <v>623.416</v>
      </c>
      <c r="T19" s="292">
        <v>712.084</v>
      </c>
      <c r="U19" s="292">
        <v>2236.4406</v>
      </c>
      <c r="V19" s="292">
        <v>1456.3766</v>
      </c>
      <c r="W19" s="292">
        <v>1455.9596</v>
      </c>
      <c r="X19" s="292">
        <v>1455.943</v>
      </c>
    </row>
    <row r="20" s="284" customFormat="1" spans="1:24">
      <c r="A20" s="291" t="s">
        <v>2104</v>
      </c>
      <c r="B20" s="292">
        <v>1003.5108</v>
      </c>
      <c r="C20" s="292">
        <v>1025.3592</v>
      </c>
      <c r="D20" s="292">
        <v>839.448</v>
      </c>
      <c r="E20" s="292">
        <v>1142.2368</v>
      </c>
      <c r="F20" s="292">
        <v>832.5144</v>
      </c>
      <c r="G20" s="292">
        <v>1261.1574</v>
      </c>
      <c r="H20" s="292">
        <v>1163.8574</v>
      </c>
      <c r="I20" s="292">
        <v>1496.7396</v>
      </c>
      <c r="J20" s="292">
        <v>3104.9888</v>
      </c>
      <c r="K20" s="292">
        <v>854.601</v>
      </c>
      <c r="L20" s="292">
        <v>711.7272</v>
      </c>
      <c r="M20" s="292">
        <v>906.8384</v>
      </c>
      <c r="N20" s="292">
        <v>1231.6392</v>
      </c>
      <c r="O20" s="292">
        <v>862.0278</v>
      </c>
      <c r="P20" s="292">
        <v>2094.7114</v>
      </c>
      <c r="Q20" s="292">
        <v>1504.8566</v>
      </c>
      <c r="R20" s="292">
        <v>1504.7818</v>
      </c>
      <c r="S20" s="292">
        <v>642.5532</v>
      </c>
      <c r="T20" s="292">
        <v>738.3492</v>
      </c>
      <c r="U20" s="292">
        <v>2334.2008</v>
      </c>
      <c r="V20" s="292">
        <v>1504.6322</v>
      </c>
      <c r="W20" s="292">
        <v>1504.2012</v>
      </c>
      <c r="X20" s="292">
        <v>1504.184</v>
      </c>
    </row>
    <row r="21" s="284" customFormat="1" spans="1:24">
      <c r="A21" s="291" t="s">
        <v>2105</v>
      </c>
      <c r="B21" s="292">
        <v>1068.44</v>
      </c>
      <c r="C21" s="292">
        <v>1091.2712</v>
      </c>
      <c r="D21" s="292">
        <v>853.1312</v>
      </c>
      <c r="E21" s="292">
        <v>1205.6648</v>
      </c>
      <c r="F21" s="292">
        <v>902.2496</v>
      </c>
      <c r="G21" s="292">
        <v>1359.5778</v>
      </c>
      <c r="H21" s="292">
        <v>1253.6004</v>
      </c>
      <c r="I21" s="292">
        <v>1638.002</v>
      </c>
      <c r="J21" s="292">
        <v>3118.4514</v>
      </c>
      <c r="K21" s="292">
        <v>928.3986</v>
      </c>
      <c r="L21" s="292">
        <v>724.784</v>
      </c>
      <c r="M21" s="292">
        <v>974.1064</v>
      </c>
      <c r="N21" s="292">
        <v>1280.066</v>
      </c>
      <c r="O21" s="292">
        <v>904.5174</v>
      </c>
      <c r="P21" s="292">
        <v>2185.1534</v>
      </c>
      <c r="Q21" s="292">
        <v>1552.414</v>
      </c>
      <c r="R21" s="292">
        <v>1552.3434</v>
      </c>
      <c r="S21" s="292">
        <v>655.61</v>
      </c>
      <c r="T21" s="292">
        <v>754.7864</v>
      </c>
      <c r="U21" s="292">
        <v>2431.6186</v>
      </c>
      <c r="V21" s="292">
        <v>1552.5</v>
      </c>
      <c r="W21" s="292">
        <v>1551.6358</v>
      </c>
      <c r="X21" s="292">
        <v>1552.037</v>
      </c>
    </row>
    <row r="22" s="284" customFormat="1" spans="1:24">
      <c r="A22" s="291" t="s">
        <v>2106</v>
      </c>
      <c r="B22" s="292">
        <v>1108.81</v>
      </c>
      <c r="C22" s="292">
        <v>1132.138</v>
      </c>
      <c r="D22" s="292">
        <v>878.3488</v>
      </c>
      <c r="E22" s="292">
        <v>1251.9424</v>
      </c>
      <c r="F22" s="292">
        <v>932.446</v>
      </c>
      <c r="G22" s="292">
        <v>1406.269</v>
      </c>
      <c r="H22" s="292">
        <v>1296.2298</v>
      </c>
      <c r="I22" s="292">
        <v>1683.7726</v>
      </c>
      <c r="J22" s="292">
        <v>3221.114</v>
      </c>
      <c r="K22" s="292">
        <v>959.6236</v>
      </c>
      <c r="L22" s="292">
        <v>745.9192</v>
      </c>
      <c r="M22" s="292">
        <v>1006.964</v>
      </c>
      <c r="N22" s="292">
        <v>1328.5036</v>
      </c>
      <c r="O22" s="292">
        <v>934.8886</v>
      </c>
      <c r="P22" s="292">
        <v>2276.0806</v>
      </c>
      <c r="Q22" s="292">
        <v>1600.6548</v>
      </c>
      <c r="R22" s="292">
        <v>1600.582</v>
      </c>
      <c r="S22" s="292">
        <v>674.5528</v>
      </c>
      <c r="T22" s="292">
        <v>780.6412</v>
      </c>
      <c r="U22" s="292">
        <v>2529.3536</v>
      </c>
      <c r="V22" s="292">
        <v>1600.7434</v>
      </c>
      <c r="W22" s="292">
        <v>1599.8516</v>
      </c>
      <c r="X22" s="292">
        <v>1600.2656</v>
      </c>
    </row>
    <row r="23" s="284" customFormat="1" spans="1:24">
      <c r="A23" s="291" t="s">
        <v>2107</v>
      </c>
      <c r="B23" s="292">
        <v>1149.18</v>
      </c>
      <c r="C23" s="292">
        <v>1173.0264</v>
      </c>
      <c r="D23" s="292">
        <v>903.5772</v>
      </c>
      <c r="E23" s="292">
        <v>1298.22</v>
      </c>
      <c r="F23" s="292">
        <v>962.6532</v>
      </c>
      <c r="G23" s="292">
        <v>1452.9492</v>
      </c>
      <c r="H23" s="292">
        <v>1338.8596</v>
      </c>
      <c r="I23" s="292">
        <v>1729.5324</v>
      </c>
      <c r="J23" s="292">
        <v>3323.7764</v>
      </c>
      <c r="K23" s="292">
        <v>990.8266</v>
      </c>
      <c r="L23" s="292">
        <v>767.0544</v>
      </c>
      <c r="M23" s="292">
        <v>1039.8102</v>
      </c>
      <c r="N23" s="292">
        <v>1376.9304</v>
      </c>
      <c r="O23" s="292">
        <v>965.2378</v>
      </c>
      <c r="P23" s="292">
        <v>2367.008</v>
      </c>
      <c r="Q23" s="292">
        <v>1648.8954</v>
      </c>
      <c r="R23" s="292">
        <v>1648.8204</v>
      </c>
      <c r="S23" s="292">
        <v>693.474</v>
      </c>
      <c r="T23" s="292">
        <v>806.5068</v>
      </c>
      <c r="U23" s="292">
        <v>2627.0994</v>
      </c>
      <c r="V23" s="292">
        <v>1648.9868</v>
      </c>
      <c r="W23" s="292">
        <v>1648.0676</v>
      </c>
      <c r="X23" s="292">
        <v>1648.4944</v>
      </c>
    </row>
    <row r="24" s="284" customFormat="1" spans="1:24">
      <c r="A24" s="291" t="s">
        <v>2108</v>
      </c>
      <c r="B24" s="292">
        <v>1240.3316</v>
      </c>
      <c r="C24" s="292">
        <v>1266.5108</v>
      </c>
      <c r="D24" s="292">
        <v>927.6176</v>
      </c>
      <c r="E24" s="292">
        <v>1325.8136</v>
      </c>
      <c r="F24" s="292">
        <v>1060.5764</v>
      </c>
      <c r="G24" s="292">
        <v>1590.774</v>
      </c>
      <c r="H24" s="292">
        <v>1472.6886</v>
      </c>
      <c r="I24" s="292">
        <v>1899.217</v>
      </c>
      <c r="J24" s="292">
        <v>3351.4114</v>
      </c>
      <c r="K24" s="292">
        <v>1071.5536</v>
      </c>
      <c r="L24" s="292">
        <v>795.2852</v>
      </c>
      <c r="M24" s="292">
        <v>1130.3642</v>
      </c>
      <c r="N24" s="292">
        <v>1406.7272</v>
      </c>
      <c r="O24" s="292">
        <v>1042.9914</v>
      </c>
      <c r="P24" s="292">
        <v>2451.6704</v>
      </c>
      <c r="Q24" s="292">
        <v>1711.6966</v>
      </c>
      <c r="R24" s="292">
        <v>1710.607</v>
      </c>
      <c r="S24" s="292">
        <v>760.7684</v>
      </c>
      <c r="T24" s="292">
        <v>828.3872</v>
      </c>
      <c r="U24" s="292">
        <v>2721.5324</v>
      </c>
      <c r="V24" s="292">
        <v>1710.7282</v>
      </c>
      <c r="W24" s="292">
        <v>1710.607</v>
      </c>
      <c r="X24" s="292">
        <v>1710.607</v>
      </c>
    </row>
    <row r="25" s="284" customFormat="1" spans="1:24">
      <c r="A25" s="291" t="s">
        <v>2109</v>
      </c>
      <c r="B25" s="292">
        <v>1277.2564</v>
      </c>
      <c r="C25" s="292">
        <v>1304.4292</v>
      </c>
      <c r="D25" s="292">
        <v>953.764</v>
      </c>
      <c r="E25" s="292">
        <v>1366.0216</v>
      </c>
      <c r="F25" s="292">
        <v>1089.034</v>
      </c>
      <c r="G25" s="292">
        <v>1633.5828</v>
      </c>
      <c r="H25" s="292">
        <v>1508.6264</v>
      </c>
      <c r="I25" s="292">
        <v>1949.9504</v>
      </c>
      <c r="J25" s="292">
        <v>3441.338</v>
      </c>
      <c r="K25" s="292">
        <v>1100.4644</v>
      </c>
      <c r="L25" s="292">
        <v>817.2844</v>
      </c>
      <c r="M25" s="292">
        <v>1160.8532</v>
      </c>
      <c r="N25" s="292">
        <v>1448.7604</v>
      </c>
      <c r="O25" s="292">
        <v>1071.1346</v>
      </c>
      <c r="P25" s="292">
        <v>2526.5448</v>
      </c>
      <c r="Q25" s="292">
        <v>1764.0472</v>
      </c>
      <c r="R25" s="292">
        <v>1762.9234</v>
      </c>
      <c r="S25" s="292">
        <v>781.6768</v>
      </c>
      <c r="T25" s="292">
        <v>850.9804</v>
      </c>
      <c r="U25" s="292">
        <v>2804.9092</v>
      </c>
      <c r="V25" s="292">
        <v>1763.0484</v>
      </c>
      <c r="W25" s="292">
        <v>1762.9234</v>
      </c>
      <c r="X25" s="292">
        <v>1762.9234</v>
      </c>
    </row>
    <row r="26" s="284" customFormat="1" spans="1:24">
      <c r="A26" s="291" t="s">
        <v>2110</v>
      </c>
      <c r="B26" s="292">
        <v>1314.1596</v>
      </c>
      <c r="C26" s="292">
        <v>1342.3368</v>
      </c>
      <c r="D26" s="292">
        <v>979.932</v>
      </c>
      <c r="E26" s="292">
        <v>1406.2296</v>
      </c>
      <c r="F26" s="292">
        <v>1117.4916</v>
      </c>
      <c r="G26" s="292">
        <v>1676.4024</v>
      </c>
      <c r="H26" s="292">
        <v>1544.5638</v>
      </c>
      <c r="I26" s="292">
        <v>2000.662</v>
      </c>
      <c r="J26" s="292">
        <v>3531.2536</v>
      </c>
      <c r="K26" s="292">
        <v>1129.375</v>
      </c>
      <c r="L26" s="292">
        <v>839.2836</v>
      </c>
      <c r="M26" s="292">
        <v>1191.3316</v>
      </c>
      <c r="N26" s="292">
        <v>1490.7936</v>
      </c>
      <c r="O26" s="292">
        <v>1099.2776</v>
      </c>
      <c r="P26" s="292">
        <v>2601.4304</v>
      </c>
      <c r="Q26" s="292">
        <v>1816.398</v>
      </c>
      <c r="R26" s="292">
        <v>1815.2396</v>
      </c>
      <c r="S26" s="292">
        <v>802.5852</v>
      </c>
      <c r="T26" s="292">
        <v>873.552</v>
      </c>
      <c r="U26" s="292">
        <v>2888.2972</v>
      </c>
      <c r="V26" s="292">
        <v>1815.3682</v>
      </c>
      <c r="W26" s="292">
        <v>1815.2396</v>
      </c>
      <c r="X26" s="292">
        <v>1815.2396</v>
      </c>
    </row>
    <row r="27" s="284" customFormat="1" spans="1:24">
      <c r="A27" s="291" t="s">
        <v>2111</v>
      </c>
      <c r="B27" s="292">
        <v>1351.0736</v>
      </c>
      <c r="C27" s="292">
        <v>1380.2552</v>
      </c>
      <c r="D27" s="292">
        <v>1006.0892</v>
      </c>
      <c r="E27" s="292">
        <v>1446.4268</v>
      </c>
      <c r="F27" s="292">
        <v>1145.96</v>
      </c>
      <c r="G27" s="292">
        <v>1719.2222</v>
      </c>
      <c r="H27" s="292">
        <v>1580.4904</v>
      </c>
      <c r="I27" s="292">
        <v>2051.3952</v>
      </c>
      <c r="J27" s="292">
        <v>3621.1912</v>
      </c>
      <c r="K27" s="292">
        <v>1158.2748</v>
      </c>
      <c r="L27" s="292">
        <v>861.2828</v>
      </c>
      <c r="M27" s="292">
        <v>1221.8098</v>
      </c>
      <c r="N27" s="292">
        <v>1532.8376</v>
      </c>
      <c r="O27" s="292">
        <v>1127.4318</v>
      </c>
      <c r="P27" s="292">
        <v>2676.3046</v>
      </c>
      <c r="Q27" s="292">
        <v>1868.7486</v>
      </c>
      <c r="R27" s="292">
        <v>1867.556</v>
      </c>
      <c r="S27" s="292">
        <v>823.5044</v>
      </c>
      <c r="T27" s="292">
        <v>896.1344</v>
      </c>
      <c r="U27" s="292">
        <v>2971.674</v>
      </c>
      <c r="V27" s="292">
        <v>1867.6884</v>
      </c>
      <c r="W27" s="292">
        <v>1867.556</v>
      </c>
      <c r="X27" s="292">
        <v>1867.556</v>
      </c>
    </row>
    <row r="28" s="284" customFormat="1" spans="1:24">
      <c r="A28" s="291" t="s">
        <v>2112</v>
      </c>
      <c r="B28" s="292">
        <v>1454.2672</v>
      </c>
      <c r="C28" s="292">
        <v>1485.6088</v>
      </c>
      <c r="D28" s="292">
        <v>1032.2572</v>
      </c>
      <c r="E28" s="292">
        <v>1483.9348</v>
      </c>
      <c r="F28" s="292">
        <v>1206.7204</v>
      </c>
      <c r="G28" s="292">
        <v>1890.3764</v>
      </c>
      <c r="H28" s="292">
        <v>1751.0004</v>
      </c>
      <c r="I28" s="292">
        <v>2267.5338</v>
      </c>
      <c r="J28" s="292">
        <v>3663.1394</v>
      </c>
      <c r="K28" s="292">
        <v>1251.6718</v>
      </c>
      <c r="L28" s="292">
        <v>897.2572</v>
      </c>
      <c r="M28" s="292">
        <v>1327.7366</v>
      </c>
      <c r="N28" s="292">
        <v>1571.9116</v>
      </c>
      <c r="O28" s="292">
        <v>1215.683</v>
      </c>
      <c r="P28" s="292">
        <v>2751.1944</v>
      </c>
      <c r="Q28" s="292">
        <v>1920.6358</v>
      </c>
      <c r="R28" s="292">
        <v>1919.8724</v>
      </c>
      <c r="S28" s="292">
        <v>844.5532</v>
      </c>
      <c r="T28" s="292">
        <v>926.3524</v>
      </c>
      <c r="U28" s="292">
        <v>3055.2468</v>
      </c>
      <c r="V28" s="292">
        <v>1920.0086</v>
      </c>
      <c r="W28" s="292">
        <v>1919.5806</v>
      </c>
      <c r="X28" s="292">
        <v>1919.8724</v>
      </c>
    </row>
    <row r="29" s="284" customFormat="1" spans="1:24">
      <c r="A29" s="291" t="s">
        <v>2113</v>
      </c>
      <c r="B29" s="292">
        <v>1492.8984</v>
      </c>
      <c r="C29" s="292">
        <v>1525.3092</v>
      </c>
      <c r="D29" s="292">
        <v>1058.4036</v>
      </c>
      <c r="E29" s="292">
        <v>1524.0672</v>
      </c>
      <c r="F29" s="292">
        <v>1235.9988</v>
      </c>
      <c r="G29" s="292">
        <v>1936.2988</v>
      </c>
      <c r="H29" s="292">
        <v>1789.792</v>
      </c>
      <c r="I29" s="292">
        <v>2322.224</v>
      </c>
      <c r="J29" s="292">
        <v>3751.9092</v>
      </c>
      <c r="K29" s="292">
        <v>1282.1392</v>
      </c>
      <c r="L29" s="292">
        <v>919.6452</v>
      </c>
      <c r="M29" s="292">
        <v>1360.0528</v>
      </c>
      <c r="N29" s="292">
        <v>1613.8692</v>
      </c>
      <c r="O29" s="292">
        <v>1245.2746</v>
      </c>
      <c r="P29" s="292">
        <v>2826.08</v>
      </c>
      <c r="Q29" s="292">
        <v>1972.9734</v>
      </c>
      <c r="R29" s="292">
        <v>1972.1886</v>
      </c>
      <c r="S29" s="292">
        <v>865.4616</v>
      </c>
      <c r="T29" s="292">
        <v>949.14</v>
      </c>
      <c r="U29" s="292">
        <v>3138.629</v>
      </c>
      <c r="V29" s="292">
        <v>1972.3288</v>
      </c>
      <c r="W29" s="292">
        <v>1971.8888</v>
      </c>
      <c r="X29" s="292">
        <v>1972.1886</v>
      </c>
    </row>
    <row r="30" s="284" customFormat="1" spans="1:24">
      <c r="A30" s="291" t="s">
        <v>2114</v>
      </c>
      <c r="B30" s="292">
        <v>1531.5404</v>
      </c>
      <c r="C30" s="292">
        <v>1564.988</v>
      </c>
      <c r="D30" s="292">
        <v>1084.5716</v>
      </c>
      <c r="E30" s="292">
        <v>1564.2104</v>
      </c>
      <c r="F30" s="292">
        <v>1265.2988</v>
      </c>
      <c r="G30" s="292">
        <v>1982.2212</v>
      </c>
      <c r="H30" s="292">
        <v>1828.5724</v>
      </c>
      <c r="I30" s="292">
        <v>2376.914</v>
      </c>
      <c r="J30" s="292">
        <v>3840.668</v>
      </c>
      <c r="K30" s="292">
        <v>1312.6176</v>
      </c>
      <c r="L30" s="292">
        <v>942.0224</v>
      </c>
      <c r="M30" s="292">
        <v>1392.358</v>
      </c>
      <c r="N30" s="292">
        <v>1655.8268</v>
      </c>
      <c r="O30" s="292">
        <v>1274.8664</v>
      </c>
      <c r="P30" s="292">
        <v>2900.9546</v>
      </c>
      <c r="Q30" s="292">
        <v>2025.311</v>
      </c>
      <c r="R30" s="292">
        <v>2024.505</v>
      </c>
      <c r="S30" s="292">
        <v>886.3808</v>
      </c>
      <c r="T30" s="292">
        <v>971.9276</v>
      </c>
      <c r="U30" s="292">
        <v>3222.022</v>
      </c>
      <c r="V30" s="292">
        <v>2024.649</v>
      </c>
      <c r="W30" s="292">
        <v>2024.197</v>
      </c>
      <c r="X30" s="292">
        <v>2024.505</v>
      </c>
    </row>
    <row r="31" s="284" customFormat="1" spans="1:24">
      <c r="A31" s="291" t="s">
        <v>2115</v>
      </c>
      <c r="B31" s="292">
        <v>1570.1716</v>
      </c>
      <c r="C31" s="292">
        <v>1604.6776</v>
      </c>
      <c r="D31" s="292">
        <v>1110.7288</v>
      </c>
      <c r="E31" s="292">
        <v>1604.332</v>
      </c>
      <c r="F31" s="292">
        <v>1294.5988</v>
      </c>
      <c r="G31" s="292">
        <v>2028.1324</v>
      </c>
      <c r="H31" s="292">
        <v>1867.3532</v>
      </c>
      <c r="I31" s="292">
        <v>2431.6042</v>
      </c>
      <c r="J31" s="292">
        <v>3929.4488</v>
      </c>
      <c r="K31" s="292">
        <v>1343.085</v>
      </c>
      <c r="L31" s="292">
        <v>964.4212</v>
      </c>
      <c r="M31" s="292">
        <v>1424.6632</v>
      </c>
      <c r="N31" s="292">
        <v>1697.7736</v>
      </c>
      <c r="O31" s="292">
        <v>1304.48</v>
      </c>
      <c r="P31" s="292">
        <v>2975.8402</v>
      </c>
      <c r="Q31" s="292">
        <v>2077.6488</v>
      </c>
      <c r="R31" s="292">
        <v>2076.8214</v>
      </c>
      <c r="S31" s="292">
        <v>907.3</v>
      </c>
      <c r="T31" s="292">
        <v>994.7152</v>
      </c>
      <c r="U31" s="292">
        <v>3305.404</v>
      </c>
      <c r="V31" s="292">
        <v>2076.969</v>
      </c>
      <c r="W31" s="292">
        <v>2076.5052</v>
      </c>
      <c r="X31" s="292">
        <v>2076.8214</v>
      </c>
    </row>
    <row r="32" s="284" customFormat="1" spans="1:24">
      <c r="A32" s="291" t="s">
        <v>2116</v>
      </c>
      <c r="B32" s="292">
        <v>1608.8136</v>
      </c>
      <c r="C32" s="292">
        <v>1644.3564</v>
      </c>
      <c r="D32" s="292">
        <v>1136.886</v>
      </c>
      <c r="E32" s="292">
        <v>1644.4644</v>
      </c>
      <c r="F32" s="292">
        <v>1323.888</v>
      </c>
      <c r="G32" s="292">
        <v>2074.0548</v>
      </c>
      <c r="H32" s="292">
        <v>1906.1448</v>
      </c>
      <c r="I32" s="292">
        <v>2486.294</v>
      </c>
      <c r="J32" s="292">
        <v>4018.2078</v>
      </c>
      <c r="K32" s="292">
        <v>1373.5526</v>
      </c>
      <c r="L32" s="292">
        <v>986.8092</v>
      </c>
      <c r="M32" s="292">
        <v>1456.9796</v>
      </c>
      <c r="N32" s="292">
        <v>1739.7312</v>
      </c>
      <c r="O32" s="292">
        <v>1334.0718</v>
      </c>
      <c r="P32" s="292">
        <v>3050.7146</v>
      </c>
      <c r="Q32" s="292">
        <v>2129.9864</v>
      </c>
      <c r="R32" s="292">
        <v>2129.1376</v>
      </c>
      <c r="S32" s="292">
        <v>928.2084</v>
      </c>
      <c r="T32" s="292">
        <v>1017.5028</v>
      </c>
      <c r="U32" s="292">
        <v>3388.7864</v>
      </c>
      <c r="V32" s="292">
        <v>2129.2892</v>
      </c>
      <c r="W32" s="292">
        <v>2128.8134</v>
      </c>
      <c r="X32" s="292">
        <v>2129.1376</v>
      </c>
    </row>
    <row r="33" s="284" customFormat="1" spans="1:24">
      <c r="A33" s="291" t="s">
        <v>2117</v>
      </c>
      <c r="B33" s="292">
        <v>1647.4448</v>
      </c>
      <c r="C33" s="292">
        <v>1684.0568</v>
      </c>
      <c r="D33" s="292">
        <v>1163.0432</v>
      </c>
      <c r="E33" s="292">
        <v>1684.6076</v>
      </c>
      <c r="F33" s="292">
        <v>1353.188</v>
      </c>
      <c r="G33" s="292">
        <v>2119.9772</v>
      </c>
      <c r="H33" s="292">
        <v>1944.9364</v>
      </c>
      <c r="I33" s="292">
        <v>2540.9842</v>
      </c>
      <c r="J33" s="292">
        <v>4106.9666</v>
      </c>
      <c r="K33" s="292">
        <v>1404.031</v>
      </c>
      <c r="L33" s="292">
        <v>1009.1864</v>
      </c>
      <c r="M33" s="292">
        <v>1489.2848</v>
      </c>
      <c r="N33" s="292">
        <v>1781.6888</v>
      </c>
      <c r="O33" s="292">
        <v>1363.6634</v>
      </c>
      <c r="P33" s="292">
        <v>3125.6004</v>
      </c>
      <c r="Q33" s="292">
        <v>2182.313</v>
      </c>
      <c r="R33" s="292">
        <v>2181.443</v>
      </c>
      <c r="S33" s="292">
        <v>949.1276</v>
      </c>
      <c r="T33" s="292">
        <v>1040.2904</v>
      </c>
      <c r="U33" s="292">
        <v>3472.1684</v>
      </c>
      <c r="V33" s="292">
        <v>2181.5984</v>
      </c>
      <c r="W33" s="292">
        <v>2181.1106</v>
      </c>
      <c r="X33" s="292">
        <v>2181.443</v>
      </c>
    </row>
    <row r="34" s="284" customFormat="1" spans="1:24">
      <c r="A34" s="291" t="s">
        <v>2118</v>
      </c>
      <c r="B34" s="292">
        <v>1696.8868</v>
      </c>
      <c r="C34" s="292">
        <v>1734.5356</v>
      </c>
      <c r="D34" s="292">
        <v>1200.0112</v>
      </c>
      <c r="E34" s="292">
        <v>1735.54</v>
      </c>
      <c r="F34" s="292">
        <v>1393.2664</v>
      </c>
      <c r="G34" s="292">
        <v>2176.6996</v>
      </c>
      <c r="H34" s="292">
        <v>1994.517</v>
      </c>
      <c r="I34" s="292">
        <v>2606.4524</v>
      </c>
      <c r="J34" s="292">
        <v>4206.5364</v>
      </c>
      <c r="K34" s="292">
        <v>1445.2874</v>
      </c>
      <c r="L34" s="292">
        <v>1042.3744</v>
      </c>
      <c r="M34" s="292">
        <v>1532.401</v>
      </c>
      <c r="N34" s="292">
        <v>1834.4356</v>
      </c>
      <c r="O34" s="292">
        <v>1404.077</v>
      </c>
      <c r="P34" s="292">
        <v>3211.2858</v>
      </c>
      <c r="Q34" s="292">
        <v>2245.4506</v>
      </c>
      <c r="R34" s="292">
        <v>2244.5594</v>
      </c>
      <c r="S34" s="292">
        <v>980.836</v>
      </c>
      <c r="T34" s="292">
        <v>1073.878</v>
      </c>
      <c r="U34" s="292">
        <v>3566.3616</v>
      </c>
      <c r="V34" s="292">
        <v>2244.7186</v>
      </c>
      <c r="W34" s="292">
        <v>2244.2188</v>
      </c>
      <c r="X34" s="292">
        <v>2244.5594</v>
      </c>
    </row>
    <row r="35" s="284" customFormat="1" spans="1:24">
      <c r="A35" s="291" t="s">
        <v>2119</v>
      </c>
      <c r="B35" s="292">
        <v>1812.8352</v>
      </c>
      <c r="C35" s="292">
        <v>1852.6764</v>
      </c>
      <c r="D35" s="292">
        <v>1226.1792</v>
      </c>
      <c r="E35" s="292">
        <v>1842.762</v>
      </c>
      <c r="F35" s="292">
        <v>1498.4364</v>
      </c>
      <c r="G35" s="292">
        <v>2373.7782</v>
      </c>
      <c r="H35" s="292">
        <v>2193.9024</v>
      </c>
      <c r="I35" s="292">
        <v>2855.8882</v>
      </c>
      <c r="J35" s="292">
        <v>4295.3064</v>
      </c>
      <c r="K35" s="292">
        <v>1559.2142</v>
      </c>
      <c r="L35" s="292">
        <v>1102.26</v>
      </c>
      <c r="M35" s="292">
        <v>1655.117</v>
      </c>
      <c r="N35" s="292">
        <v>1891.74</v>
      </c>
      <c r="O35" s="292">
        <v>1513.8308</v>
      </c>
      <c r="P35" s="292">
        <v>3285.4086</v>
      </c>
      <c r="Q35" s="292">
        <v>2297.179</v>
      </c>
      <c r="R35" s="292">
        <v>2296.866</v>
      </c>
      <c r="S35" s="292">
        <v>1008.9696</v>
      </c>
      <c r="T35" s="292">
        <v>1138.5588</v>
      </c>
      <c r="U35" s="292">
        <v>3648.4256</v>
      </c>
      <c r="V35" s="292">
        <v>2296.667</v>
      </c>
      <c r="W35" s="292">
        <v>2296.3868</v>
      </c>
      <c r="X35" s="292">
        <v>2296.5008</v>
      </c>
    </row>
    <row r="36" s="284" customFormat="1" spans="1:24">
      <c r="A36" s="291" t="s">
        <v>2120</v>
      </c>
      <c r="B36" s="292">
        <v>1853.1728</v>
      </c>
      <c r="C36" s="292">
        <v>1894.1156</v>
      </c>
      <c r="D36" s="292">
        <v>1252.3256</v>
      </c>
      <c r="E36" s="292">
        <v>1884.4172</v>
      </c>
      <c r="F36" s="292">
        <v>1529.378</v>
      </c>
      <c r="G36" s="292">
        <v>2422.8248</v>
      </c>
      <c r="H36" s="292">
        <v>2235.656</v>
      </c>
      <c r="I36" s="292">
        <v>2914.5784</v>
      </c>
      <c r="J36" s="292">
        <v>4384.0762</v>
      </c>
      <c r="K36" s="292">
        <v>1591.4114</v>
      </c>
      <c r="L36" s="292">
        <v>1125.512</v>
      </c>
      <c r="M36" s="292">
        <v>1689.2924</v>
      </c>
      <c r="N36" s="292">
        <v>1934.0432</v>
      </c>
      <c r="O36" s="292">
        <v>1545.0872</v>
      </c>
      <c r="P36" s="292">
        <v>3360.2766</v>
      </c>
      <c r="Q36" s="292">
        <v>2349.5022</v>
      </c>
      <c r="R36" s="292">
        <v>2349.182</v>
      </c>
      <c r="S36" s="292">
        <v>1030.0508</v>
      </c>
      <c r="T36" s="292">
        <v>1162.3076</v>
      </c>
      <c r="U36" s="292">
        <v>3731.7776</v>
      </c>
      <c r="V36" s="292">
        <v>2348.9786</v>
      </c>
      <c r="W36" s="292">
        <v>2348.6918</v>
      </c>
      <c r="X36" s="292">
        <v>2348.8086</v>
      </c>
    </row>
    <row r="37" s="284" customFormat="1" spans="1:24">
      <c r="A37" s="291" t="s">
        <v>2121</v>
      </c>
      <c r="B37" s="292">
        <v>1893.5212</v>
      </c>
      <c r="C37" s="292">
        <v>1935.5332</v>
      </c>
      <c r="D37" s="292">
        <v>1278.4828</v>
      </c>
      <c r="E37" s="292">
        <v>1926.0832</v>
      </c>
      <c r="F37" s="292">
        <v>1560.3304</v>
      </c>
      <c r="G37" s="292">
        <v>2471.8716</v>
      </c>
      <c r="H37" s="292">
        <v>2277.4096</v>
      </c>
      <c r="I37" s="292">
        <v>2973.2688</v>
      </c>
      <c r="J37" s="292">
        <v>4472.835</v>
      </c>
      <c r="K37" s="292">
        <v>1623.6086</v>
      </c>
      <c r="L37" s="292">
        <v>1148.7748</v>
      </c>
      <c r="M37" s="292">
        <v>1723.479</v>
      </c>
      <c r="N37" s="292">
        <v>1976.3356</v>
      </c>
      <c r="O37" s="292">
        <v>1576.344</v>
      </c>
      <c r="P37" s="292">
        <v>3435.1336</v>
      </c>
      <c r="Q37" s="292">
        <v>2401.8256</v>
      </c>
      <c r="R37" s="292">
        <v>2401.4982</v>
      </c>
      <c r="S37" s="292">
        <v>1051.132</v>
      </c>
      <c r="T37" s="292">
        <v>1186.0456</v>
      </c>
      <c r="U37" s="292">
        <v>3815.1298</v>
      </c>
      <c r="V37" s="292">
        <v>2401.29</v>
      </c>
      <c r="W37" s="292">
        <v>2400.9964</v>
      </c>
      <c r="X37" s="292">
        <v>2401.116</v>
      </c>
    </row>
    <row r="38" s="284" customFormat="1" spans="1:24">
      <c r="A38" s="291" t="s">
        <v>2122</v>
      </c>
      <c r="B38" s="292">
        <v>1933.848</v>
      </c>
      <c r="C38" s="292">
        <v>1976.9724</v>
      </c>
      <c r="D38" s="292">
        <v>1304.6508</v>
      </c>
      <c r="E38" s="292">
        <v>1967.7384</v>
      </c>
      <c r="F38" s="292">
        <v>1591.272</v>
      </c>
      <c r="G38" s="292">
        <v>2520.9074</v>
      </c>
      <c r="H38" s="292">
        <v>2319.1634</v>
      </c>
      <c r="I38" s="292">
        <v>3031.9478</v>
      </c>
      <c r="J38" s="292">
        <v>4561.616</v>
      </c>
      <c r="K38" s="292">
        <v>1655.806</v>
      </c>
      <c r="L38" s="292">
        <v>1172.0376</v>
      </c>
      <c r="M38" s="292">
        <v>1757.6436</v>
      </c>
      <c r="N38" s="292">
        <v>2018.628</v>
      </c>
      <c r="O38" s="292">
        <v>1607.6006</v>
      </c>
      <c r="P38" s="292">
        <v>3510.0016</v>
      </c>
      <c r="Q38" s="292">
        <v>2454.149</v>
      </c>
      <c r="R38" s="292">
        <v>2453.8142</v>
      </c>
      <c r="S38" s="292">
        <v>1072.2132</v>
      </c>
      <c r="T38" s="292">
        <v>1209.7836</v>
      </c>
      <c r="U38" s="292">
        <v>3898.4928</v>
      </c>
      <c r="V38" s="292">
        <v>2453.6016</v>
      </c>
      <c r="W38" s="292">
        <v>2453.3014</v>
      </c>
      <c r="X38" s="292">
        <v>2453.4234</v>
      </c>
    </row>
    <row r="39" s="284" customFormat="1" spans="1:24">
      <c r="A39" s="291" t="s">
        <v>2123</v>
      </c>
      <c r="B39" s="292">
        <v>1974.1856</v>
      </c>
      <c r="C39" s="292">
        <v>2018.4008</v>
      </c>
      <c r="D39" s="292">
        <v>1330.8188</v>
      </c>
      <c r="E39" s="292">
        <v>2009.4044</v>
      </c>
      <c r="F39" s="292">
        <v>1622.2244</v>
      </c>
      <c r="G39" s="292">
        <v>2569.965</v>
      </c>
      <c r="H39" s="292">
        <v>2360.917</v>
      </c>
      <c r="I39" s="292">
        <v>3090.638</v>
      </c>
      <c r="J39" s="292">
        <v>4650.3748</v>
      </c>
      <c r="K39" s="292">
        <v>1688.0032</v>
      </c>
      <c r="L39" s="292">
        <v>1195.3112</v>
      </c>
      <c r="M39" s="292">
        <v>1791.819</v>
      </c>
      <c r="N39" s="292">
        <v>2060.9204</v>
      </c>
      <c r="O39" s="292">
        <v>1638.8574</v>
      </c>
      <c r="P39" s="292">
        <v>3584.8588</v>
      </c>
      <c r="Q39" s="292">
        <v>2506.4726</v>
      </c>
      <c r="R39" s="292">
        <v>2506.1304</v>
      </c>
      <c r="S39" s="292">
        <v>1093.2944</v>
      </c>
      <c r="T39" s="292">
        <v>1233.5324</v>
      </c>
      <c r="U39" s="292">
        <v>3981.845</v>
      </c>
      <c r="V39" s="292">
        <v>2505.9128</v>
      </c>
      <c r="W39" s="292">
        <v>2505.6064</v>
      </c>
      <c r="X39" s="292">
        <v>2505.7312</v>
      </c>
    </row>
    <row r="40" s="284" customFormat="1" spans="1:24">
      <c r="A40" s="291" t="s">
        <v>2124</v>
      </c>
      <c r="B40" s="292">
        <v>2014.534</v>
      </c>
      <c r="C40" s="292">
        <v>2059.8292</v>
      </c>
      <c r="D40" s="292">
        <v>1356.9652</v>
      </c>
      <c r="E40" s="292">
        <v>2051.0704</v>
      </c>
      <c r="F40" s="292">
        <v>1653.166</v>
      </c>
      <c r="G40" s="292">
        <v>2619.0006</v>
      </c>
      <c r="H40" s="292">
        <v>2402.6706</v>
      </c>
      <c r="I40" s="292">
        <v>3149.328</v>
      </c>
      <c r="J40" s="292">
        <v>4739.1446</v>
      </c>
      <c r="K40" s="292">
        <v>1720.1894</v>
      </c>
      <c r="L40" s="292">
        <v>1218.574</v>
      </c>
      <c r="M40" s="292">
        <v>1826.0056</v>
      </c>
      <c r="N40" s="292">
        <v>2103.2128</v>
      </c>
      <c r="O40" s="292">
        <v>1670.125</v>
      </c>
      <c r="P40" s="292">
        <v>3659.7268</v>
      </c>
      <c r="Q40" s="292">
        <v>2558.796</v>
      </c>
      <c r="R40" s="292">
        <v>2558.4464</v>
      </c>
      <c r="S40" s="292">
        <v>1114.3756</v>
      </c>
      <c r="T40" s="292">
        <v>1257.2704</v>
      </c>
      <c r="U40" s="292">
        <v>4065.197</v>
      </c>
      <c r="V40" s="292">
        <v>2558.2244</v>
      </c>
      <c r="W40" s="292">
        <v>2557.9112</v>
      </c>
      <c r="X40" s="292">
        <v>2558.0386</v>
      </c>
    </row>
    <row r="41" s="284" customFormat="1" spans="1:24">
      <c r="A41" s="291" t="s">
        <v>2125</v>
      </c>
      <c r="B41" s="292">
        <v>2054.8608</v>
      </c>
      <c r="C41" s="292">
        <v>2101.2576</v>
      </c>
      <c r="D41" s="292">
        <v>1383.1332</v>
      </c>
      <c r="E41" s="292">
        <v>2092.7364</v>
      </c>
      <c r="F41" s="292">
        <v>1684.1076</v>
      </c>
      <c r="G41" s="292">
        <v>2668.0472</v>
      </c>
      <c r="H41" s="292">
        <v>2444.4242</v>
      </c>
      <c r="I41" s="292">
        <v>3208.0182</v>
      </c>
      <c r="J41" s="292">
        <v>4827.9034</v>
      </c>
      <c r="K41" s="292">
        <v>1752.3866</v>
      </c>
      <c r="L41" s="292">
        <v>1241.8368</v>
      </c>
      <c r="M41" s="292">
        <v>1860.181</v>
      </c>
      <c r="N41" s="292">
        <v>2145.516</v>
      </c>
      <c r="O41" s="292">
        <v>1701.3816</v>
      </c>
      <c r="P41" s="292">
        <v>3734.5946</v>
      </c>
      <c r="Q41" s="292">
        <v>2611.1194</v>
      </c>
      <c r="R41" s="292">
        <v>2610.7626</v>
      </c>
      <c r="S41" s="292">
        <v>1135.4568</v>
      </c>
      <c r="T41" s="292">
        <v>1281.0192</v>
      </c>
      <c r="U41" s="292">
        <v>4148.5492</v>
      </c>
      <c r="V41" s="292">
        <v>2610.5358</v>
      </c>
      <c r="W41" s="292">
        <v>2610.2162</v>
      </c>
      <c r="X41" s="292">
        <v>2610.3462</v>
      </c>
    </row>
    <row r="42" s="284" customFormat="1" spans="1:24">
      <c r="A42" s="291" t="s">
        <v>2126</v>
      </c>
      <c r="B42" s="292">
        <v>2095.2092</v>
      </c>
      <c r="C42" s="292">
        <v>2142.6752</v>
      </c>
      <c r="D42" s="292">
        <v>1409.2904</v>
      </c>
      <c r="E42" s="292">
        <v>2134.4024</v>
      </c>
      <c r="F42" s="292">
        <v>1715.06</v>
      </c>
      <c r="G42" s="292">
        <v>2717.094</v>
      </c>
      <c r="H42" s="292">
        <v>2486.1668</v>
      </c>
      <c r="I42" s="292">
        <v>3266.7082</v>
      </c>
      <c r="J42" s="292">
        <v>4916.6844</v>
      </c>
      <c r="K42" s="292">
        <v>1784.584</v>
      </c>
      <c r="L42" s="292">
        <v>1265.0888</v>
      </c>
      <c r="M42" s="292">
        <v>1894.3676</v>
      </c>
      <c r="N42" s="292">
        <v>2187.8084</v>
      </c>
      <c r="O42" s="292">
        <v>1732.6272</v>
      </c>
      <c r="P42" s="292">
        <v>3809.4516</v>
      </c>
      <c r="Q42" s="292">
        <v>2663.4428</v>
      </c>
      <c r="R42" s="292">
        <v>2663.0788</v>
      </c>
      <c r="S42" s="292">
        <v>1156.538</v>
      </c>
      <c r="T42" s="292">
        <v>1304.7572</v>
      </c>
      <c r="U42" s="292">
        <v>4231.9012</v>
      </c>
      <c r="V42" s="292">
        <v>2662.8474</v>
      </c>
      <c r="W42" s="292">
        <v>2662.521</v>
      </c>
      <c r="X42" s="292">
        <v>2662.654</v>
      </c>
    </row>
    <row r="43" s="284" customFormat="1" spans="1:24">
      <c r="A43" s="291" t="s">
        <v>2127</v>
      </c>
      <c r="B43" s="292">
        <v>2135.536</v>
      </c>
      <c r="C43" s="292">
        <v>2184.1144</v>
      </c>
      <c r="D43" s="292">
        <v>1435.4584</v>
      </c>
      <c r="E43" s="292">
        <v>2176.0576</v>
      </c>
      <c r="F43" s="292">
        <v>1745.9908</v>
      </c>
      <c r="G43" s="292">
        <v>2766.1406</v>
      </c>
      <c r="H43" s="292">
        <v>2527.9204</v>
      </c>
      <c r="I43" s="292">
        <v>3325.3984</v>
      </c>
      <c r="J43" s="292">
        <v>5005.4432</v>
      </c>
      <c r="K43" s="292">
        <v>1816.7812</v>
      </c>
      <c r="L43" s="292">
        <v>1288.3516</v>
      </c>
      <c r="M43" s="292">
        <v>1928.5432</v>
      </c>
      <c r="N43" s="292">
        <v>2230.1008</v>
      </c>
      <c r="O43" s="292">
        <v>1763.8838</v>
      </c>
      <c r="P43" s="292">
        <v>3884.3196</v>
      </c>
      <c r="Q43" s="292">
        <v>2715.7554</v>
      </c>
      <c r="R43" s="292">
        <v>2715.3838</v>
      </c>
      <c r="S43" s="292">
        <v>1177.63</v>
      </c>
      <c r="T43" s="292">
        <v>1328.4952</v>
      </c>
      <c r="U43" s="292">
        <v>4315.2644</v>
      </c>
      <c r="V43" s="292">
        <v>2715.1478</v>
      </c>
      <c r="W43" s="292">
        <v>2714.815</v>
      </c>
      <c r="X43" s="292">
        <v>2714.9504</v>
      </c>
    </row>
    <row r="44" s="284" customFormat="1" ht="13.5" spans="1:24">
      <c r="A44" s="291" t="s">
        <v>2128</v>
      </c>
      <c r="B44" s="292">
        <v>2175.8736</v>
      </c>
      <c r="C44" s="292">
        <v>2225.532</v>
      </c>
      <c r="D44" s="292">
        <v>1461.6048</v>
      </c>
      <c r="E44" s="292">
        <v>2217.7236</v>
      </c>
      <c r="F44" s="292">
        <v>1776.9432</v>
      </c>
      <c r="G44" s="292">
        <v>2815.1762</v>
      </c>
      <c r="H44" s="292">
        <v>2569.6742</v>
      </c>
      <c r="I44" s="292">
        <v>3384.0776</v>
      </c>
      <c r="J44" s="292">
        <v>5094.213</v>
      </c>
      <c r="K44" s="292">
        <v>1848.9784</v>
      </c>
      <c r="L44" s="292">
        <v>1311.6252</v>
      </c>
      <c r="M44" s="292">
        <v>1962.7186</v>
      </c>
      <c r="N44" s="292">
        <v>2272.3932</v>
      </c>
      <c r="O44" s="292">
        <v>1795.1406</v>
      </c>
      <c r="P44" s="292">
        <v>3959.1766</v>
      </c>
      <c r="Q44" s="292">
        <v>2768.0786</v>
      </c>
      <c r="R44" s="292">
        <v>2767.7</v>
      </c>
      <c r="S44" s="292">
        <v>1198.7112</v>
      </c>
      <c r="T44" s="292">
        <v>1352.2548</v>
      </c>
      <c r="U44" s="292">
        <v>4398.6164</v>
      </c>
      <c r="V44" s="292">
        <v>2767.4592</v>
      </c>
      <c r="W44" s="292">
        <v>2767.12</v>
      </c>
      <c r="X44" s="292">
        <v>2767.2578</v>
      </c>
    </row>
    <row r="45" s="284" customFormat="1" spans="1:24">
      <c r="A45" s="293" t="s">
        <v>2129</v>
      </c>
      <c r="B45" s="294">
        <v>95.5268</v>
      </c>
      <c r="C45" s="294">
        <v>97.6794</v>
      </c>
      <c r="D45" s="294">
        <v>56.519</v>
      </c>
      <c r="E45" s="294">
        <v>95.852</v>
      </c>
      <c r="F45" s="294">
        <v>78.8252</v>
      </c>
      <c r="G45" s="294">
        <v>114.1834</v>
      </c>
      <c r="H45" s="294">
        <v>105.3204</v>
      </c>
      <c r="I45" s="294">
        <v>135.5164</v>
      </c>
      <c r="J45" s="294">
        <v>200.398</v>
      </c>
      <c r="K45" s="294">
        <v>88.6716</v>
      </c>
      <c r="L45" s="294">
        <v>58.607</v>
      </c>
      <c r="M45" s="294">
        <v>91.0298</v>
      </c>
      <c r="N45" s="294">
        <v>97.6794</v>
      </c>
      <c r="O45" s="294">
        <v>77.4212</v>
      </c>
      <c r="P45" s="294">
        <v>165.6224</v>
      </c>
      <c r="Q45" s="294">
        <v>114.9844</v>
      </c>
      <c r="R45" s="294">
        <v>114.9544</v>
      </c>
      <c r="S45" s="294">
        <v>54.8532</v>
      </c>
      <c r="T45" s="294">
        <v>61.3868</v>
      </c>
      <c r="U45" s="294">
        <v>184.0312</v>
      </c>
      <c r="V45" s="294">
        <v>114.9372</v>
      </c>
      <c r="W45" s="294">
        <v>114.8974</v>
      </c>
      <c r="X45" s="298">
        <v>114.9456</v>
      </c>
    </row>
    <row r="46" s="284" customFormat="1" spans="1:24">
      <c r="A46" s="293" t="s">
        <v>1675</v>
      </c>
      <c r="B46" s="295">
        <v>93.8382</v>
      </c>
      <c r="C46" s="295">
        <v>94.4986</v>
      </c>
      <c r="D46" s="295">
        <v>56.1944</v>
      </c>
      <c r="E46" s="295">
        <v>91.168</v>
      </c>
      <c r="F46" s="295">
        <v>76.3478</v>
      </c>
      <c r="G46" s="295">
        <v>105.2046</v>
      </c>
      <c r="H46" s="295">
        <v>92.998</v>
      </c>
      <c r="I46" s="295">
        <v>132.5308</v>
      </c>
      <c r="J46" s="295">
        <v>179.0534</v>
      </c>
      <c r="K46" s="295">
        <v>84.9504</v>
      </c>
      <c r="L46" s="295">
        <v>58.239</v>
      </c>
      <c r="M46" s="295">
        <v>87.1248</v>
      </c>
      <c r="N46" s="295">
        <v>95.9806</v>
      </c>
      <c r="O46" s="295">
        <v>70.4762</v>
      </c>
      <c r="P46" s="295">
        <v>152.7166</v>
      </c>
      <c r="Q46" s="295">
        <v>106.5588</v>
      </c>
      <c r="R46" s="295">
        <v>106.5384</v>
      </c>
      <c r="S46" s="295">
        <v>53.198</v>
      </c>
      <c r="T46" s="295">
        <v>60.4888</v>
      </c>
      <c r="U46" s="295">
        <v>170.739</v>
      </c>
      <c r="V46" s="295">
        <v>106.5558</v>
      </c>
      <c r="W46" s="295">
        <v>106.4926</v>
      </c>
      <c r="X46" s="299">
        <v>106.5304</v>
      </c>
    </row>
    <row r="47" s="284" customFormat="1" spans="1:24">
      <c r="A47" s="293" t="s">
        <v>1676</v>
      </c>
      <c r="B47" s="295">
        <v>93.3086</v>
      </c>
      <c r="C47" s="295">
        <v>93.774</v>
      </c>
      <c r="D47" s="295">
        <v>55.015</v>
      </c>
      <c r="E47" s="295">
        <v>90.5508</v>
      </c>
      <c r="F47" s="295">
        <v>75.7952</v>
      </c>
      <c r="G47" s="295">
        <v>104.794</v>
      </c>
      <c r="H47" s="295">
        <v>92.6294</v>
      </c>
      <c r="I47" s="295">
        <v>131.1648</v>
      </c>
      <c r="J47" s="295">
        <v>159.6984</v>
      </c>
      <c r="K47" s="295">
        <v>84.6588</v>
      </c>
      <c r="L47" s="295">
        <v>56.962</v>
      </c>
      <c r="M47" s="295">
        <v>86.8112</v>
      </c>
      <c r="N47" s="295">
        <v>95.2452</v>
      </c>
      <c r="O47" s="295">
        <v>70.2602</v>
      </c>
      <c r="P47" s="295">
        <v>152.147</v>
      </c>
      <c r="Q47" s="295">
        <v>103.046</v>
      </c>
      <c r="R47" s="295">
        <v>103.0264</v>
      </c>
      <c r="S47" s="295">
        <v>52.1482</v>
      </c>
      <c r="T47" s="295">
        <v>60.1098</v>
      </c>
      <c r="U47" s="295">
        <v>169.1206</v>
      </c>
      <c r="V47" s="295">
        <v>103.043</v>
      </c>
      <c r="W47" s="295">
        <v>102.9826</v>
      </c>
      <c r="X47" s="299">
        <v>103.019</v>
      </c>
    </row>
    <row r="48" s="284" customFormat="1" spans="1:24">
      <c r="A48" s="293" t="s">
        <v>1632</v>
      </c>
      <c r="B48" s="295">
        <v>89.6802</v>
      </c>
      <c r="C48" s="295">
        <v>92.233</v>
      </c>
      <c r="D48" s="295">
        <v>53.0524</v>
      </c>
      <c r="E48" s="295">
        <v>87.8534</v>
      </c>
      <c r="F48" s="295">
        <v>74.374</v>
      </c>
      <c r="G48" s="295">
        <v>104.2916</v>
      </c>
      <c r="H48" s="295">
        <v>86.893</v>
      </c>
      <c r="I48" s="295">
        <v>129.93</v>
      </c>
      <c r="J48" s="295">
        <v>154.9692</v>
      </c>
      <c r="K48" s="295">
        <v>85.3786</v>
      </c>
      <c r="L48" s="295">
        <v>50.3048</v>
      </c>
      <c r="M48" s="295">
        <v>85.3786</v>
      </c>
      <c r="N48" s="295">
        <v>92.233</v>
      </c>
      <c r="O48" s="295">
        <v>65.939</v>
      </c>
      <c r="P48" s="295">
        <v>145.5622</v>
      </c>
      <c r="Q48" s="295">
        <v>99.176</v>
      </c>
      <c r="R48" s="295">
        <v>99.2084</v>
      </c>
      <c r="S48" s="295">
        <v>50.3048</v>
      </c>
      <c r="T48" s="295">
        <v>57.9638</v>
      </c>
      <c r="U48" s="295">
        <v>165.66</v>
      </c>
      <c r="V48" s="295">
        <v>99.1876</v>
      </c>
      <c r="W48" s="295">
        <v>99.1396</v>
      </c>
      <c r="X48" s="299">
        <v>99.1876</v>
      </c>
    </row>
    <row r="49" s="284" customFormat="1" spans="1:24">
      <c r="A49" s="293" t="s">
        <v>1633</v>
      </c>
      <c r="B49" s="295">
        <v>88.0352</v>
      </c>
      <c r="C49" s="295">
        <v>91.194</v>
      </c>
      <c r="D49" s="295">
        <v>52.9876</v>
      </c>
      <c r="E49" s="295">
        <v>87.0516</v>
      </c>
      <c r="F49" s="295">
        <v>73.6052</v>
      </c>
      <c r="G49" s="295">
        <v>100.624</v>
      </c>
      <c r="H49" s="295">
        <v>84.9012</v>
      </c>
      <c r="I49" s="295">
        <v>127.0722</v>
      </c>
      <c r="J49" s="295">
        <v>151.2016</v>
      </c>
      <c r="K49" s="295">
        <v>82.6846</v>
      </c>
      <c r="L49" s="295">
        <v>50.2508</v>
      </c>
      <c r="M49" s="295">
        <v>82.6846</v>
      </c>
      <c r="N49" s="295">
        <v>91.194</v>
      </c>
      <c r="O49" s="295">
        <v>64.2622</v>
      </c>
      <c r="P49" s="295">
        <v>144.137</v>
      </c>
      <c r="Q49" s="295">
        <v>98.9792</v>
      </c>
      <c r="R49" s="295">
        <v>99.0114</v>
      </c>
      <c r="S49" s="295">
        <v>50.2508</v>
      </c>
      <c r="T49" s="295">
        <v>57.487</v>
      </c>
      <c r="U49" s="295">
        <v>163.5712</v>
      </c>
      <c r="V49" s="295">
        <v>98.9908</v>
      </c>
      <c r="W49" s="295">
        <v>98.9428</v>
      </c>
      <c r="X49" s="299">
        <v>98.9908</v>
      </c>
    </row>
    <row r="50" s="284" customFormat="1" spans="1:24">
      <c r="A50" s="293" t="s">
        <v>1634</v>
      </c>
      <c r="B50" s="295">
        <v>87.2348</v>
      </c>
      <c r="C50" s="295">
        <v>90.177</v>
      </c>
      <c r="D50" s="295">
        <v>52.024</v>
      </c>
      <c r="E50" s="295">
        <v>85.862</v>
      </c>
      <c r="F50" s="295">
        <v>72.1124</v>
      </c>
      <c r="G50" s="295">
        <v>98.7842</v>
      </c>
      <c r="H50" s="295">
        <v>83.8736</v>
      </c>
      <c r="I50" s="295">
        <v>125.0166</v>
      </c>
      <c r="J50" s="295">
        <v>148.3784</v>
      </c>
      <c r="K50" s="295">
        <v>81.3428</v>
      </c>
      <c r="L50" s="295">
        <v>49.3954</v>
      </c>
      <c r="M50" s="295">
        <v>81.3428</v>
      </c>
      <c r="N50" s="295">
        <v>90.177</v>
      </c>
      <c r="O50" s="295">
        <v>63.4072</v>
      </c>
      <c r="P50" s="295">
        <v>140.695</v>
      </c>
      <c r="Q50" s="295">
        <v>96.123</v>
      </c>
      <c r="R50" s="295">
        <v>96.154</v>
      </c>
      <c r="S50" s="295">
        <v>49.3954</v>
      </c>
      <c r="T50" s="295">
        <v>56.7732</v>
      </c>
      <c r="U50" s="295">
        <v>160.4344</v>
      </c>
      <c r="V50" s="295">
        <v>96.1342</v>
      </c>
      <c r="W50" s="295">
        <v>96.0884</v>
      </c>
      <c r="X50" s="299">
        <v>96.1342</v>
      </c>
    </row>
    <row r="51" s="284" customFormat="1" spans="11:11">
      <c r="K51" s="297"/>
    </row>
  </sheetData>
  <mergeCells count="3">
    <mergeCell ref="A1:X1"/>
    <mergeCell ref="A2:X2"/>
    <mergeCell ref="A3:X3"/>
  </mergeCells>
  <hyperlinks>
    <hyperlink ref="Y1" location="目录!A1" display="目录"/>
    <hyperlink ref="Y2" location="'F4-分区表'!A1" display="分区"/>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6"/>
  <sheetViews>
    <sheetView topLeftCell="A98" workbookViewId="0">
      <selection activeCell="B117" sqref="B117"/>
    </sheetView>
  </sheetViews>
  <sheetFormatPr defaultColWidth="9" defaultRowHeight="13.5" outlineLevelCol="3"/>
  <cols>
    <col min="1" max="3" width="30.625" style="273" customWidth="1"/>
    <col min="4" max="16384" width="9" style="273"/>
  </cols>
  <sheetData>
    <row r="1" s="273" customFormat="1" ht="33" customHeight="1" spans="1:4">
      <c r="A1" s="274" t="s">
        <v>2130</v>
      </c>
      <c r="B1" s="274" t="s">
        <v>306</v>
      </c>
      <c r="C1" s="275" t="s">
        <v>2130</v>
      </c>
      <c r="D1" s="276" t="s">
        <v>63</v>
      </c>
    </row>
    <row r="2" s="273" customFormat="1" ht="17.25" spans="1:4">
      <c r="A2" s="277" t="s">
        <v>1153</v>
      </c>
      <c r="B2" s="277" t="s">
        <v>2040</v>
      </c>
      <c r="C2" s="278" t="s">
        <v>674</v>
      </c>
      <c r="D2" s="279"/>
    </row>
    <row r="3" s="273" customFormat="1" ht="17.25" spans="1:4">
      <c r="A3" s="277" t="s">
        <v>672</v>
      </c>
      <c r="B3" s="277" t="s">
        <v>2040</v>
      </c>
      <c r="C3" s="278" t="s">
        <v>671</v>
      </c>
      <c r="D3" s="276" t="s">
        <v>2131</v>
      </c>
    </row>
    <row r="4" s="273" customFormat="1" ht="17.25" spans="1:3">
      <c r="A4" s="277" t="s">
        <v>791</v>
      </c>
      <c r="B4" s="277" t="s">
        <v>2040</v>
      </c>
      <c r="C4" s="278" t="s">
        <v>790</v>
      </c>
    </row>
    <row r="5" s="273" customFormat="1" ht="17.25" spans="1:3">
      <c r="A5" s="277" t="s">
        <v>2132</v>
      </c>
      <c r="B5" s="277" t="s">
        <v>2045</v>
      </c>
      <c r="C5" s="278" t="s">
        <v>1100</v>
      </c>
    </row>
    <row r="6" s="273" customFormat="1" ht="17.25" spans="1:3">
      <c r="A6" s="277" t="s">
        <v>653</v>
      </c>
      <c r="B6" s="277" t="s">
        <v>2133</v>
      </c>
      <c r="C6" s="278" t="s">
        <v>652</v>
      </c>
    </row>
    <row r="7" s="273" customFormat="1" ht="17.25" spans="1:3">
      <c r="A7" s="277" t="s">
        <v>1174</v>
      </c>
      <c r="B7" s="277" t="s">
        <v>2040</v>
      </c>
      <c r="C7" s="278" t="s">
        <v>1175</v>
      </c>
    </row>
    <row r="8" s="273" customFormat="1" ht="17.25" spans="1:3">
      <c r="A8" s="277" t="s">
        <v>983</v>
      </c>
      <c r="B8" s="277" t="s">
        <v>2045</v>
      </c>
      <c r="C8" s="278" t="s">
        <v>982</v>
      </c>
    </row>
    <row r="9" s="273" customFormat="1" ht="17.25" spans="1:3">
      <c r="A9" s="277" t="s">
        <v>2134</v>
      </c>
      <c r="B9" s="277" t="s">
        <v>2045</v>
      </c>
      <c r="C9" s="278" t="s">
        <v>2135</v>
      </c>
    </row>
    <row r="10" s="273" customFormat="1" ht="17.25" spans="1:3">
      <c r="A10" s="277" t="s">
        <v>967</v>
      </c>
      <c r="B10" s="277" t="s">
        <v>2045</v>
      </c>
      <c r="C10" s="277" t="s">
        <v>966</v>
      </c>
    </row>
    <row r="11" s="273" customFormat="1" ht="17.25" spans="1:3">
      <c r="A11" s="277" t="s">
        <v>2136</v>
      </c>
      <c r="B11" s="277" t="s">
        <v>2040</v>
      </c>
      <c r="C11" s="277" t="s">
        <v>2137</v>
      </c>
    </row>
    <row r="12" s="273" customFormat="1" ht="17.25" spans="1:3">
      <c r="A12" s="277" t="s">
        <v>980</v>
      </c>
      <c r="B12" s="277" t="s">
        <v>2045</v>
      </c>
      <c r="C12" s="277" t="s">
        <v>979</v>
      </c>
    </row>
    <row r="13" s="273" customFormat="1" ht="17.25" spans="1:3">
      <c r="A13" s="277" t="s">
        <v>2138</v>
      </c>
      <c r="B13" s="277" t="s">
        <v>2079</v>
      </c>
      <c r="C13" s="278" t="s">
        <v>1123</v>
      </c>
    </row>
    <row r="14" s="273" customFormat="1" ht="17.25" spans="1:3">
      <c r="A14" s="277" t="s">
        <v>578</v>
      </c>
      <c r="B14" s="277" t="s">
        <v>2053</v>
      </c>
      <c r="C14" s="277" t="s">
        <v>577</v>
      </c>
    </row>
    <row r="15" s="273" customFormat="1" ht="17.25" spans="1:3">
      <c r="A15" s="277" t="s">
        <v>678</v>
      </c>
      <c r="B15" s="277" t="s">
        <v>2040</v>
      </c>
      <c r="C15" s="277" t="s">
        <v>677</v>
      </c>
    </row>
    <row r="16" s="273" customFormat="1" ht="17.25" spans="1:3">
      <c r="A16" s="277" t="s">
        <v>992</v>
      </c>
      <c r="B16" s="277" t="s">
        <v>2045</v>
      </c>
      <c r="C16" s="277" t="s">
        <v>991</v>
      </c>
    </row>
    <row r="17" s="273" customFormat="1" ht="17.25" spans="1:3">
      <c r="A17" s="277" t="s">
        <v>732</v>
      </c>
      <c r="B17" s="277" t="s">
        <v>2044</v>
      </c>
      <c r="C17" s="278" t="s">
        <v>731</v>
      </c>
    </row>
    <row r="18" s="273" customFormat="1" ht="17.25" spans="1:3">
      <c r="A18" s="277" t="s">
        <v>2139</v>
      </c>
      <c r="B18" s="277" t="s">
        <v>2044</v>
      </c>
      <c r="C18" s="277" t="s">
        <v>1766</v>
      </c>
    </row>
    <row r="19" s="273" customFormat="1" ht="17.25" spans="1:3">
      <c r="A19" s="277" t="s">
        <v>989</v>
      </c>
      <c r="B19" s="277" t="s">
        <v>2045</v>
      </c>
      <c r="C19" s="277" t="s">
        <v>988</v>
      </c>
    </row>
    <row r="20" s="273" customFormat="1" ht="17.25" spans="1:3">
      <c r="A20" s="277" t="s">
        <v>2140</v>
      </c>
      <c r="B20" s="277" t="s">
        <v>2045</v>
      </c>
      <c r="C20" s="277" t="s">
        <v>2141</v>
      </c>
    </row>
    <row r="21" s="273" customFormat="1" ht="17.25" spans="1:3">
      <c r="A21" s="277" t="s">
        <v>2142</v>
      </c>
      <c r="B21" s="277" t="s">
        <v>2040</v>
      </c>
      <c r="C21" s="277" t="s">
        <v>680</v>
      </c>
    </row>
    <row r="22" s="273" customFormat="1" ht="17.25" spans="1:3">
      <c r="A22" s="277" t="s">
        <v>1326</v>
      </c>
      <c r="B22" s="277" t="s">
        <v>2046</v>
      </c>
      <c r="C22" s="277" t="s">
        <v>1327</v>
      </c>
    </row>
    <row r="23" s="273" customFormat="1" ht="17.25" spans="1:3">
      <c r="A23" s="277" t="s">
        <v>1246</v>
      </c>
      <c r="B23" s="277" t="s">
        <v>2045</v>
      </c>
      <c r="C23" s="277" t="s">
        <v>1247</v>
      </c>
    </row>
    <row r="24" s="273" customFormat="1" ht="17.25" spans="1:3">
      <c r="A24" s="277" t="s">
        <v>1254</v>
      </c>
      <c r="B24" s="277" t="s">
        <v>2040</v>
      </c>
      <c r="C24" s="277" t="s">
        <v>1255</v>
      </c>
    </row>
    <row r="25" s="273" customFormat="1" ht="17.25" spans="1:3">
      <c r="A25" s="277" t="s">
        <v>1263</v>
      </c>
      <c r="B25" s="277" t="s">
        <v>2045</v>
      </c>
      <c r="C25" s="277" t="s">
        <v>1264</v>
      </c>
    </row>
    <row r="26" s="273" customFormat="1" ht="17.25" spans="1:3">
      <c r="A26" s="277" t="s">
        <v>1422</v>
      </c>
      <c r="B26" s="277" t="s">
        <v>2040</v>
      </c>
      <c r="C26" s="277" t="s">
        <v>1423</v>
      </c>
    </row>
    <row r="27" s="273" customFormat="1" ht="17.25" spans="1:3">
      <c r="A27" s="277" t="s">
        <v>1271</v>
      </c>
      <c r="B27" s="277" t="s">
        <v>2045</v>
      </c>
      <c r="C27" s="277" t="s">
        <v>1000</v>
      </c>
    </row>
    <row r="28" s="273" customFormat="1" ht="17.25" spans="1:3">
      <c r="A28" s="277" t="s">
        <v>2143</v>
      </c>
      <c r="B28" s="277" t="s">
        <v>2045</v>
      </c>
      <c r="C28" s="277" t="s">
        <v>2144</v>
      </c>
    </row>
    <row r="29" s="273" customFormat="1" ht="17.25" spans="1:3">
      <c r="A29" s="277" t="s">
        <v>2145</v>
      </c>
      <c r="B29" s="277" t="s">
        <v>2040</v>
      </c>
      <c r="C29" s="277" t="s">
        <v>1282</v>
      </c>
    </row>
    <row r="30" s="273" customFormat="1" ht="17.25" spans="1:3">
      <c r="A30" s="277" t="s">
        <v>1290</v>
      </c>
      <c r="B30" s="277" t="s">
        <v>2040</v>
      </c>
      <c r="C30" s="277" t="s">
        <v>1291</v>
      </c>
    </row>
    <row r="31" s="273" customFormat="1" ht="17.25" spans="1:3">
      <c r="A31" s="277" t="s">
        <v>970</v>
      </c>
      <c r="B31" s="277" t="s">
        <v>2045</v>
      </c>
      <c r="C31" s="277" t="s">
        <v>969</v>
      </c>
    </row>
    <row r="32" s="273" customFormat="1" ht="17.25" spans="1:3">
      <c r="A32" s="277" t="s">
        <v>2146</v>
      </c>
      <c r="B32" s="277" t="s">
        <v>2045</v>
      </c>
      <c r="C32" s="277" t="s">
        <v>1087</v>
      </c>
    </row>
    <row r="33" s="273" customFormat="1" ht="17.25" spans="1:3">
      <c r="A33" s="277" t="s">
        <v>436</v>
      </c>
      <c r="B33" s="277" t="s">
        <v>2041</v>
      </c>
      <c r="C33" s="277" t="s">
        <v>435</v>
      </c>
    </row>
    <row r="34" s="273" customFormat="1" ht="17.25" spans="1:3">
      <c r="A34" s="277" t="s">
        <v>618</v>
      </c>
      <c r="B34" s="277" t="s">
        <v>2043</v>
      </c>
      <c r="C34" s="277" t="s">
        <v>617</v>
      </c>
    </row>
    <row r="35" s="273" customFormat="1" ht="17.25" spans="1:3">
      <c r="A35" s="277" t="s">
        <v>2147</v>
      </c>
      <c r="B35" s="277" t="s">
        <v>2040</v>
      </c>
      <c r="C35" s="277" t="s">
        <v>1533</v>
      </c>
    </row>
    <row r="36" s="273" customFormat="1" ht="17.25" spans="1:3">
      <c r="A36" s="277" t="s">
        <v>1307</v>
      </c>
      <c r="B36" s="277" t="s">
        <v>2040</v>
      </c>
      <c r="C36" s="277" t="s">
        <v>1308</v>
      </c>
    </row>
    <row r="37" s="273" customFormat="1" ht="17.25" spans="1:3">
      <c r="A37" s="277" t="s">
        <v>457</v>
      </c>
      <c r="B37" s="277" t="s">
        <v>2042</v>
      </c>
      <c r="C37" s="277" t="s">
        <v>456</v>
      </c>
    </row>
    <row r="38" s="273" customFormat="1" ht="17.25" spans="1:3">
      <c r="A38" s="277" t="s">
        <v>1315</v>
      </c>
      <c r="B38" s="277" t="s">
        <v>2040</v>
      </c>
      <c r="C38" s="277" t="s">
        <v>1316</v>
      </c>
    </row>
    <row r="39" s="273" customFormat="1" ht="17.25" spans="1:3">
      <c r="A39" s="277" t="s">
        <v>2148</v>
      </c>
      <c r="B39" s="277" t="s">
        <v>2087</v>
      </c>
      <c r="C39" s="278" t="s">
        <v>357</v>
      </c>
    </row>
    <row r="40" s="273" customFormat="1" ht="17.25" spans="1:3">
      <c r="A40" s="277" t="s">
        <v>2149</v>
      </c>
      <c r="B40" s="277" t="s">
        <v>2046</v>
      </c>
      <c r="C40" s="277" t="s">
        <v>664</v>
      </c>
    </row>
    <row r="41" s="273" customFormat="1" ht="17.25" spans="1:3">
      <c r="A41" s="277" t="s">
        <v>2150</v>
      </c>
      <c r="B41" s="277" t="s">
        <v>2040</v>
      </c>
      <c r="C41" s="277" t="s">
        <v>1323</v>
      </c>
    </row>
    <row r="42" s="273" customFormat="1" ht="17.25" spans="1:3">
      <c r="A42" s="277" t="s">
        <v>2151</v>
      </c>
      <c r="B42" s="277" t="s">
        <v>2045</v>
      </c>
      <c r="C42" s="278" t="s">
        <v>1540</v>
      </c>
    </row>
    <row r="43" s="273" customFormat="1" ht="17.25" spans="1:3">
      <c r="A43" s="277" t="s">
        <v>1330</v>
      </c>
      <c r="B43" s="277" t="s">
        <v>2040</v>
      </c>
      <c r="C43" s="277" t="s">
        <v>1331</v>
      </c>
    </row>
    <row r="44" s="273" customFormat="1" ht="17.25" spans="1:3">
      <c r="A44" s="277" t="s">
        <v>2152</v>
      </c>
      <c r="B44" s="277" t="s">
        <v>2046</v>
      </c>
      <c r="C44" s="277" t="s">
        <v>1875</v>
      </c>
    </row>
    <row r="45" s="273" customFormat="1" ht="17.25" spans="1:3">
      <c r="A45" s="277" t="s">
        <v>2153</v>
      </c>
      <c r="B45" s="277" t="s">
        <v>2045</v>
      </c>
      <c r="C45" s="277" t="s">
        <v>1868</v>
      </c>
    </row>
    <row r="46" s="273" customFormat="1" ht="17.25" spans="1:3">
      <c r="A46" s="277" t="s">
        <v>2154</v>
      </c>
      <c r="B46" s="277" t="s">
        <v>2045</v>
      </c>
      <c r="C46" s="277" t="s">
        <v>1871</v>
      </c>
    </row>
    <row r="47" s="273" customFormat="1" ht="17.25" spans="1:3">
      <c r="A47" s="277" t="s">
        <v>2155</v>
      </c>
      <c r="B47" s="277" t="s">
        <v>2040</v>
      </c>
      <c r="C47" s="278" t="s">
        <v>814</v>
      </c>
    </row>
    <row r="48" s="273" customFormat="1" ht="17.25" spans="1:3">
      <c r="A48" s="277" t="s">
        <v>2156</v>
      </c>
      <c r="B48" s="277" t="s">
        <v>2040</v>
      </c>
      <c r="C48" s="278" t="s">
        <v>905</v>
      </c>
    </row>
    <row r="49" s="273" customFormat="1" ht="17.25" spans="1:3">
      <c r="A49" s="277" t="s">
        <v>2157</v>
      </c>
      <c r="B49" s="277" t="s">
        <v>2045</v>
      </c>
      <c r="C49" s="278" t="s">
        <v>488</v>
      </c>
    </row>
    <row r="50" s="273" customFormat="1" ht="17.25" spans="1:3">
      <c r="A50" s="277" t="s">
        <v>2158</v>
      </c>
      <c r="B50" s="277" t="s">
        <v>2045</v>
      </c>
      <c r="C50" s="278" t="s">
        <v>953</v>
      </c>
    </row>
    <row r="51" s="273" customFormat="1" ht="17.25" spans="1:3">
      <c r="A51" s="277" t="s">
        <v>707</v>
      </c>
      <c r="B51" s="277" t="s">
        <v>2043</v>
      </c>
      <c r="C51" s="277" t="s">
        <v>1712</v>
      </c>
    </row>
    <row r="52" s="273" customFormat="1" ht="17.25" spans="1:3">
      <c r="A52" s="277" t="s">
        <v>1034</v>
      </c>
      <c r="B52" s="277" t="s">
        <v>2045</v>
      </c>
      <c r="C52" s="277" t="s">
        <v>1033</v>
      </c>
    </row>
    <row r="53" s="273" customFormat="1" ht="17.25" spans="1:3">
      <c r="A53" s="277" t="s">
        <v>1566</v>
      </c>
      <c r="B53" s="277" t="s">
        <v>2043</v>
      </c>
      <c r="C53" s="278" t="s">
        <v>1567</v>
      </c>
    </row>
    <row r="54" s="273" customFormat="1" ht="17.25" spans="1:3">
      <c r="A54" s="277" t="s">
        <v>2159</v>
      </c>
      <c r="B54" s="277" t="s">
        <v>2043</v>
      </c>
      <c r="C54" s="278" t="s">
        <v>1717</v>
      </c>
    </row>
    <row r="55" s="273" customFormat="1" ht="17.25" spans="1:3">
      <c r="A55" s="277" t="s">
        <v>2056</v>
      </c>
      <c r="B55" s="277" t="s">
        <v>2053</v>
      </c>
      <c r="C55" s="277" t="s">
        <v>580</v>
      </c>
    </row>
    <row r="56" s="273" customFormat="1" ht="17.25" spans="1:3">
      <c r="A56" s="277" t="s">
        <v>1576</v>
      </c>
      <c r="B56" s="277" t="s">
        <v>2040</v>
      </c>
      <c r="C56" s="277" t="s">
        <v>817</v>
      </c>
    </row>
    <row r="57" s="273" customFormat="1" ht="17.25" spans="1:3">
      <c r="A57" s="277" t="s">
        <v>941</v>
      </c>
      <c r="B57" s="277" t="s">
        <v>2045</v>
      </c>
      <c r="C57" s="277" t="s">
        <v>1389</v>
      </c>
    </row>
    <row r="58" s="273" customFormat="1" ht="17.25" spans="1:3">
      <c r="A58" s="277" t="s">
        <v>2160</v>
      </c>
      <c r="B58" s="277" t="s">
        <v>2045</v>
      </c>
      <c r="C58" s="278" t="s">
        <v>1885</v>
      </c>
    </row>
    <row r="59" s="273" customFormat="1" ht="17.25" spans="1:3">
      <c r="A59" s="277" t="s">
        <v>2161</v>
      </c>
      <c r="B59" s="277" t="s">
        <v>2045</v>
      </c>
      <c r="C59" s="277" t="s">
        <v>475</v>
      </c>
    </row>
    <row r="60" s="273" customFormat="1" ht="17.25" spans="1:3">
      <c r="A60" s="277" t="s">
        <v>2162</v>
      </c>
      <c r="B60" s="277" t="s">
        <v>2045</v>
      </c>
      <c r="C60" s="277" t="s">
        <v>1405</v>
      </c>
    </row>
    <row r="61" s="273" customFormat="1" ht="17.25" spans="1:3">
      <c r="A61" s="277" t="s">
        <v>771</v>
      </c>
      <c r="B61" s="277" t="s">
        <v>2044</v>
      </c>
      <c r="C61" s="277" t="s">
        <v>770</v>
      </c>
    </row>
    <row r="62" s="273" customFormat="1" ht="17.25" spans="1:3">
      <c r="A62" s="277" t="s">
        <v>2163</v>
      </c>
      <c r="B62" s="277" t="s">
        <v>2045</v>
      </c>
      <c r="C62" s="277" t="s">
        <v>1894</v>
      </c>
    </row>
    <row r="63" s="273" customFormat="1" ht="17.25" spans="1:3">
      <c r="A63" s="277" t="s">
        <v>1424</v>
      </c>
      <c r="B63" s="277" t="s">
        <v>2040</v>
      </c>
      <c r="C63" s="277" t="s">
        <v>777</v>
      </c>
    </row>
    <row r="64" s="273" customFormat="1" ht="17.25" spans="1:3">
      <c r="A64" s="277" t="s">
        <v>1429</v>
      </c>
      <c r="B64" s="277" t="s">
        <v>2043</v>
      </c>
      <c r="C64" s="278" t="s">
        <v>614</v>
      </c>
    </row>
    <row r="65" s="273" customFormat="1" ht="17.25" spans="1:3">
      <c r="A65" s="277" t="s">
        <v>1434</v>
      </c>
      <c r="B65" s="277" t="s">
        <v>2040</v>
      </c>
      <c r="C65" s="278" t="s">
        <v>1435</v>
      </c>
    </row>
    <row r="66" s="273" customFormat="1" ht="17.25" spans="1:3">
      <c r="A66" s="277" t="s">
        <v>2164</v>
      </c>
      <c r="B66" s="277" t="s">
        <v>2043</v>
      </c>
      <c r="C66" s="277" t="s">
        <v>2165</v>
      </c>
    </row>
    <row r="67" s="273" customFormat="1" ht="17.25" spans="1:3">
      <c r="A67" s="277" t="s">
        <v>1159</v>
      </c>
      <c r="B67" s="277" t="s">
        <v>2045</v>
      </c>
      <c r="C67" s="277" t="s">
        <v>1609</v>
      </c>
    </row>
    <row r="68" s="273" customFormat="1" ht="17.25" spans="1:3">
      <c r="A68" s="277" t="s">
        <v>584</v>
      </c>
      <c r="B68" s="277" t="s">
        <v>2053</v>
      </c>
      <c r="C68" s="278" t="s">
        <v>583</v>
      </c>
    </row>
    <row r="69" s="273" customFormat="1" ht="17.25" spans="1:3">
      <c r="A69" s="277" t="s">
        <v>2047</v>
      </c>
      <c r="B69" s="277" t="s">
        <v>2046</v>
      </c>
      <c r="C69" s="277" t="s">
        <v>549</v>
      </c>
    </row>
    <row r="70" s="273" customFormat="1" ht="17.25" spans="1:3">
      <c r="A70" s="277" t="s">
        <v>2166</v>
      </c>
      <c r="B70" s="277" t="s">
        <v>2045</v>
      </c>
      <c r="C70" s="277" t="s">
        <v>1162</v>
      </c>
    </row>
    <row r="71" s="273" customFormat="1" ht="17.25" spans="1:3">
      <c r="A71" s="277" t="s">
        <v>2167</v>
      </c>
      <c r="B71" s="277" t="s">
        <v>2045</v>
      </c>
      <c r="C71" s="277" t="s">
        <v>2168</v>
      </c>
    </row>
    <row r="72" s="273" customFormat="1" ht="17.25" spans="1:3">
      <c r="A72" s="277" t="s">
        <v>1167</v>
      </c>
      <c r="B72" s="277" t="s">
        <v>2040</v>
      </c>
      <c r="C72" s="278" t="s">
        <v>826</v>
      </c>
    </row>
    <row r="73" s="273" customFormat="1" ht="17.25" spans="1:3">
      <c r="A73" s="277" t="s">
        <v>1176</v>
      </c>
      <c r="B73" s="277" t="s">
        <v>2040</v>
      </c>
      <c r="C73" s="277" t="s">
        <v>811</v>
      </c>
    </row>
    <row r="74" s="273" customFormat="1" ht="17.25" spans="1:3">
      <c r="A74" s="277" t="s">
        <v>2169</v>
      </c>
      <c r="B74" s="277" t="s">
        <v>2040</v>
      </c>
      <c r="C74" s="277" t="s">
        <v>1782</v>
      </c>
    </row>
    <row r="75" s="273" customFormat="1" ht="17.25" spans="1:3">
      <c r="A75" s="277" t="s">
        <v>2048</v>
      </c>
      <c r="B75" s="277" t="s">
        <v>2046</v>
      </c>
      <c r="C75" s="277" t="s">
        <v>1887</v>
      </c>
    </row>
    <row r="76" s="273" customFormat="1" ht="17.25" spans="1:3">
      <c r="A76" s="277" t="s">
        <v>1191</v>
      </c>
      <c r="B76" s="277" t="s">
        <v>2040</v>
      </c>
      <c r="C76" s="278" t="s">
        <v>1192</v>
      </c>
    </row>
    <row r="77" s="273" customFormat="1" ht="17.25" spans="1:3">
      <c r="A77" s="277" t="s">
        <v>668</v>
      </c>
      <c r="B77" s="277" t="s">
        <v>2040</v>
      </c>
      <c r="C77" s="278" t="s">
        <v>667</v>
      </c>
    </row>
    <row r="78" s="273" customFormat="1" ht="17.25" spans="1:3">
      <c r="A78" s="277" t="s">
        <v>2059</v>
      </c>
      <c r="B78" s="277" t="s">
        <v>2053</v>
      </c>
      <c r="C78" s="277" t="s">
        <v>1428</v>
      </c>
    </row>
    <row r="79" s="273" customFormat="1" ht="17.25" spans="1:3">
      <c r="A79" s="277" t="s">
        <v>1207</v>
      </c>
      <c r="B79" s="277" t="s">
        <v>2043</v>
      </c>
      <c r="C79" s="277" t="s">
        <v>661</v>
      </c>
    </row>
    <row r="80" s="273" customFormat="1" ht="17.25" spans="1:3">
      <c r="A80" s="277" t="s">
        <v>1213</v>
      </c>
      <c r="B80" s="277" t="s">
        <v>2045</v>
      </c>
      <c r="C80" s="277" t="s">
        <v>1214</v>
      </c>
    </row>
    <row r="81" s="273" customFormat="1" ht="17.25" spans="1:3">
      <c r="A81" s="277" t="s">
        <v>1022</v>
      </c>
      <c r="B81" s="277" t="s">
        <v>2045</v>
      </c>
      <c r="C81" s="277" t="s">
        <v>2170</v>
      </c>
    </row>
    <row r="82" s="273" customFormat="1" ht="17.25" spans="1:3">
      <c r="A82" s="277" t="s">
        <v>1181</v>
      </c>
      <c r="B82" s="277" t="s">
        <v>2045</v>
      </c>
      <c r="C82" s="277" t="s">
        <v>1182</v>
      </c>
    </row>
    <row r="83" s="273" customFormat="1" ht="17.25" spans="1:3">
      <c r="A83" s="277" t="s">
        <v>2171</v>
      </c>
      <c r="B83" s="277" t="s">
        <v>2045</v>
      </c>
      <c r="C83" s="277" t="s">
        <v>1955</v>
      </c>
    </row>
    <row r="84" s="273" customFormat="1" ht="17.25" spans="1:3">
      <c r="A84" s="277" t="s">
        <v>1233</v>
      </c>
      <c r="B84" s="277" t="s">
        <v>2040</v>
      </c>
      <c r="C84" s="277" t="s">
        <v>918</v>
      </c>
    </row>
    <row r="85" s="273" customFormat="1" ht="17.25" spans="1:3">
      <c r="A85" s="277" t="s">
        <v>2172</v>
      </c>
      <c r="B85" s="277" t="s">
        <v>2045</v>
      </c>
      <c r="C85" s="277" t="s">
        <v>1959</v>
      </c>
    </row>
    <row r="86" s="273" customFormat="1" ht="17.25" spans="1:3">
      <c r="A86" s="277" t="s">
        <v>2173</v>
      </c>
      <c r="B86" s="277" t="s">
        <v>2045</v>
      </c>
      <c r="C86" s="277" t="s">
        <v>1962</v>
      </c>
    </row>
    <row r="87" s="273" customFormat="1" ht="17.25" spans="1:3">
      <c r="A87" s="277" t="s">
        <v>2174</v>
      </c>
      <c r="B87" s="277" t="s">
        <v>2045</v>
      </c>
      <c r="C87" s="277" t="s">
        <v>1966</v>
      </c>
    </row>
    <row r="88" s="273" customFormat="1" ht="17.25" spans="1:3">
      <c r="A88" s="277" t="s">
        <v>2175</v>
      </c>
      <c r="B88" s="277" t="s">
        <v>2043</v>
      </c>
      <c r="C88" s="277" t="s">
        <v>1743</v>
      </c>
    </row>
    <row r="89" s="273" customFormat="1" ht="17.25" spans="1:3">
      <c r="A89" s="277" t="s">
        <v>1273</v>
      </c>
      <c r="B89" s="277" t="s">
        <v>2043</v>
      </c>
      <c r="C89" s="277" t="s">
        <v>1274</v>
      </c>
    </row>
    <row r="90" s="273" customFormat="1" ht="17.25" spans="1:3">
      <c r="A90" s="277" t="s">
        <v>529</v>
      </c>
      <c r="B90" s="277" t="s">
        <v>2073</v>
      </c>
      <c r="C90" s="277" t="s">
        <v>528</v>
      </c>
    </row>
    <row r="91" s="273" customFormat="1" ht="17.25" spans="1:3">
      <c r="A91" s="277" t="s">
        <v>2176</v>
      </c>
      <c r="B91" s="277" t="s">
        <v>2078</v>
      </c>
      <c r="C91" s="277" t="s">
        <v>453</v>
      </c>
    </row>
    <row r="92" s="273" customFormat="1" ht="17.25" spans="1:3">
      <c r="A92" s="277" t="s">
        <v>1518</v>
      </c>
      <c r="B92" s="277" t="s">
        <v>2040</v>
      </c>
      <c r="C92" s="277" t="s">
        <v>763</v>
      </c>
    </row>
    <row r="93" s="273" customFormat="1" ht="17.25" spans="1:3">
      <c r="A93" s="277" t="s">
        <v>2177</v>
      </c>
      <c r="B93" s="277" t="s">
        <v>2053</v>
      </c>
      <c r="C93" s="277" t="s">
        <v>574</v>
      </c>
    </row>
    <row r="94" s="273" customFormat="1" ht="17.25" spans="1:3">
      <c r="A94" s="277" t="s">
        <v>1283</v>
      </c>
      <c r="B94" s="277" t="s">
        <v>2043</v>
      </c>
      <c r="C94" s="277" t="s">
        <v>766</v>
      </c>
    </row>
    <row r="95" s="273" customFormat="1" ht="17.25" spans="1:3">
      <c r="A95" s="277" t="s">
        <v>2049</v>
      </c>
      <c r="B95" s="277" t="s">
        <v>2046</v>
      </c>
      <c r="C95" s="277" t="s">
        <v>1904</v>
      </c>
    </row>
    <row r="96" s="273" customFormat="1" ht="17.25" spans="1:3">
      <c r="A96" s="277" t="s">
        <v>2178</v>
      </c>
      <c r="B96" s="277" t="s">
        <v>2040</v>
      </c>
      <c r="C96" s="277" t="s">
        <v>2179</v>
      </c>
    </row>
    <row r="97" s="273" customFormat="1" ht="17.25" spans="1:3">
      <c r="A97" s="277" t="s">
        <v>2180</v>
      </c>
      <c r="B97" s="277" t="s">
        <v>2045</v>
      </c>
      <c r="C97" s="277" t="s">
        <v>1969</v>
      </c>
    </row>
    <row r="98" s="273" customFormat="1" ht="17.25" spans="1:3">
      <c r="A98" s="277" t="s">
        <v>443</v>
      </c>
      <c r="B98" s="277" t="s">
        <v>2074</v>
      </c>
      <c r="C98" s="277" t="s">
        <v>313</v>
      </c>
    </row>
    <row r="99" s="273" customFormat="1" ht="17.25" spans="1:3">
      <c r="A99" s="277" t="s">
        <v>1300</v>
      </c>
      <c r="B99" s="277" t="s">
        <v>2044</v>
      </c>
      <c r="C99" s="277" t="s">
        <v>1301</v>
      </c>
    </row>
    <row r="100" s="273" customFormat="1" ht="17.25" spans="1:3">
      <c r="A100" s="277" t="s">
        <v>2181</v>
      </c>
      <c r="B100" s="277" t="s">
        <v>2182</v>
      </c>
      <c r="C100" s="277" t="s">
        <v>695</v>
      </c>
    </row>
    <row r="101" s="273" customFormat="1" ht="17.25" spans="1:3">
      <c r="A101" s="277" t="s">
        <v>1317</v>
      </c>
      <c r="B101" s="277" t="s">
        <v>2040</v>
      </c>
      <c r="C101" s="277" t="s">
        <v>1318</v>
      </c>
    </row>
    <row r="102" s="273" customFormat="1" ht="17.25" spans="1:3">
      <c r="A102" s="277" t="s">
        <v>1332</v>
      </c>
      <c r="B102" s="277" t="s">
        <v>2044</v>
      </c>
      <c r="C102" s="277" t="s">
        <v>1333</v>
      </c>
    </row>
    <row r="103" s="273" customFormat="1" ht="17.25" spans="1:3">
      <c r="A103" s="277" t="s">
        <v>2183</v>
      </c>
      <c r="B103" s="277" t="s">
        <v>2040</v>
      </c>
      <c r="C103" s="277" t="s">
        <v>701</v>
      </c>
    </row>
    <row r="104" s="273" customFormat="1" ht="17.25" spans="1:3">
      <c r="A104" s="277" t="s">
        <v>1433</v>
      </c>
      <c r="B104" s="277" t="s">
        <v>2042</v>
      </c>
      <c r="C104" s="277" t="s">
        <v>459</v>
      </c>
    </row>
    <row r="105" s="273" customFormat="1" ht="17.25" spans="1:3">
      <c r="A105" s="277" t="s">
        <v>1342</v>
      </c>
      <c r="B105" s="277" t="s">
        <v>2043</v>
      </c>
      <c r="C105" s="277" t="s">
        <v>1343</v>
      </c>
    </row>
    <row r="106" s="273" customFormat="1" ht="17.25" spans="1:3">
      <c r="A106" s="277" t="s">
        <v>1351</v>
      </c>
      <c r="B106" s="277" t="s">
        <v>2044</v>
      </c>
      <c r="C106" s="277" t="s">
        <v>1352</v>
      </c>
    </row>
    <row r="107" s="273" customFormat="1" ht="17.25" spans="1:3">
      <c r="A107" s="277" t="s">
        <v>1359</v>
      </c>
      <c r="B107" s="277" t="s">
        <v>2040</v>
      </c>
      <c r="C107" s="277" t="s">
        <v>1360</v>
      </c>
    </row>
    <row r="108" s="273" customFormat="1" ht="17.25" spans="1:3">
      <c r="A108" s="277" t="s">
        <v>1544</v>
      </c>
      <c r="B108" s="277" t="s">
        <v>2040</v>
      </c>
      <c r="C108" s="277" t="s">
        <v>921</v>
      </c>
    </row>
    <row r="109" s="273" customFormat="1" ht="17.25" spans="1:3">
      <c r="A109" s="277" t="s">
        <v>2184</v>
      </c>
      <c r="B109" s="277" t="s">
        <v>2040</v>
      </c>
      <c r="C109" s="277" t="s">
        <v>1548</v>
      </c>
    </row>
    <row r="110" s="273" customFormat="1" ht="17.25" spans="1:3">
      <c r="A110" s="277" t="s">
        <v>590</v>
      </c>
      <c r="B110" s="277" t="s">
        <v>2053</v>
      </c>
      <c r="C110" s="277" t="s">
        <v>589</v>
      </c>
    </row>
    <row r="111" s="273" customFormat="1" ht="17.25" spans="1:3">
      <c r="A111" s="277" t="s">
        <v>1367</v>
      </c>
      <c r="B111" s="277" t="s">
        <v>2043</v>
      </c>
      <c r="C111" s="277" t="s">
        <v>1368</v>
      </c>
    </row>
    <row r="112" s="273" customFormat="1" ht="17.25" spans="1:3">
      <c r="A112" s="277" t="s">
        <v>1412</v>
      </c>
      <c r="B112" s="277" t="s">
        <v>2053</v>
      </c>
      <c r="C112" s="277" t="s">
        <v>1413</v>
      </c>
    </row>
    <row r="113" s="273" customFormat="1" ht="17.25" spans="1:3">
      <c r="A113" s="277" t="s">
        <v>1164</v>
      </c>
      <c r="B113" s="277" t="s">
        <v>2039</v>
      </c>
      <c r="C113" s="277" t="s">
        <v>351</v>
      </c>
    </row>
    <row r="114" s="273" customFormat="1" ht="17.25" spans="1:3">
      <c r="A114" s="277" t="s">
        <v>2185</v>
      </c>
      <c r="B114" s="277" t="s">
        <v>2040</v>
      </c>
      <c r="C114" s="277" t="s">
        <v>1551</v>
      </c>
    </row>
    <row r="115" s="273" customFormat="1" ht="17.25" spans="1:3">
      <c r="A115" s="277" t="s">
        <v>1375</v>
      </c>
      <c r="B115" s="277" t="s">
        <v>2040</v>
      </c>
      <c r="C115" s="277" t="s">
        <v>1376</v>
      </c>
    </row>
    <row r="116" s="273" customFormat="1" ht="17.25" spans="1:3">
      <c r="A116" s="277" t="s">
        <v>1383</v>
      </c>
      <c r="B116" s="277" t="s">
        <v>2040</v>
      </c>
      <c r="C116" s="277" t="s">
        <v>1384</v>
      </c>
    </row>
    <row r="117" s="273" customFormat="1" ht="17.25" spans="1:3">
      <c r="A117" s="277" t="s">
        <v>2186</v>
      </c>
      <c r="B117" s="277" t="s">
        <v>2075</v>
      </c>
      <c r="C117" s="277" t="s">
        <v>1947</v>
      </c>
    </row>
    <row r="118" s="273" customFormat="1" ht="17.25" spans="1:3">
      <c r="A118" s="277" t="s">
        <v>2187</v>
      </c>
      <c r="B118" s="277" t="s">
        <v>2040</v>
      </c>
      <c r="C118" s="277" t="s">
        <v>1440</v>
      </c>
    </row>
    <row r="119" s="273" customFormat="1" ht="17.25" spans="1:3">
      <c r="A119" s="277" t="s">
        <v>1390</v>
      </c>
      <c r="B119" s="277" t="s">
        <v>2040</v>
      </c>
      <c r="C119" s="277" t="s">
        <v>1391</v>
      </c>
    </row>
    <row r="120" s="273" customFormat="1" ht="17.25" spans="1:3">
      <c r="A120" s="277" t="s">
        <v>1398</v>
      </c>
      <c r="B120" s="277" t="s">
        <v>2043</v>
      </c>
      <c r="C120" s="277" t="s">
        <v>1399</v>
      </c>
    </row>
    <row r="121" s="273" customFormat="1" ht="17.25" spans="1:3">
      <c r="A121" s="277" t="s">
        <v>2188</v>
      </c>
      <c r="B121" s="277" t="s">
        <v>2045</v>
      </c>
      <c r="C121" s="277" t="s">
        <v>2189</v>
      </c>
    </row>
    <row r="122" s="273" customFormat="1" ht="17.25" spans="1:3">
      <c r="A122" s="277" t="s">
        <v>1406</v>
      </c>
      <c r="B122" s="277" t="s">
        <v>2045</v>
      </c>
      <c r="C122" s="277" t="s">
        <v>1036</v>
      </c>
    </row>
    <row r="123" s="273" customFormat="1" ht="17.25" spans="1:3">
      <c r="A123" s="277" t="s">
        <v>1410</v>
      </c>
      <c r="B123" s="277" t="s">
        <v>2040</v>
      </c>
      <c r="C123" s="277" t="s">
        <v>2190</v>
      </c>
    </row>
    <row r="124" s="273" customFormat="1" ht="17.25" spans="1:3">
      <c r="A124" s="277" t="s">
        <v>1568</v>
      </c>
      <c r="B124" s="277" t="s">
        <v>2040</v>
      </c>
      <c r="C124" s="277" t="s">
        <v>1569</v>
      </c>
    </row>
    <row r="125" s="273" customFormat="1" ht="17.25" spans="1:3">
      <c r="A125" s="277" t="s">
        <v>540</v>
      </c>
      <c r="B125" s="277" t="s">
        <v>2087</v>
      </c>
      <c r="C125" s="277" t="s">
        <v>358</v>
      </c>
    </row>
    <row r="126" s="273" customFormat="1" ht="17.25" spans="1:3">
      <c r="A126" s="277" t="s">
        <v>1614</v>
      </c>
      <c r="B126" s="277" t="s">
        <v>2045</v>
      </c>
      <c r="C126" s="277" t="s">
        <v>1224</v>
      </c>
    </row>
    <row r="127" s="273" customFormat="1" ht="17.25" spans="1:3">
      <c r="A127" s="277" t="s">
        <v>2191</v>
      </c>
      <c r="B127" s="277" t="s">
        <v>2040</v>
      </c>
      <c r="C127" s="277" t="s">
        <v>1738</v>
      </c>
    </row>
    <row r="128" s="273" customFormat="1" ht="17.25" spans="1:3">
      <c r="A128" s="277" t="s">
        <v>2065</v>
      </c>
      <c r="B128" s="277" t="s">
        <v>2053</v>
      </c>
      <c r="C128" s="278" t="s">
        <v>561</v>
      </c>
    </row>
    <row r="129" s="273" customFormat="1" ht="17.25" spans="1:3">
      <c r="A129" s="277" t="s">
        <v>1579</v>
      </c>
      <c r="B129" s="277" t="s">
        <v>2042</v>
      </c>
      <c r="C129" s="277" t="s">
        <v>1467</v>
      </c>
    </row>
    <row r="130" s="273" customFormat="1" ht="17.25" spans="1:3">
      <c r="A130" s="277" t="s">
        <v>1425</v>
      </c>
      <c r="B130" s="277" t="s">
        <v>2040</v>
      </c>
      <c r="C130" s="277" t="s">
        <v>698</v>
      </c>
    </row>
    <row r="131" s="273" customFormat="1" ht="17.25" spans="1:3">
      <c r="A131" s="277" t="s">
        <v>1046</v>
      </c>
      <c r="B131" s="277" t="s">
        <v>2045</v>
      </c>
      <c r="C131" s="277" t="s">
        <v>2192</v>
      </c>
    </row>
    <row r="132" s="273" customFormat="1" ht="17.25" spans="1:3">
      <c r="A132" s="277" t="s">
        <v>1436</v>
      </c>
      <c r="B132" s="277" t="s">
        <v>2040</v>
      </c>
      <c r="C132" s="277" t="s">
        <v>862</v>
      </c>
    </row>
    <row r="133" s="273" customFormat="1" ht="17.25" spans="1:3">
      <c r="A133" s="277" t="s">
        <v>1441</v>
      </c>
      <c r="B133" s="277" t="s">
        <v>2040</v>
      </c>
      <c r="C133" s="277" t="s">
        <v>1442</v>
      </c>
    </row>
    <row r="134" s="273" customFormat="1" ht="17.25" spans="1:3">
      <c r="A134" s="277" t="s">
        <v>1447</v>
      </c>
      <c r="B134" s="277" t="s">
        <v>2040</v>
      </c>
      <c r="C134" s="277" t="s">
        <v>1448</v>
      </c>
    </row>
    <row r="135" s="273" customFormat="1" ht="17.25" spans="1:3">
      <c r="A135" s="277" t="s">
        <v>1582</v>
      </c>
      <c r="B135" s="277" t="s">
        <v>2040</v>
      </c>
      <c r="C135" s="277" t="s">
        <v>503</v>
      </c>
    </row>
    <row r="136" s="273" customFormat="1" ht="17.25" spans="1:3">
      <c r="A136" s="277" t="s">
        <v>2050</v>
      </c>
      <c r="B136" s="277" t="s">
        <v>2046</v>
      </c>
      <c r="C136" s="277" t="s">
        <v>555</v>
      </c>
    </row>
    <row r="137" s="273" customFormat="1" ht="17.25" spans="1:3">
      <c r="A137" s="277" t="s">
        <v>1052</v>
      </c>
      <c r="B137" s="277" t="s">
        <v>2043</v>
      </c>
      <c r="C137" s="277" t="s">
        <v>1051</v>
      </c>
    </row>
    <row r="138" s="273" customFormat="1" ht="17.25" spans="1:3">
      <c r="A138" s="277" t="s">
        <v>2193</v>
      </c>
      <c r="B138" s="277" t="s">
        <v>2045</v>
      </c>
      <c r="C138" s="278" t="s">
        <v>524</v>
      </c>
    </row>
    <row r="139" s="273" customFormat="1" ht="17.25" spans="1:3">
      <c r="A139" s="277" t="s">
        <v>2194</v>
      </c>
      <c r="B139" s="277" t="s">
        <v>2079</v>
      </c>
      <c r="C139" s="278" t="s">
        <v>1129</v>
      </c>
    </row>
    <row r="140" s="273" customFormat="1" ht="17.25" spans="1:3">
      <c r="A140" s="277" t="s">
        <v>1452</v>
      </c>
      <c r="B140" s="277" t="s">
        <v>2045</v>
      </c>
      <c r="C140" s="278" t="s">
        <v>1453</v>
      </c>
    </row>
    <row r="141" s="273" customFormat="1" ht="17.25" spans="1:3">
      <c r="A141" s="277" t="s">
        <v>1456</v>
      </c>
      <c r="B141" s="277" t="s">
        <v>2040</v>
      </c>
      <c r="C141" s="277" t="s">
        <v>1457</v>
      </c>
    </row>
    <row r="142" s="273" customFormat="1" ht="17.25" spans="1:3">
      <c r="A142" s="277" t="s">
        <v>1460</v>
      </c>
      <c r="B142" s="277" t="s">
        <v>2040</v>
      </c>
      <c r="C142" s="277" t="s">
        <v>871</v>
      </c>
    </row>
    <row r="143" s="273" customFormat="1" ht="17.25" spans="1:3">
      <c r="A143" s="277" t="s">
        <v>2195</v>
      </c>
      <c r="B143" s="277" t="s">
        <v>2079</v>
      </c>
      <c r="C143" s="277" t="s">
        <v>2196</v>
      </c>
    </row>
    <row r="144" s="273" customFormat="1" ht="17.25" spans="1:3">
      <c r="A144" s="277" t="s">
        <v>2197</v>
      </c>
      <c r="B144" s="277" t="s">
        <v>2043</v>
      </c>
      <c r="C144" s="277" t="s">
        <v>1855</v>
      </c>
    </row>
    <row r="145" s="273" customFormat="1" ht="17.25" spans="1:3">
      <c r="A145" s="277" t="s">
        <v>2198</v>
      </c>
      <c r="B145" s="277" t="s">
        <v>2045</v>
      </c>
      <c r="C145" s="277" t="s">
        <v>469</v>
      </c>
    </row>
    <row r="146" s="273" customFormat="1" ht="17.25" spans="1:3">
      <c r="A146" s="277" t="s">
        <v>593</v>
      </c>
      <c r="B146" s="277" t="s">
        <v>2053</v>
      </c>
      <c r="C146" s="277" t="s">
        <v>1245</v>
      </c>
    </row>
    <row r="147" s="273" customFormat="1" ht="17.25" spans="1:3">
      <c r="A147" s="277" t="s">
        <v>1463</v>
      </c>
      <c r="B147" s="277" t="s">
        <v>2044</v>
      </c>
      <c r="C147" s="277" t="s">
        <v>1464</v>
      </c>
    </row>
    <row r="148" s="273" customFormat="1" ht="17.25" spans="1:3">
      <c r="A148" s="277" t="s">
        <v>534</v>
      </c>
      <c r="B148" s="277" t="s">
        <v>2044</v>
      </c>
      <c r="C148" s="277" t="s">
        <v>356</v>
      </c>
    </row>
    <row r="149" s="273" customFormat="1" ht="17.25" spans="1:3">
      <c r="A149" s="277" t="s">
        <v>1252</v>
      </c>
      <c r="B149" s="277" t="s">
        <v>2045</v>
      </c>
      <c r="C149" s="278" t="s">
        <v>1253</v>
      </c>
    </row>
    <row r="150" s="273" customFormat="1" ht="17.25" spans="1:3">
      <c r="A150" s="277" t="s">
        <v>2199</v>
      </c>
      <c r="B150" s="277" t="s">
        <v>2040</v>
      </c>
      <c r="C150" s="277" t="s">
        <v>1759</v>
      </c>
    </row>
    <row r="151" s="273" customFormat="1" ht="17.25" spans="1:3">
      <c r="A151" s="277" t="s">
        <v>2200</v>
      </c>
      <c r="B151" s="277" t="s">
        <v>2045</v>
      </c>
      <c r="C151" s="278" t="s">
        <v>937</v>
      </c>
    </row>
    <row r="152" s="273" customFormat="1" ht="17.25" spans="1:3">
      <c r="A152" s="277" t="s">
        <v>2201</v>
      </c>
      <c r="B152" s="277" t="s">
        <v>2045</v>
      </c>
      <c r="C152" s="277" t="s">
        <v>466</v>
      </c>
    </row>
    <row r="153" s="273" customFormat="1" ht="17.25" spans="1:3">
      <c r="A153" s="277" t="s">
        <v>1163</v>
      </c>
      <c r="B153" s="277" t="s">
        <v>2045</v>
      </c>
      <c r="C153" s="277" t="s">
        <v>382</v>
      </c>
    </row>
    <row r="154" s="273" customFormat="1" ht="17.25" spans="1:3">
      <c r="A154" s="277" t="s">
        <v>2202</v>
      </c>
      <c r="B154" s="277" t="s">
        <v>2045</v>
      </c>
      <c r="C154" s="277" t="s">
        <v>1916</v>
      </c>
    </row>
    <row r="155" s="273" customFormat="1" ht="17.25" spans="1:3">
      <c r="A155" s="277" t="s">
        <v>2203</v>
      </c>
      <c r="B155" s="277" t="s">
        <v>2077</v>
      </c>
      <c r="C155" s="277" t="s">
        <v>1957</v>
      </c>
    </row>
    <row r="156" s="273" customFormat="1" ht="17.25" spans="1:3">
      <c r="A156" s="277" t="s">
        <v>2204</v>
      </c>
      <c r="B156" s="277" t="s">
        <v>2043</v>
      </c>
      <c r="C156" s="277" t="s">
        <v>1725</v>
      </c>
    </row>
    <row r="157" s="273" customFormat="1" ht="17.25" spans="1:3">
      <c r="A157" s="277" t="s">
        <v>2205</v>
      </c>
      <c r="B157" s="277" t="s">
        <v>2053</v>
      </c>
      <c r="C157" s="277" t="s">
        <v>1446</v>
      </c>
    </row>
    <row r="158" s="273" customFormat="1" ht="17.25" spans="1:3">
      <c r="A158" s="277" t="s">
        <v>2206</v>
      </c>
      <c r="B158" s="277" t="s">
        <v>2207</v>
      </c>
      <c r="C158" s="277" t="s">
        <v>997</v>
      </c>
    </row>
    <row r="159" s="273" customFormat="1" ht="17.25" spans="1:3">
      <c r="A159" s="277" t="s">
        <v>1495</v>
      </c>
      <c r="B159" s="277" t="s">
        <v>2044</v>
      </c>
      <c r="C159" s="278" t="s">
        <v>1496</v>
      </c>
    </row>
    <row r="160" s="273" customFormat="1" ht="17.25" spans="1:3">
      <c r="A160" s="277" t="s">
        <v>2208</v>
      </c>
      <c r="B160" s="277" t="s">
        <v>2040</v>
      </c>
      <c r="C160" s="277" t="s">
        <v>2209</v>
      </c>
    </row>
    <row r="161" s="273" customFormat="1" ht="17.25" spans="1:3">
      <c r="A161" s="277" t="s">
        <v>646</v>
      </c>
      <c r="B161" s="277" t="s">
        <v>2043</v>
      </c>
      <c r="C161" s="277" t="s">
        <v>1728</v>
      </c>
    </row>
    <row r="162" s="273" customFormat="1" ht="17.25" spans="1:3">
      <c r="A162" s="277" t="s">
        <v>1500</v>
      </c>
      <c r="B162" s="277" t="s">
        <v>2040</v>
      </c>
      <c r="C162" s="277" t="s">
        <v>1501</v>
      </c>
    </row>
    <row r="163" s="273" customFormat="1" ht="17.25" spans="1:3">
      <c r="A163" s="277" t="s">
        <v>2210</v>
      </c>
      <c r="B163" s="277" t="s">
        <v>2043</v>
      </c>
      <c r="C163" s="277" t="s">
        <v>2211</v>
      </c>
    </row>
    <row r="164" s="273" customFormat="1" ht="17.25" spans="1:3">
      <c r="A164" s="277" t="s">
        <v>1296</v>
      </c>
      <c r="B164" s="277" t="s">
        <v>2045</v>
      </c>
      <c r="C164" s="277" t="s">
        <v>1297</v>
      </c>
    </row>
    <row r="165" s="273" customFormat="1" ht="17.25" spans="1:3">
      <c r="A165" s="277" t="s">
        <v>1305</v>
      </c>
      <c r="B165" s="277" t="s">
        <v>2045</v>
      </c>
      <c r="C165" s="277" t="s">
        <v>1306</v>
      </c>
    </row>
    <row r="166" s="273" customFormat="1" ht="17.25" spans="1:3">
      <c r="A166" s="277" t="s">
        <v>2212</v>
      </c>
      <c r="B166" s="277" t="s">
        <v>2046</v>
      </c>
      <c r="C166" s="277" t="s">
        <v>1892</v>
      </c>
    </row>
    <row r="167" s="273" customFormat="1" ht="17.25" spans="1:3">
      <c r="A167" s="277" t="s">
        <v>2213</v>
      </c>
      <c r="B167" s="277" t="s">
        <v>2044</v>
      </c>
      <c r="C167" s="277" t="s">
        <v>2214</v>
      </c>
    </row>
    <row r="168" s="273" customFormat="1" ht="17.25" spans="1:3">
      <c r="A168" s="277" t="s">
        <v>1193</v>
      </c>
      <c r="B168" s="277" t="s">
        <v>2040</v>
      </c>
      <c r="C168" s="277" t="s">
        <v>1194</v>
      </c>
    </row>
    <row r="169" s="273" customFormat="1" ht="17.25" spans="1:3">
      <c r="A169" s="277" t="s">
        <v>2215</v>
      </c>
      <c r="B169" s="277" t="s">
        <v>2043</v>
      </c>
      <c r="C169" s="277" t="s">
        <v>715</v>
      </c>
    </row>
    <row r="170" s="273" customFormat="1" ht="17.25" spans="1:3">
      <c r="A170" s="277" t="s">
        <v>1208</v>
      </c>
      <c r="B170" s="277" t="s">
        <v>2040</v>
      </c>
      <c r="C170" s="278" t="s">
        <v>1209</v>
      </c>
    </row>
    <row r="171" s="273" customFormat="1" ht="17.25" spans="1:3">
      <c r="A171" s="277" t="s">
        <v>2216</v>
      </c>
      <c r="B171" s="277" t="s">
        <v>2081</v>
      </c>
      <c r="C171" s="278" t="s">
        <v>1988</v>
      </c>
    </row>
    <row r="172" s="273" customFormat="1" ht="17.25" spans="1:3">
      <c r="A172" s="277" t="s">
        <v>2217</v>
      </c>
      <c r="B172" s="277" t="s">
        <v>2043</v>
      </c>
      <c r="C172" s="277" t="s">
        <v>1216</v>
      </c>
    </row>
    <row r="173" s="273" customFormat="1" ht="17.25" spans="1:3">
      <c r="A173" s="277" t="s">
        <v>1220</v>
      </c>
      <c r="B173" s="277" t="s">
        <v>2043</v>
      </c>
      <c r="C173" s="277" t="s">
        <v>635</v>
      </c>
    </row>
    <row r="174" s="273" customFormat="1" ht="17.25" spans="1:3">
      <c r="A174" s="277" t="s">
        <v>2218</v>
      </c>
      <c r="B174" s="277" t="s">
        <v>2044</v>
      </c>
      <c r="C174" s="277" t="s">
        <v>1230</v>
      </c>
    </row>
    <row r="175" s="273" customFormat="1" ht="17.25" spans="1:3">
      <c r="A175" s="277" t="s">
        <v>2219</v>
      </c>
      <c r="B175" s="277" t="s">
        <v>2082</v>
      </c>
      <c r="C175" s="277" t="s">
        <v>1158</v>
      </c>
    </row>
    <row r="176" s="273" customFormat="1" ht="17.25" spans="1:3">
      <c r="A176" s="277" t="s">
        <v>605</v>
      </c>
      <c r="B176" s="277" t="s">
        <v>2046</v>
      </c>
      <c r="C176" s="277" t="s">
        <v>1896</v>
      </c>
    </row>
    <row r="177" s="273" customFormat="1" ht="17.25" spans="1:3">
      <c r="A177" s="277" t="s">
        <v>1250</v>
      </c>
      <c r="B177" s="277" t="s">
        <v>2040</v>
      </c>
      <c r="C177" s="277" t="s">
        <v>880</v>
      </c>
    </row>
    <row r="178" s="273" customFormat="1" ht="17.25" spans="1:3">
      <c r="A178" s="277" t="s">
        <v>2069</v>
      </c>
      <c r="B178" s="277" t="s">
        <v>2053</v>
      </c>
      <c r="C178" s="278" t="s">
        <v>598</v>
      </c>
    </row>
    <row r="179" s="273" customFormat="1" ht="17.25" spans="1:3">
      <c r="A179" s="277" t="s">
        <v>2071</v>
      </c>
      <c r="B179" s="277" t="s">
        <v>2053</v>
      </c>
      <c r="C179" s="278" t="s">
        <v>1914</v>
      </c>
    </row>
    <row r="180" s="273" customFormat="1" ht="17.25" spans="1:3">
      <c r="A180" s="277" t="s">
        <v>1338</v>
      </c>
      <c r="B180" s="277" t="s">
        <v>2045</v>
      </c>
      <c r="C180" s="277" t="s">
        <v>2220</v>
      </c>
    </row>
    <row r="181" s="273" customFormat="1" ht="17.25" spans="1:3">
      <c r="A181" s="277" t="s">
        <v>430</v>
      </c>
      <c r="B181" s="277" t="s">
        <v>2080</v>
      </c>
      <c r="C181" s="278" t="s">
        <v>429</v>
      </c>
    </row>
    <row r="182" s="273" customFormat="1" ht="17.25" spans="1:3">
      <c r="A182" s="277" t="s">
        <v>1258</v>
      </c>
      <c r="B182" s="277" t="s">
        <v>2040</v>
      </c>
      <c r="C182" s="278" t="s">
        <v>1259</v>
      </c>
    </row>
    <row r="183" s="273" customFormat="1" ht="17.25" spans="1:3">
      <c r="A183" s="277" t="s">
        <v>1201</v>
      </c>
      <c r="B183" s="277" t="s">
        <v>2076</v>
      </c>
      <c r="C183" s="277" t="s">
        <v>1202</v>
      </c>
    </row>
    <row r="184" s="273" customFormat="1" ht="17.25" spans="1:3">
      <c r="A184" s="277" t="s">
        <v>2221</v>
      </c>
      <c r="B184" s="277" t="s">
        <v>2043</v>
      </c>
      <c r="C184" s="277" t="s">
        <v>1979</v>
      </c>
    </row>
    <row r="185" s="273" customFormat="1" ht="17.25" spans="1:3">
      <c r="A185" s="277" t="s">
        <v>1267</v>
      </c>
      <c r="B185" s="277" t="s">
        <v>2040</v>
      </c>
      <c r="C185" s="277" t="s">
        <v>805</v>
      </c>
    </row>
    <row r="186" s="273" customFormat="1" ht="17.25" spans="1:3">
      <c r="A186" s="277" t="s">
        <v>1363</v>
      </c>
      <c r="B186" s="277" t="s">
        <v>2222</v>
      </c>
      <c r="C186" s="277" t="s">
        <v>1364</v>
      </c>
    </row>
    <row r="187" s="273" customFormat="1" ht="17.25" spans="1:3">
      <c r="A187" s="277" t="s">
        <v>2223</v>
      </c>
      <c r="B187" s="277" t="s">
        <v>2045</v>
      </c>
      <c r="C187" s="277" t="s">
        <v>1986</v>
      </c>
    </row>
    <row r="188" s="273" customFormat="1" ht="17.25" spans="1:3">
      <c r="A188" s="277" t="s">
        <v>1275</v>
      </c>
      <c r="B188" s="277" t="s">
        <v>2040</v>
      </c>
      <c r="C188" s="277" t="s">
        <v>1276</v>
      </c>
    </row>
    <row r="189" s="273" customFormat="1" ht="17.25" spans="1:3">
      <c r="A189" s="277" t="s">
        <v>2224</v>
      </c>
      <c r="B189" s="277" t="s">
        <v>2043</v>
      </c>
      <c r="C189" s="277" t="s">
        <v>1754</v>
      </c>
    </row>
    <row r="190" s="273" customFormat="1" ht="17.25" spans="1:3">
      <c r="A190" s="277" t="s">
        <v>2225</v>
      </c>
      <c r="B190" s="277" t="s">
        <v>2045</v>
      </c>
      <c r="C190" s="277" t="s">
        <v>2226</v>
      </c>
    </row>
    <row r="191" s="273" customFormat="1" ht="17.25" spans="1:3">
      <c r="A191" s="277" t="s">
        <v>2227</v>
      </c>
      <c r="B191" s="277" t="s">
        <v>2045</v>
      </c>
      <c r="C191" s="277" t="s">
        <v>1039</v>
      </c>
    </row>
    <row r="192" s="273" customFormat="1" ht="17.25" spans="1:3">
      <c r="A192" s="277" t="s">
        <v>787</v>
      </c>
      <c r="B192" s="277" t="s">
        <v>2040</v>
      </c>
      <c r="C192" s="277" t="s">
        <v>1294</v>
      </c>
    </row>
    <row r="193" s="273" customFormat="1" ht="17.25" spans="1:3">
      <c r="A193" s="277" t="s">
        <v>2228</v>
      </c>
      <c r="B193" s="277" t="s">
        <v>2043</v>
      </c>
      <c r="C193" s="277" t="s">
        <v>1757</v>
      </c>
    </row>
    <row r="194" s="273" customFormat="1" ht="17.25" spans="1:3">
      <c r="A194" s="277" t="s">
        <v>2229</v>
      </c>
      <c r="B194" s="277" t="s">
        <v>2043</v>
      </c>
      <c r="C194" s="277" t="s">
        <v>2230</v>
      </c>
    </row>
    <row r="195" s="273" customFormat="1" ht="17.25" spans="1:3">
      <c r="A195" s="277" t="s">
        <v>2231</v>
      </c>
      <c r="B195" s="277" t="s">
        <v>2044</v>
      </c>
      <c r="C195" s="277" t="s">
        <v>2232</v>
      </c>
    </row>
    <row r="196" s="273" customFormat="1" ht="17.25" spans="1:3">
      <c r="A196" s="277" t="s">
        <v>2233</v>
      </c>
      <c r="B196" s="277" t="s">
        <v>2046</v>
      </c>
      <c r="C196" s="277" t="s">
        <v>567</v>
      </c>
    </row>
    <row r="197" s="273" customFormat="1" ht="17.25" spans="1:3">
      <c r="A197" s="277" t="s">
        <v>2234</v>
      </c>
      <c r="B197" s="277"/>
      <c r="C197" s="277"/>
    </row>
    <row r="198" s="273" customFormat="1" ht="17.25" spans="1:3">
      <c r="A198" s="277" t="s">
        <v>2235</v>
      </c>
      <c r="B198" s="280">
        <v>1</v>
      </c>
      <c r="C198" s="277" t="s">
        <v>2236</v>
      </c>
    </row>
    <row r="199" s="273" customFormat="1" ht="17.25" spans="1:3">
      <c r="A199" s="277" t="s">
        <v>2237</v>
      </c>
      <c r="B199" s="280">
        <v>1</v>
      </c>
      <c r="C199" s="277" t="s">
        <v>2236</v>
      </c>
    </row>
    <row r="200" s="273" customFormat="1" ht="17.25" spans="1:3">
      <c r="A200" s="277" t="s">
        <v>2238</v>
      </c>
      <c r="B200" s="280">
        <v>1</v>
      </c>
      <c r="C200" s="277" t="s">
        <v>2236</v>
      </c>
    </row>
    <row r="201" s="273" customFormat="1" ht="17.25" spans="1:3">
      <c r="A201" s="277" t="s">
        <v>2239</v>
      </c>
      <c r="B201" s="280">
        <v>1</v>
      </c>
      <c r="C201" s="277" t="s">
        <v>2236</v>
      </c>
    </row>
    <row r="202" s="273" customFormat="1" ht="17.25" spans="1:3">
      <c r="A202" s="277" t="s">
        <v>2240</v>
      </c>
      <c r="B202" s="280">
        <v>1</v>
      </c>
      <c r="C202" s="277" t="s">
        <v>2236</v>
      </c>
    </row>
    <row r="203" s="273" customFormat="1" ht="17.25" spans="1:3">
      <c r="A203" s="277" t="s">
        <v>2241</v>
      </c>
      <c r="B203" s="280">
        <v>1</v>
      </c>
      <c r="C203" s="277" t="s">
        <v>2236</v>
      </c>
    </row>
    <row r="204" s="273" customFormat="1" ht="17.25" spans="1:3">
      <c r="A204" s="277" t="s">
        <v>2242</v>
      </c>
      <c r="B204" s="280">
        <v>1</v>
      </c>
      <c r="C204" s="277" t="s">
        <v>2236</v>
      </c>
    </row>
    <row r="205" s="273" customFormat="1" ht="17.25" spans="1:3">
      <c r="A205" s="277" t="s">
        <v>2243</v>
      </c>
      <c r="B205" s="280">
        <v>1</v>
      </c>
      <c r="C205" s="277" t="s">
        <v>2236</v>
      </c>
    </row>
    <row r="206" s="273" customFormat="1" ht="17.25" spans="1:3">
      <c r="A206" s="277" t="s">
        <v>2244</v>
      </c>
      <c r="B206" s="277" t="s">
        <v>2207</v>
      </c>
      <c r="C206" s="277" t="s">
        <v>350</v>
      </c>
    </row>
    <row r="207" s="273" customFormat="1" ht="17.25" spans="1:3">
      <c r="A207" s="277" t="s">
        <v>1324</v>
      </c>
      <c r="B207" s="277" t="s">
        <v>2045</v>
      </c>
      <c r="C207" s="277" t="s">
        <v>1325</v>
      </c>
    </row>
    <row r="208" s="273" customFormat="1" ht="17.25" spans="1:3">
      <c r="A208" s="277" t="s">
        <v>1570</v>
      </c>
      <c r="B208" s="277" t="s">
        <v>2040</v>
      </c>
      <c r="C208" s="277" t="s">
        <v>721</v>
      </c>
    </row>
    <row r="209" s="273" customFormat="1" ht="17.25" spans="1:3">
      <c r="A209" s="277" t="s">
        <v>1387</v>
      </c>
      <c r="B209" s="277" t="s">
        <v>2045</v>
      </c>
      <c r="C209" s="277" t="s">
        <v>1388</v>
      </c>
    </row>
    <row r="210" s="273" customFormat="1" ht="17.25" spans="1:3">
      <c r="A210" s="277" t="s">
        <v>2245</v>
      </c>
      <c r="B210" s="277" t="s">
        <v>2046</v>
      </c>
      <c r="C210" s="277" t="s">
        <v>1922</v>
      </c>
    </row>
    <row r="211" s="273" customFormat="1" ht="17.25" spans="1:3">
      <c r="A211" s="277" t="s">
        <v>947</v>
      </c>
      <c r="B211" s="277" t="s">
        <v>2045</v>
      </c>
      <c r="C211" s="277" t="s">
        <v>946</v>
      </c>
    </row>
    <row r="212" s="273" customFormat="1" ht="17.25" spans="1:3">
      <c r="A212" s="277" t="s">
        <v>2246</v>
      </c>
      <c r="B212" s="277" t="s">
        <v>2052</v>
      </c>
      <c r="C212" s="277" t="s">
        <v>462</v>
      </c>
    </row>
    <row r="213" s="273" customFormat="1" ht="17.25" spans="1:3">
      <c r="A213" s="277" t="s">
        <v>2247</v>
      </c>
      <c r="B213" s="277" t="s">
        <v>2045</v>
      </c>
      <c r="C213" s="277" t="s">
        <v>2248</v>
      </c>
    </row>
    <row r="214" s="273" customFormat="1" ht="17.25" spans="1:3">
      <c r="A214" s="277" t="s">
        <v>1334</v>
      </c>
      <c r="B214" s="277" t="s">
        <v>2040</v>
      </c>
      <c r="C214" s="277" t="s">
        <v>1335</v>
      </c>
    </row>
    <row r="215" s="273" customFormat="1" ht="17.25" spans="1:3">
      <c r="A215" s="277" t="s">
        <v>1344</v>
      </c>
      <c r="B215" s="277" t="s">
        <v>2040</v>
      </c>
      <c r="C215" s="277" t="s">
        <v>1345</v>
      </c>
    </row>
    <row r="216" ht="17.25" spans="1:3">
      <c r="A216" s="281"/>
      <c r="B216" s="281"/>
      <c r="C216" s="281"/>
    </row>
  </sheetData>
  <hyperlinks>
    <hyperlink ref="D1" location="目录!A1" display="目录"/>
    <hyperlink ref="D3" location="'F4-香港联邦化工价'!A1" display="F4联邦价"/>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41" t="s">
        <v>2249</v>
      </c>
      <c r="B1" s="241"/>
      <c r="C1" s="241"/>
      <c r="D1" s="241"/>
      <c r="E1" s="241"/>
      <c r="F1" s="241"/>
      <c r="G1" s="241"/>
      <c r="H1" s="241"/>
      <c r="I1" s="241"/>
      <c r="J1" s="241"/>
      <c r="K1" s="241"/>
      <c r="L1" s="241"/>
      <c r="M1" s="241"/>
      <c r="N1" s="241"/>
      <c r="O1" s="241"/>
      <c r="P1" s="241"/>
      <c r="Q1" s="241"/>
      <c r="R1" s="241"/>
      <c r="S1" s="241"/>
      <c r="T1" s="241"/>
      <c r="U1" s="241"/>
      <c r="V1" s="241"/>
      <c r="W1" s="241"/>
      <c r="X1" s="26" t="s">
        <v>63</v>
      </c>
    </row>
    <row r="2" ht="72" customHeight="1" spans="1:24">
      <c r="A2" s="242" t="s">
        <v>2250</v>
      </c>
      <c r="B2" s="242"/>
      <c r="C2" s="242"/>
      <c r="D2" s="242"/>
      <c r="E2" s="242"/>
      <c r="F2" s="242"/>
      <c r="G2" s="242"/>
      <c r="H2" s="242"/>
      <c r="I2" s="242"/>
      <c r="J2" s="242"/>
      <c r="K2" s="242"/>
      <c r="L2" s="242"/>
      <c r="M2" s="242"/>
      <c r="N2" s="242"/>
      <c r="O2" s="242"/>
      <c r="P2" s="242"/>
      <c r="Q2" s="242"/>
      <c r="R2" s="242"/>
      <c r="S2" s="242"/>
      <c r="T2" s="242"/>
      <c r="U2" s="242"/>
      <c r="V2" s="242"/>
      <c r="W2" s="242"/>
      <c r="X2" s="26" t="s">
        <v>1636</v>
      </c>
    </row>
    <row r="3" ht="24.75" spans="1:24">
      <c r="A3" s="243" t="s">
        <v>306</v>
      </c>
      <c r="B3" s="244" t="s">
        <v>2251</v>
      </c>
      <c r="C3" s="244" t="s">
        <v>2252</v>
      </c>
      <c r="D3" s="245" t="s">
        <v>2253</v>
      </c>
      <c r="E3" s="245" t="s">
        <v>2254</v>
      </c>
      <c r="F3" s="245" t="s">
        <v>2255</v>
      </c>
      <c r="G3" s="245" t="s">
        <v>2256</v>
      </c>
      <c r="H3" s="245" t="s">
        <v>2257</v>
      </c>
      <c r="I3" s="245" t="s">
        <v>2258</v>
      </c>
      <c r="J3" s="262" t="s">
        <v>2259</v>
      </c>
      <c r="K3" s="263" t="s">
        <v>2260</v>
      </c>
      <c r="L3" s="263" t="s">
        <v>2261</v>
      </c>
      <c r="M3" s="263" t="s">
        <v>2262</v>
      </c>
      <c r="N3" s="245" t="s">
        <v>2263</v>
      </c>
      <c r="O3" s="245" t="s">
        <v>2264</v>
      </c>
      <c r="P3" s="245" t="s">
        <v>2265</v>
      </c>
      <c r="Q3" s="245" t="s">
        <v>2266</v>
      </c>
      <c r="R3" s="245" t="s">
        <v>2267</v>
      </c>
      <c r="S3" s="245" t="s">
        <v>2268</v>
      </c>
      <c r="T3" s="262" t="s">
        <v>2269</v>
      </c>
      <c r="U3" s="263" t="s">
        <v>2270</v>
      </c>
      <c r="V3" s="263" t="s">
        <v>2271</v>
      </c>
      <c r="W3" s="266" t="s">
        <v>2272</v>
      </c>
      <c r="X3" s="267"/>
    </row>
    <row r="4" ht="14.25" spans="1:24">
      <c r="A4" s="246" t="s">
        <v>1673</v>
      </c>
      <c r="B4" s="247">
        <v>1</v>
      </c>
      <c r="C4" s="247">
        <v>2</v>
      </c>
      <c r="D4" s="247" t="s">
        <v>2039</v>
      </c>
      <c r="E4" s="247" t="s">
        <v>2041</v>
      </c>
      <c r="F4" s="247" t="s">
        <v>2042</v>
      </c>
      <c r="G4" s="247" t="s">
        <v>2043</v>
      </c>
      <c r="H4" s="247" t="s">
        <v>2044</v>
      </c>
      <c r="I4" s="247" t="s">
        <v>2045</v>
      </c>
      <c r="J4" s="247" t="s">
        <v>2040</v>
      </c>
      <c r="K4" s="247" t="s">
        <v>2052</v>
      </c>
      <c r="L4" s="247" t="s">
        <v>2053</v>
      </c>
      <c r="M4" s="247" t="s">
        <v>2087</v>
      </c>
      <c r="N4" s="247" t="s">
        <v>2073</v>
      </c>
      <c r="O4" s="247" t="s">
        <v>2074</v>
      </c>
      <c r="P4" s="247" t="s">
        <v>2075</v>
      </c>
      <c r="Q4" s="247" t="s">
        <v>2076</v>
      </c>
      <c r="R4" s="247" t="s">
        <v>2077</v>
      </c>
      <c r="S4" s="247" t="s">
        <v>2078</v>
      </c>
      <c r="T4" s="247" t="s">
        <v>2079</v>
      </c>
      <c r="U4" s="247" t="s">
        <v>2080</v>
      </c>
      <c r="V4" s="247" t="s">
        <v>2081</v>
      </c>
      <c r="W4" s="268" t="s">
        <v>2082</v>
      </c>
      <c r="X4" s="21"/>
    </row>
    <row r="5" ht="15" customHeight="1" spans="1:24">
      <c r="A5" s="248">
        <v>1</v>
      </c>
      <c r="B5" s="249">
        <v>240.6</v>
      </c>
      <c r="C5" s="249">
        <v>245.2</v>
      </c>
      <c r="D5" s="249">
        <v>223.6</v>
      </c>
      <c r="E5" s="250">
        <v>310.4</v>
      </c>
      <c r="F5" s="250">
        <v>267.9</v>
      </c>
      <c r="G5" s="250">
        <v>368.4</v>
      </c>
      <c r="H5" s="250">
        <v>364</v>
      </c>
      <c r="I5" s="250">
        <v>305.9</v>
      </c>
      <c r="J5" s="250">
        <v>612.5</v>
      </c>
      <c r="K5" s="249">
        <v>213.9</v>
      </c>
      <c r="L5" s="249">
        <v>267.7</v>
      </c>
      <c r="M5" s="249">
        <v>249.6</v>
      </c>
      <c r="N5" s="264"/>
      <c r="O5" s="249">
        <v>177.7</v>
      </c>
      <c r="P5" s="249">
        <v>157.7</v>
      </c>
      <c r="Q5" s="249">
        <v>160.1</v>
      </c>
      <c r="R5" s="249">
        <v>176.2</v>
      </c>
      <c r="S5" s="249">
        <v>222.3</v>
      </c>
      <c r="T5" s="269">
        <v>301.9</v>
      </c>
      <c r="U5" s="249">
        <v>158.2</v>
      </c>
      <c r="V5" s="249">
        <v>161.1</v>
      </c>
      <c r="W5" s="249">
        <v>172.1</v>
      </c>
      <c r="X5" s="21"/>
    </row>
    <row r="6" ht="15" customHeight="1" spans="1:24">
      <c r="A6" s="248">
        <v>1.5</v>
      </c>
      <c r="B6" s="249">
        <v>284.9</v>
      </c>
      <c r="C6" s="249">
        <v>290.4</v>
      </c>
      <c r="D6" s="249">
        <v>254.6</v>
      </c>
      <c r="E6" s="250">
        <v>359.2</v>
      </c>
      <c r="F6" s="250">
        <v>304.3</v>
      </c>
      <c r="G6" s="250">
        <v>413.6</v>
      </c>
      <c r="H6" s="250">
        <v>413.1</v>
      </c>
      <c r="I6" s="250">
        <v>370.7</v>
      </c>
      <c r="J6" s="250">
        <v>720.9</v>
      </c>
      <c r="K6" s="249">
        <v>243.9</v>
      </c>
      <c r="L6" s="249">
        <v>307.8</v>
      </c>
      <c r="M6" s="249">
        <v>298.6</v>
      </c>
      <c r="N6" s="264"/>
      <c r="O6" s="249">
        <v>206.4</v>
      </c>
      <c r="P6" s="249">
        <v>181.1</v>
      </c>
      <c r="Q6" s="249">
        <v>183.8</v>
      </c>
      <c r="R6" s="249">
        <v>201.7</v>
      </c>
      <c r="S6" s="249">
        <v>256.2</v>
      </c>
      <c r="T6" s="269">
        <v>355.1</v>
      </c>
      <c r="U6" s="249">
        <v>181.7</v>
      </c>
      <c r="V6" s="249">
        <v>184.9</v>
      </c>
      <c r="W6" s="249">
        <v>197.1</v>
      </c>
      <c r="X6" s="21"/>
    </row>
    <row r="7" ht="15" customHeight="1" spans="1:24">
      <c r="A7" s="248">
        <v>2</v>
      </c>
      <c r="B7" s="249">
        <v>309.2</v>
      </c>
      <c r="C7" s="249">
        <v>315.6</v>
      </c>
      <c r="D7" s="249">
        <v>268.4</v>
      </c>
      <c r="E7" s="250">
        <v>390.9</v>
      </c>
      <c r="F7" s="250">
        <v>323.4</v>
      </c>
      <c r="G7" s="250">
        <v>441.7</v>
      </c>
      <c r="H7" s="250">
        <v>445</v>
      </c>
      <c r="I7" s="250">
        <v>418.4</v>
      </c>
      <c r="J7" s="250">
        <v>812</v>
      </c>
      <c r="K7" s="249">
        <v>256.6</v>
      </c>
      <c r="L7" s="249">
        <v>326.8</v>
      </c>
      <c r="M7" s="249">
        <v>323.5</v>
      </c>
      <c r="N7" s="264"/>
      <c r="O7" s="249">
        <v>217.9</v>
      </c>
      <c r="P7" s="249">
        <v>187.4</v>
      </c>
      <c r="Q7" s="249">
        <v>190.3</v>
      </c>
      <c r="R7" s="249">
        <v>210</v>
      </c>
      <c r="S7" s="249">
        <v>272.9</v>
      </c>
      <c r="T7" s="269">
        <v>384.2</v>
      </c>
      <c r="U7" s="249">
        <v>188</v>
      </c>
      <c r="V7" s="249">
        <v>191.5</v>
      </c>
      <c r="W7" s="249">
        <v>205</v>
      </c>
      <c r="X7" s="21"/>
    </row>
    <row r="8" ht="15" customHeight="1" spans="1:24">
      <c r="A8" s="248">
        <v>2.5</v>
      </c>
      <c r="B8" s="249">
        <v>353.5</v>
      </c>
      <c r="C8" s="249">
        <v>360.8</v>
      </c>
      <c r="D8" s="249">
        <v>299.4</v>
      </c>
      <c r="E8" s="250">
        <v>439.7</v>
      </c>
      <c r="F8" s="250">
        <v>359.8</v>
      </c>
      <c r="G8" s="250">
        <v>487</v>
      </c>
      <c r="H8" s="250">
        <v>494.1</v>
      </c>
      <c r="I8" s="250">
        <v>483.2</v>
      </c>
      <c r="J8" s="250">
        <v>920.4</v>
      </c>
      <c r="K8" s="249">
        <v>286.5</v>
      </c>
      <c r="L8" s="249">
        <v>367</v>
      </c>
      <c r="M8" s="249">
        <v>372.5</v>
      </c>
      <c r="N8" s="264"/>
      <c r="O8" s="249">
        <v>246.7</v>
      </c>
      <c r="P8" s="249">
        <v>210.8</v>
      </c>
      <c r="Q8" s="249">
        <v>214.1</v>
      </c>
      <c r="R8" s="249">
        <v>235.5</v>
      </c>
      <c r="S8" s="249">
        <v>306.7</v>
      </c>
      <c r="T8" s="269">
        <v>437.4</v>
      </c>
      <c r="U8" s="249">
        <v>211.5</v>
      </c>
      <c r="V8" s="249">
        <v>215.4</v>
      </c>
      <c r="W8" s="249">
        <v>230</v>
      </c>
      <c r="X8" s="21"/>
    </row>
    <row r="9" ht="15" customHeight="1" spans="1:24">
      <c r="A9" s="248">
        <v>3</v>
      </c>
      <c r="B9" s="249">
        <v>375.9</v>
      </c>
      <c r="C9" s="249">
        <v>383.7</v>
      </c>
      <c r="D9" s="249">
        <v>311.7</v>
      </c>
      <c r="E9" s="250">
        <v>473</v>
      </c>
      <c r="F9" s="250">
        <v>378.9</v>
      </c>
      <c r="G9" s="250">
        <v>536.6</v>
      </c>
      <c r="H9" s="250">
        <v>540.8</v>
      </c>
      <c r="I9" s="250">
        <v>541.2</v>
      </c>
      <c r="J9" s="250">
        <v>979.9</v>
      </c>
      <c r="K9" s="249">
        <v>273.4</v>
      </c>
      <c r="L9" s="249">
        <v>384.3</v>
      </c>
      <c r="M9" s="249">
        <v>395.1</v>
      </c>
      <c r="N9" s="264"/>
      <c r="O9" s="249">
        <v>247.1</v>
      </c>
      <c r="P9" s="249">
        <v>211.3</v>
      </c>
      <c r="Q9" s="249">
        <v>213.7</v>
      </c>
      <c r="R9" s="249">
        <v>235.3</v>
      </c>
      <c r="S9" s="249">
        <v>306.7</v>
      </c>
      <c r="T9" s="269">
        <v>470.5</v>
      </c>
      <c r="U9" s="249">
        <v>214.6</v>
      </c>
      <c r="V9" s="249">
        <v>215.1</v>
      </c>
      <c r="W9" s="249">
        <v>229.6</v>
      </c>
      <c r="X9" s="21"/>
    </row>
    <row r="10" ht="15" customHeight="1" spans="1:24">
      <c r="A10" s="248">
        <v>3.5</v>
      </c>
      <c r="B10" s="249">
        <v>418.1</v>
      </c>
      <c r="C10" s="249">
        <v>427.2</v>
      </c>
      <c r="D10" s="249">
        <v>352</v>
      </c>
      <c r="E10" s="250">
        <v>530.4</v>
      </c>
      <c r="F10" s="250">
        <v>425.2</v>
      </c>
      <c r="G10" s="250">
        <v>601.4</v>
      </c>
      <c r="H10" s="250">
        <v>603.8</v>
      </c>
      <c r="I10" s="250">
        <v>604.8</v>
      </c>
      <c r="J10" s="250">
        <v>1141.7</v>
      </c>
      <c r="K10" s="249">
        <v>308.8</v>
      </c>
      <c r="L10" s="249">
        <v>434.6</v>
      </c>
      <c r="M10" s="249">
        <v>442.4</v>
      </c>
      <c r="N10" s="264"/>
      <c r="O10" s="249">
        <v>276.4</v>
      </c>
      <c r="P10" s="249">
        <v>238.4</v>
      </c>
      <c r="Q10" s="249">
        <v>241.1</v>
      </c>
      <c r="R10" s="249">
        <v>265.5</v>
      </c>
      <c r="S10" s="249">
        <v>343.6</v>
      </c>
      <c r="T10" s="269">
        <v>531.7</v>
      </c>
      <c r="U10" s="249">
        <v>242.1</v>
      </c>
      <c r="V10" s="249">
        <v>242.6</v>
      </c>
      <c r="W10" s="249">
        <v>259.1</v>
      </c>
      <c r="X10" s="21"/>
    </row>
    <row r="11" ht="15" customHeight="1" spans="1:24">
      <c r="A11" s="248">
        <v>4</v>
      </c>
      <c r="B11" s="249">
        <v>440.2</v>
      </c>
      <c r="C11" s="249">
        <v>450.7</v>
      </c>
      <c r="D11" s="249">
        <v>375.2</v>
      </c>
      <c r="E11" s="250">
        <v>570.6</v>
      </c>
      <c r="F11" s="250">
        <v>454.2</v>
      </c>
      <c r="G11" s="250">
        <v>649</v>
      </c>
      <c r="H11" s="250">
        <v>649.6</v>
      </c>
      <c r="I11" s="250">
        <v>651.3</v>
      </c>
      <c r="J11" s="250">
        <v>1286.3</v>
      </c>
      <c r="K11" s="249">
        <v>327</v>
      </c>
      <c r="L11" s="249">
        <v>463.8</v>
      </c>
      <c r="M11" s="249">
        <v>465.7</v>
      </c>
      <c r="N11" s="264"/>
      <c r="O11" s="249">
        <v>288.4</v>
      </c>
      <c r="P11" s="249">
        <v>248.3</v>
      </c>
      <c r="Q11" s="249">
        <v>251.3</v>
      </c>
      <c r="R11" s="249">
        <v>278.4</v>
      </c>
      <c r="S11" s="249">
        <v>363.3</v>
      </c>
      <c r="T11" s="269">
        <v>568.9</v>
      </c>
      <c r="U11" s="249">
        <v>252.5</v>
      </c>
      <c r="V11" s="249">
        <v>253</v>
      </c>
      <c r="W11" s="249">
        <v>271.3</v>
      </c>
      <c r="X11" s="21"/>
    </row>
    <row r="12" ht="15" customHeight="1" spans="1:24">
      <c r="A12" s="248">
        <v>4.5</v>
      </c>
      <c r="B12" s="249">
        <v>482.4</v>
      </c>
      <c r="C12" s="249">
        <v>494.2</v>
      </c>
      <c r="D12" s="249">
        <v>415.5</v>
      </c>
      <c r="E12" s="250">
        <v>627.9</v>
      </c>
      <c r="F12" s="250">
        <v>500.5</v>
      </c>
      <c r="G12" s="250">
        <v>713.7</v>
      </c>
      <c r="H12" s="250">
        <v>712.5</v>
      </c>
      <c r="I12" s="250">
        <v>714.9</v>
      </c>
      <c r="J12" s="250">
        <v>1448</v>
      </c>
      <c r="K12" s="249">
        <v>362.5</v>
      </c>
      <c r="L12" s="249">
        <v>514.2</v>
      </c>
      <c r="M12" s="249">
        <v>513</v>
      </c>
      <c r="N12" s="264"/>
      <c r="O12" s="249">
        <v>317.6</v>
      </c>
      <c r="P12" s="249">
        <v>275.4</v>
      </c>
      <c r="Q12" s="249">
        <v>278.7</v>
      </c>
      <c r="R12" s="249">
        <v>308.6</v>
      </c>
      <c r="S12" s="249">
        <v>400.2</v>
      </c>
      <c r="T12" s="269">
        <v>630.1</v>
      </c>
      <c r="U12" s="249">
        <v>280</v>
      </c>
      <c r="V12" s="249">
        <v>280.5</v>
      </c>
      <c r="W12" s="249">
        <v>300.7</v>
      </c>
      <c r="X12" s="21"/>
    </row>
    <row r="13" ht="15" customHeight="1" spans="1:24">
      <c r="A13" s="248">
        <v>5</v>
      </c>
      <c r="B13" s="249">
        <v>504.5</v>
      </c>
      <c r="C13" s="249">
        <v>517.8</v>
      </c>
      <c r="D13" s="249">
        <v>438.7</v>
      </c>
      <c r="E13" s="250">
        <v>668.1</v>
      </c>
      <c r="F13" s="250">
        <v>529.6</v>
      </c>
      <c r="G13" s="250">
        <v>761.3</v>
      </c>
      <c r="H13" s="250">
        <v>758.3</v>
      </c>
      <c r="I13" s="250">
        <v>761.3</v>
      </c>
      <c r="J13" s="250">
        <v>1592.6</v>
      </c>
      <c r="K13" s="249">
        <v>380.7</v>
      </c>
      <c r="L13" s="249">
        <v>543.4</v>
      </c>
      <c r="M13" s="249">
        <v>536.3</v>
      </c>
      <c r="N13" s="264"/>
      <c r="O13" s="249">
        <v>329.7</v>
      </c>
      <c r="P13" s="249">
        <v>285.2</v>
      </c>
      <c r="Q13" s="249">
        <v>288.9</v>
      </c>
      <c r="R13" s="249">
        <v>321.6</v>
      </c>
      <c r="S13" s="249">
        <v>419.9</v>
      </c>
      <c r="T13" s="269">
        <v>667.4</v>
      </c>
      <c r="U13" s="249">
        <v>290.3</v>
      </c>
      <c r="V13" s="249">
        <v>290.9</v>
      </c>
      <c r="W13" s="249">
        <v>313</v>
      </c>
      <c r="X13" s="21"/>
    </row>
    <row r="14" ht="15" customHeight="1" spans="1:24">
      <c r="A14" s="248">
        <v>5.5</v>
      </c>
      <c r="B14" s="249">
        <v>546.7</v>
      </c>
      <c r="C14" s="249">
        <v>560.7</v>
      </c>
      <c r="D14" s="249">
        <v>454.3</v>
      </c>
      <c r="E14" s="250">
        <v>732.3</v>
      </c>
      <c r="F14" s="250">
        <v>562.2</v>
      </c>
      <c r="G14" s="250">
        <v>810.5</v>
      </c>
      <c r="H14" s="250">
        <v>812.2</v>
      </c>
      <c r="I14" s="250">
        <v>967.7</v>
      </c>
      <c r="J14" s="250">
        <v>1515.4</v>
      </c>
      <c r="K14" s="249">
        <v>387.4</v>
      </c>
      <c r="L14" s="249">
        <v>572.3</v>
      </c>
      <c r="M14" s="249">
        <v>583.3</v>
      </c>
      <c r="N14" s="264"/>
      <c r="O14" s="249">
        <v>345.2</v>
      </c>
      <c r="P14" s="249">
        <v>307.5</v>
      </c>
      <c r="Q14" s="249">
        <v>304.9</v>
      </c>
      <c r="R14" s="249">
        <v>337.7</v>
      </c>
      <c r="S14" s="249">
        <v>436.1</v>
      </c>
      <c r="T14" s="269">
        <v>693.8</v>
      </c>
      <c r="U14" s="249">
        <v>306.3</v>
      </c>
      <c r="V14" s="249">
        <v>306.9</v>
      </c>
      <c r="W14" s="249">
        <v>328.9</v>
      </c>
      <c r="X14" s="21"/>
    </row>
    <row r="15" ht="15" customHeight="1" spans="1:24">
      <c r="A15" s="248">
        <v>6</v>
      </c>
      <c r="B15" s="249">
        <v>567.6</v>
      </c>
      <c r="C15" s="249">
        <v>582</v>
      </c>
      <c r="D15" s="249">
        <v>465.2</v>
      </c>
      <c r="E15" s="250">
        <v>765.4</v>
      </c>
      <c r="F15" s="250">
        <v>581.8</v>
      </c>
      <c r="G15" s="250">
        <v>841.4</v>
      </c>
      <c r="H15" s="250">
        <v>842.9</v>
      </c>
      <c r="I15" s="250">
        <v>995.5</v>
      </c>
      <c r="J15" s="250">
        <v>1574.1</v>
      </c>
      <c r="K15" s="249">
        <v>395.6</v>
      </c>
      <c r="L15" s="249">
        <v>591.3</v>
      </c>
      <c r="M15" s="249">
        <v>604.4</v>
      </c>
      <c r="N15" s="264"/>
      <c r="O15" s="249">
        <v>355.3</v>
      </c>
      <c r="P15" s="249">
        <v>312.4</v>
      </c>
      <c r="Q15" s="249">
        <v>309.7</v>
      </c>
      <c r="R15" s="249">
        <v>343.9</v>
      </c>
      <c r="S15" s="249">
        <v>450.7</v>
      </c>
      <c r="T15" s="269">
        <v>722.3</v>
      </c>
      <c r="U15" s="249">
        <v>311.3</v>
      </c>
      <c r="V15" s="249">
        <v>311.8</v>
      </c>
      <c r="W15" s="249">
        <v>334.7</v>
      </c>
      <c r="X15" s="21"/>
    </row>
    <row r="16" ht="15" customHeight="1" spans="1:24">
      <c r="A16" s="248">
        <v>6.5</v>
      </c>
      <c r="B16" s="249">
        <v>608.6</v>
      </c>
      <c r="C16" s="249">
        <v>623.3</v>
      </c>
      <c r="D16" s="249">
        <v>493.4</v>
      </c>
      <c r="E16" s="250">
        <v>815.7</v>
      </c>
      <c r="F16" s="250">
        <v>618.6</v>
      </c>
      <c r="G16" s="250">
        <v>889.4</v>
      </c>
      <c r="H16" s="250">
        <v>890.8</v>
      </c>
      <c r="I16" s="250">
        <v>1040.4</v>
      </c>
      <c r="J16" s="250">
        <v>1650</v>
      </c>
      <c r="K16" s="249">
        <v>421.1</v>
      </c>
      <c r="L16" s="249">
        <v>631.4</v>
      </c>
      <c r="M16" s="249">
        <v>649.6</v>
      </c>
      <c r="N16" s="264"/>
      <c r="O16" s="249">
        <v>382.7</v>
      </c>
      <c r="P16" s="249">
        <v>334.6</v>
      </c>
      <c r="Q16" s="249">
        <v>331.8</v>
      </c>
      <c r="R16" s="249">
        <v>367.3</v>
      </c>
      <c r="S16" s="249">
        <v>482.5</v>
      </c>
      <c r="T16" s="269">
        <v>774.8</v>
      </c>
      <c r="U16" s="249">
        <v>333.4</v>
      </c>
      <c r="V16" s="249">
        <v>334</v>
      </c>
      <c r="W16" s="249">
        <v>357.7</v>
      </c>
      <c r="X16" s="21"/>
    </row>
    <row r="17" ht="15" customHeight="1" spans="1:24">
      <c r="A17" s="248">
        <v>7</v>
      </c>
      <c r="B17" s="249">
        <v>629.5</v>
      </c>
      <c r="C17" s="249">
        <v>644.6</v>
      </c>
      <c r="D17" s="249">
        <v>504.4</v>
      </c>
      <c r="E17" s="250">
        <v>848.8</v>
      </c>
      <c r="F17" s="250">
        <v>638.3</v>
      </c>
      <c r="G17" s="250">
        <v>920.3</v>
      </c>
      <c r="H17" s="250">
        <v>921.5</v>
      </c>
      <c r="I17" s="250">
        <v>1068.1</v>
      </c>
      <c r="J17" s="250">
        <v>1708.7</v>
      </c>
      <c r="K17" s="249">
        <v>429.3</v>
      </c>
      <c r="L17" s="249">
        <v>650.4</v>
      </c>
      <c r="M17" s="249">
        <v>670.8</v>
      </c>
      <c r="N17" s="264"/>
      <c r="O17" s="249">
        <v>392.9</v>
      </c>
      <c r="P17" s="249">
        <v>339.6</v>
      </c>
      <c r="Q17" s="249">
        <v>336.6</v>
      </c>
      <c r="R17" s="249">
        <v>373.5</v>
      </c>
      <c r="S17" s="249">
        <v>497.1</v>
      </c>
      <c r="T17" s="269">
        <v>803.3</v>
      </c>
      <c r="U17" s="249">
        <v>338.3</v>
      </c>
      <c r="V17" s="249">
        <v>338.9</v>
      </c>
      <c r="W17" s="249">
        <v>363.6</v>
      </c>
      <c r="X17" s="21"/>
    </row>
    <row r="18" ht="15" customHeight="1" spans="1:24">
      <c r="A18" s="248">
        <v>7.5</v>
      </c>
      <c r="B18" s="249">
        <v>670.5</v>
      </c>
      <c r="C18" s="249">
        <v>685.9</v>
      </c>
      <c r="D18" s="249">
        <v>532.5</v>
      </c>
      <c r="E18" s="250">
        <v>899.1</v>
      </c>
      <c r="F18" s="250">
        <v>675.1</v>
      </c>
      <c r="G18" s="250">
        <v>968.4</v>
      </c>
      <c r="H18" s="250">
        <v>969.4</v>
      </c>
      <c r="I18" s="250">
        <v>1113.1</v>
      </c>
      <c r="J18" s="250">
        <v>1784.6</v>
      </c>
      <c r="K18" s="249">
        <v>454.7</v>
      </c>
      <c r="L18" s="249">
        <v>690.5</v>
      </c>
      <c r="M18" s="249">
        <v>716</v>
      </c>
      <c r="N18" s="264"/>
      <c r="O18" s="249">
        <v>420.3</v>
      </c>
      <c r="P18" s="249">
        <v>361.7</v>
      </c>
      <c r="Q18" s="249">
        <v>358.7</v>
      </c>
      <c r="R18" s="249">
        <v>396.9</v>
      </c>
      <c r="S18" s="249">
        <v>528.9</v>
      </c>
      <c r="T18" s="269">
        <v>855.8</v>
      </c>
      <c r="U18" s="249">
        <v>360.4</v>
      </c>
      <c r="V18" s="249">
        <v>361</v>
      </c>
      <c r="W18" s="249">
        <v>386.6</v>
      </c>
      <c r="X18" s="21"/>
    </row>
    <row r="19" ht="15" customHeight="1" spans="1:24">
      <c r="A19" s="248">
        <v>8</v>
      </c>
      <c r="B19" s="249">
        <v>691.4</v>
      </c>
      <c r="C19" s="249">
        <v>707.2</v>
      </c>
      <c r="D19" s="249">
        <v>543.5</v>
      </c>
      <c r="E19" s="250">
        <v>932.2</v>
      </c>
      <c r="F19" s="250">
        <v>694.7</v>
      </c>
      <c r="G19" s="250">
        <v>999.2</v>
      </c>
      <c r="H19" s="250">
        <v>1000.1</v>
      </c>
      <c r="I19" s="250">
        <v>1140.8</v>
      </c>
      <c r="J19" s="250">
        <v>1843.3</v>
      </c>
      <c r="K19" s="249">
        <v>462.9</v>
      </c>
      <c r="L19" s="249">
        <v>709.5</v>
      </c>
      <c r="M19" s="249">
        <v>737.1</v>
      </c>
      <c r="N19" s="264"/>
      <c r="O19" s="249">
        <v>430.5</v>
      </c>
      <c r="P19" s="249">
        <v>366.7</v>
      </c>
      <c r="Q19" s="249">
        <v>363.5</v>
      </c>
      <c r="R19" s="249">
        <v>403.1</v>
      </c>
      <c r="S19" s="249">
        <v>543.5</v>
      </c>
      <c r="T19" s="269">
        <v>884.2</v>
      </c>
      <c r="U19" s="249">
        <v>365.3</v>
      </c>
      <c r="V19" s="249">
        <v>366</v>
      </c>
      <c r="W19" s="249">
        <v>392.4</v>
      </c>
      <c r="X19" s="21"/>
    </row>
    <row r="20" ht="15" customHeight="1" spans="1:24">
      <c r="A20" s="248">
        <v>8.5</v>
      </c>
      <c r="B20" s="249">
        <v>732.3</v>
      </c>
      <c r="C20" s="249">
        <v>748.5</v>
      </c>
      <c r="D20" s="249">
        <v>571.6</v>
      </c>
      <c r="E20" s="250">
        <v>982.5</v>
      </c>
      <c r="F20" s="250">
        <v>731.5</v>
      </c>
      <c r="G20" s="250">
        <v>1047.3</v>
      </c>
      <c r="H20" s="250">
        <v>1048</v>
      </c>
      <c r="I20" s="250">
        <v>1185.7</v>
      </c>
      <c r="J20" s="250">
        <v>1919.2</v>
      </c>
      <c r="K20" s="249">
        <v>488.4</v>
      </c>
      <c r="L20" s="249">
        <v>749.6</v>
      </c>
      <c r="M20" s="249">
        <v>782.3</v>
      </c>
      <c r="N20" s="264"/>
      <c r="O20" s="249">
        <v>457.9</v>
      </c>
      <c r="P20" s="249">
        <v>388.8</v>
      </c>
      <c r="Q20" s="249">
        <v>385.6</v>
      </c>
      <c r="R20" s="249">
        <v>426.5</v>
      </c>
      <c r="S20" s="249">
        <v>575.3</v>
      </c>
      <c r="T20" s="269">
        <v>936.7</v>
      </c>
      <c r="U20" s="249">
        <v>387.4</v>
      </c>
      <c r="V20" s="249">
        <v>388.1</v>
      </c>
      <c r="W20" s="249">
        <v>415.5</v>
      </c>
      <c r="X20" s="21"/>
    </row>
    <row r="21" ht="15" customHeight="1" spans="1:24">
      <c r="A21" s="248">
        <v>9</v>
      </c>
      <c r="B21" s="249">
        <v>753.3</v>
      </c>
      <c r="C21" s="249">
        <v>769.8</v>
      </c>
      <c r="D21" s="249">
        <v>582.6</v>
      </c>
      <c r="E21" s="250">
        <v>1015.6</v>
      </c>
      <c r="F21" s="250">
        <v>751.2</v>
      </c>
      <c r="G21" s="250">
        <v>1078.1</v>
      </c>
      <c r="H21" s="250">
        <v>1078.6</v>
      </c>
      <c r="I21" s="250">
        <v>1213.5</v>
      </c>
      <c r="J21" s="250">
        <v>1977.9</v>
      </c>
      <c r="K21" s="249">
        <v>496.6</v>
      </c>
      <c r="L21" s="249">
        <v>768.6</v>
      </c>
      <c r="M21" s="249">
        <v>803.5</v>
      </c>
      <c r="N21" s="264"/>
      <c r="O21" s="249">
        <v>468</v>
      </c>
      <c r="P21" s="249">
        <v>393.8</v>
      </c>
      <c r="Q21" s="249">
        <v>390.4</v>
      </c>
      <c r="R21" s="249">
        <v>432.7</v>
      </c>
      <c r="S21" s="249">
        <v>589.9</v>
      </c>
      <c r="T21" s="269">
        <v>965.2</v>
      </c>
      <c r="U21" s="249">
        <v>392.3</v>
      </c>
      <c r="V21" s="249">
        <v>393</v>
      </c>
      <c r="W21" s="249">
        <v>421.3</v>
      </c>
      <c r="X21" s="21"/>
    </row>
    <row r="22" ht="15" customHeight="1" spans="1:24">
      <c r="A22" s="248">
        <v>9.5</v>
      </c>
      <c r="B22" s="249">
        <v>794.2</v>
      </c>
      <c r="C22" s="249">
        <v>811</v>
      </c>
      <c r="D22" s="249">
        <v>610.8</v>
      </c>
      <c r="E22" s="250">
        <v>1065.9</v>
      </c>
      <c r="F22" s="250">
        <v>788</v>
      </c>
      <c r="G22" s="250">
        <v>1126.2</v>
      </c>
      <c r="H22" s="250">
        <v>1126.5</v>
      </c>
      <c r="I22" s="250">
        <v>1258.4</v>
      </c>
      <c r="J22" s="250">
        <v>2053.8</v>
      </c>
      <c r="K22" s="249">
        <v>522</v>
      </c>
      <c r="L22" s="249">
        <v>808.7</v>
      </c>
      <c r="M22" s="249">
        <v>848.6</v>
      </c>
      <c r="N22" s="264"/>
      <c r="O22" s="249">
        <v>495.4</v>
      </c>
      <c r="P22" s="249">
        <v>416</v>
      </c>
      <c r="Q22" s="249">
        <v>412.5</v>
      </c>
      <c r="R22" s="249">
        <v>456.1</v>
      </c>
      <c r="S22" s="249">
        <v>621.7</v>
      </c>
      <c r="T22" s="269">
        <v>1017.7</v>
      </c>
      <c r="U22" s="249">
        <v>414.5</v>
      </c>
      <c r="V22" s="249">
        <v>415.2</v>
      </c>
      <c r="W22" s="249">
        <v>444.4</v>
      </c>
      <c r="X22" s="21"/>
    </row>
    <row r="23" ht="15" customHeight="1" spans="1:24">
      <c r="A23" s="248">
        <v>10</v>
      </c>
      <c r="B23" s="249">
        <v>825.2</v>
      </c>
      <c r="C23" s="249">
        <v>842.3</v>
      </c>
      <c r="D23" s="249">
        <v>621.7</v>
      </c>
      <c r="E23" s="250">
        <v>1099</v>
      </c>
      <c r="F23" s="250">
        <v>807.6</v>
      </c>
      <c r="G23" s="250">
        <v>1157.1</v>
      </c>
      <c r="H23" s="250">
        <v>1157.2</v>
      </c>
      <c r="I23" s="250">
        <v>1286.1</v>
      </c>
      <c r="J23" s="250">
        <v>2112.6</v>
      </c>
      <c r="K23" s="249">
        <v>530.3</v>
      </c>
      <c r="L23" s="249">
        <v>827.6</v>
      </c>
      <c r="M23" s="249">
        <v>869.8</v>
      </c>
      <c r="N23" s="264"/>
      <c r="O23" s="249">
        <v>505.6</v>
      </c>
      <c r="P23" s="249">
        <v>420.9</v>
      </c>
      <c r="Q23" s="249">
        <v>417.3</v>
      </c>
      <c r="R23" s="249">
        <v>462.2</v>
      </c>
      <c r="S23" s="249">
        <v>636.3</v>
      </c>
      <c r="T23" s="269">
        <v>1046.2</v>
      </c>
      <c r="U23" s="249">
        <v>419.4</v>
      </c>
      <c r="V23" s="249">
        <v>420.1</v>
      </c>
      <c r="W23" s="249">
        <v>450.2</v>
      </c>
      <c r="X23" s="21"/>
    </row>
    <row r="24" ht="15" customHeight="1" spans="1:24">
      <c r="A24" s="248">
        <v>10.5</v>
      </c>
      <c r="B24" s="249">
        <v>878.8</v>
      </c>
      <c r="C24" s="249">
        <v>898.5</v>
      </c>
      <c r="D24" s="249">
        <v>649.1</v>
      </c>
      <c r="E24" s="250">
        <v>1165.1</v>
      </c>
      <c r="F24" s="250">
        <v>856.6</v>
      </c>
      <c r="G24" s="250">
        <v>1178.5</v>
      </c>
      <c r="H24" s="250">
        <v>1203.1</v>
      </c>
      <c r="I24" s="250">
        <v>1365.1</v>
      </c>
      <c r="J24" s="250">
        <v>2180.3</v>
      </c>
      <c r="K24" s="249">
        <v>557.9</v>
      </c>
      <c r="L24" s="249">
        <v>898.8</v>
      </c>
      <c r="M24" s="249">
        <v>928.9</v>
      </c>
      <c r="N24" s="264"/>
      <c r="O24" s="249">
        <v>616.3</v>
      </c>
      <c r="P24" s="249">
        <v>504.6</v>
      </c>
      <c r="Q24" s="249">
        <v>555.7</v>
      </c>
      <c r="R24" s="249">
        <v>522.9</v>
      </c>
      <c r="S24" s="249">
        <v>655.5</v>
      </c>
      <c r="T24" s="269">
        <v>1075.4</v>
      </c>
      <c r="U24" s="249">
        <v>531.9</v>
      </c>
      <c r="V24" s="249">
        <v>555.7</v>
      </c>
      <c r="W24" s="249">
        <v>550.3</v>
      </c>
      <c r="X24" s="21"/>
    </row>
    <row r="25" ht="15" customHeight="1" spans="1:24">
      <c r="A25" s="248">
        <v>11</v>
      </c>
      <c r="B25" s="249">
        <v>897</v>
      </c>
      <c r="C25" s="249">
        <v>917.4</v>
      </c>
      <c r="D25" s="249">
        <v>660.9</v>
      </c>
      <c r="E25" s="250">
        <v>1193.5</v>
      </c>
      <c r="F25" s="250">
        <v>873.3</v>
      </c>
      <c r="G25" s="250">
        <v>1203.7</v>
      </c>
      <c r="H25" s="250">
        <v>1225.7</v>
      </c>
      <c r="I25" s="250">
        <v>1395.1</v>
      </c>
      <c r="J25" s="250">
        <v>2232.3</v>
      </c>
      <c r="K25" s="249">
        <v>566.9</v>
      </c>
      <c r="L25" s="249">
        <v>915.8</v>
      </c>
      <c r="M25" s="249">
        <v>947.2</v>
      </c>
      <c r="N25" s="264"/>
      <c r="O25" s="249">
        <v>627.1</v>
      </c>
      <c r="P25" s="249">
        <v>511.9</v>
      </c>
      <c r="Q25" s="249">
        <v>564.6</v>
      </c>
      <c r="R25" s="249">
        <v>530.7</v>
      </c>
      <c r="S25" s="249">
        <v>667.1</v>
      </c>
      <c r="T25" s="269">
        <v>1098.8</v>
      </c>
      <c r="U25" s="249">
        <v>540</v>
      </c>
      <c r="V25" s="249">
        <v>564.6</v>
      </c>
      <c r="W25" s="249">
        <v>559</v>
      </c>
      <c r="X25" s="21"/>
    </row>
    <row r="26" ht="15" customHeight="1" spans="1:24">
      <c r="A26" s="248">
        <v>11.5</v>
      </c>
      <c r="B26" s="249">
        <v>935.1</v>
      </c>
      <c r="C26" s="249">
        <v>956.3</v>
      </c>
      <c r="D26" s="249">
        <v>689.9</v>
      </c>
      <c r="E26" s="250">
        <v>1239</v>
      </c>
      <c r="F26" s="250">
        <v>907.2</v>
      </c>
      <c r="G26" s="250">
        <v>1246</v>
      </c>
      <c r="H26" s="250">
        <v>1265.5</v>
      </c>
      <c r="I26" s="250">
        <v>1442.3</v>
      </c>
      <c r="J26" s="250">
        <v>2301.4</v>
      </c>
      <c r="K26" s="249">
        <v>593</v>
      </c>
      <c r="L26" s="249">
        <v>954</v>
      </c>
      <c r="M26" s="249">
        <v>989.6</v>
      </c>
      <c r="N26" s="264"/>
      <c r="O26" s="249">
        <v>655.1</v>
      </c>
      <c r="P26" s="249">
        <v>536.4</v>
      </c>
      <c r="Q26" s="249">
        <v>590.7</v>
      </c>
      <c r="R26" s="249">
        <v>555.8</v>
      </c>
      <c r="S26" s="249">
        <v>695.9</v>
      </c>
      <c r="T26" s="269">
        <v>1146.2</v>
      </c>
      <c r="U26" s="249">
        <v>565.3</v>
      </c>
      <c r="V26" s="249">
        <v>590.7</v>
      </c>
      <c r="W26" s="249">
        <v>584.9</v>
      </c>
      <c r="X26" s="21"/>
    </row>
    <row r="27" ht="15" customHeight="1" spans="1:24">
      <c r="A27" s="248">
        <v>12</v>
      </c>
      <c r="B27" s="249">
        <v>953.3</v>
      </c>
      <c r="C27" s="249">
        <v>975.3</v>
      </c>
      <c r="D27" s="249">
        <v>701.7</v>
      </c>
      <c r="E27" s="250">
        <v>1267.4</v>
      </c>
      <c r="F27" s="250">
        <v>923.9</v>
      </c>
      <c r="G27" s="250">
        <v>1271.2</v>
      </c>
      <c r="H27" s="250">
        <v>1288.1</v>
      </c>
      <c r="I27" s="250">
        <v>1472.3</v>
      </c>
      <c r="J27" s="250">
        <v>2353.3</v>
      </c>
      <c r="K27" s="249">
        <v>602</v>
      </c>
      <c r="L27" s="249">
        <v>983</v>
      </c>
      <c r="M27" s="249">
        <v>1008</v>
      </c>
      <c r="N27" s="264"/>
      <c r="O27" s="249">
        <v>665.8</v>
      </c>
      <c r="P27" s="249">
        <v>543.6</v>
      </c>
      <c r="Q27" s="249">
        <v>599.6</v>
      </c>
      <c r="R27" s="249">
        <v>563.6</v>
      </c>
      <c r="S27" s="249">
        <v>707.5</v>
      </c>
      <c r="T27" s="269">
        <v>1169.5</v>
      </c>
      <c r="U27" s="249">
        <v>573.5</v>
      </c>
      <c r="V27" s="249">
        <v>599.6</v>
      </c>
      <c r="W27" s="249">
        <v>593.6</v>
      </c>
      <c r="X27" s="21"/>
    </row>
    <row r="28" ht="15" customHeight="1" spans="1:24">
      <c r="A28" s="248">
        <v>12.5</v>
      </c>
      <c r="B28" s="249">
        <v>991.5</v>
      </c>
      <c r="C28" s="249">
        <v>1014.2</v>
      </c>
      <c r="D28" s="249">
        <v>730.7</v>
      </c>
      <c r="E28" s="250">
        <v>1312.9</v>
      </c>
      <c r="F28" s="250">
        <v>957.9</v>
      </c>
      <c r="G28" s="250">
        <v>1313.5</v>
      </c>
      <c r="H28" s="250">
        <v>1327.9</v>
      </c>
      <c r="I28" s="250">
        <v>1519.5</v>
      </c>
      <c r="J28" s="250">
        <v>2422.5</v>
      </c>
      <c r="K28" s="249">
        <v>628.1</v>
      </c>
      <c r="L28" s="249">
        <v>1021.7</v>
      </c>
      <c r="M28" s="249">
        <v>1050.4</v>
      </c>
      <c r="N28" s="264"/>
      <c r="O28" s="249">
        <v>693.8</v>
      </c>
      <c r="P28" s="249">
        <v>568.1</v>
      </c>
      <c r="Q28" s="249">
        <v>625.6</v>
      </c>
      <c r="R28" s="249">
        <v>588.6</v>
      </c>
      <c r="S28" s="249">
        <v>736.3</v>
      </c>
      <c r="T28" s="269">
        <v>1216.9</v>
      </c>
      <c r="U28" s="249">
        <v>598.8</v>
      </c>
      <c r="V28" s="249">
        <v>625.6</v>
      </c>
      <c r="W28" s="249">
        <v>619.5</v>
      </c>
      <c r="X28" s="21"/>
    </row>
    <row r="29" ht="15" customHeight="1" spans="1:24">
      <c r="A29" s="248">
        <v>13</v>
      </c>
      <c r="B29" s="249">
        <v>1009.7</v>
      </c>
      <c r="C29" s="249">
        <v>1033.1</v>
      </c>
      <c r="D29" s="249">
        <v>742.5</v>
      </c>
      <c r="E29" s="250">
        <v>1341.3</v>
      </c>
      <c r="F29" s="250">
        <v>974.6</v>
      </c>
      <c r="G29" s="250">
        <v>1338.7</v>
      </c>
      <c r="H29" s="250">
        <v>1350.5</v>
      </c>
      <c r="I29" s="250">
        <v>1549.6</v>
      </c>
      <c r="J29" s="250">
        <v>2474.4</v>
      </c>
      <c r="K29" s="249">
        <v>637</v>
      </c>
      <c r="L29" s="249">
        <v>1039.2</v>
      </c>
      <c r="M29" s="249">
        <v>1068.7</v>
      </c>
      <c r="N29" s="264"/>
      <c r="O29" s="249">
        <v>704.6</v>
      </c>
      <c r="P29" s="249">
        <v>575.3</v>
      </c>
      <c r="Q29" s="249">
        <v>634.5</v>
      </c>
      <c r="R29" s="249">
        <v>596.5</v>
      </c>
      <c r="S29" s="249">
        <v>747.9</v>
      </c>
      <c r="T29" s="269">
        <v>1240.2</v>
      </c>
      <c r="U29" s="249">
        <v>606.9</v>
      </c>
      <c r="V29" s="249">
        <v>634.5</v>
      </c>
      <c r="W29" s="249">
        <v>628.2</v>
      </c>
      <c r="X29" s="21"/>
    </row>
    <row r="30" ht="15" customHeight="1" spans="1:24">
      <c r="A30" s="248">
        <v>13.5</v>
      </c>
      <c r="B30" s="249">
        <v>1047.8</v>
      </c>
      <c r="C30" s="249">
        <v>1072</v>
      </c>
      <c r="D30" s="249">
        <v>771.5</v>
      </c>
      <c r="E30" s="250">
        <v>1386.9</v>
      </c>
      <c r="F30" s="250">
        <v>1008.5</v>
      </c>
      <c r="G30" s="250">
        <v>1381</v>
      </c>
      <c r="H30" s="250">
        <v>1390.3</v>
      </c>
      <c r="I30" s="250">
        <v>1596.8</v>
      </c>
      <c r="J30" s="250">
        <v>2543.6</v>
      </c>
      <c r="K30" s="249">
        <v>663.2</v>
      </c>
      <c r="L30" s="249">
        <v>1077.9</v>
      </c>
      <c r="M30" s="249">
        <v>1111.1</v>
      </c>
      <c r="N30" s="264"/>
      <c r="O30" s="249">
        <v>732.6</v>
      </c>
      <c r="P30" s="249">
        <v>599.8</v>
      </c>
      <c r="Q30" s="249">
        <v>660.6</v>
      </c>
      <c r="R30" s="249">
        <v>621.5</v>
      </c>
      <c r="S30" s="249">
        <v>776.7</v>
      </c>
      <c r="T30" s="269">
        <v>1287.6</v>
      </c>
      <c r="U30" s="249">
        <v>632.2</v>
      </c>
      <c r="V30" s="249">
        <v>660.6</v>
      </c>
      <c r="W30" s="249">
        <v>654.1</v>
      </c>
      <c r="X30" s="21"/>
    </row>
    <row r="31" ht="15" customHeight="1" spans="1:24">
      <c r="A31" s="248">
        <v>14</v>
      </c>
      <c r="B31" s="249">
        <v>1066</v>
      </c>
      <c r="C31" s="249">
        <v>1090.9</v>
      </c>
      <c r="D31" s="249">
        <v>783.3</v>
      </c>
      <c r="E31" s="250">
        <v>1415.2</v>
      </c>
      <c r="F31" s="250">
        <v>1025.2</v>
      </c>
      <c r="G31" s="250">
        <v>1406.2</v>
      </c>
      <c r="H31" s="250">
        <v>1412.9</v>
      </c>
      <c r="I31" s="250">
        <v>1626.8</v>
      </c>
      <c r="J31" s="250">
        <v>2595.5</v>
      </c>
      <c r="K31" s="249">
        <v>672.1</v>
      </c>
      <c r="L31" s="249">
        <v>1095.3</v>
      </c>
      <c r="M31" s="249">
        <v>1129.5</v>
      </c>
      <c r="N31" s="264"/>
      <c r="O31" s="249">
        <v>743.3</v>
      </c>
      <c r="P31" s="249">
        <v>607.1</v>
      </c>
      <c r="Q31" s="249">
        <v>669.4</v>
      </c>
      <c r="R31" s="249">
        <v>629.3</v>
      </c>
      <c r="S31" s="249">
        <v>788.3</v>
      </c>
      <c r="T31" s="269">
        <v>1311</v>
      </c>
      <c r="U31" s="249">
        <v>640.3</v>
      </c>
      <c r="V31" s="249">
        <v>669.4</v>
      </c>
      <c r="W31" s="249">
        <v>662.8</v>
      </c>
      <c r="X31" s="21"/>
    </row>
    <row r="32" ht="15" customHeight="1" spans="1:24">
      <c r="A32" s="248">
        <v>14.5</v>
      </c>
      <c r="B32" s="249">
        <v>1104.2</v>
      </c>
      <c r="C32" s="249">
        <v>1129.8</v>
      </c>
      <c r="D32" s="249">
        <v>812.3</v>
      </c>
      <c r="E32" s="250">
        <v>1460.8</v>
      </c>
      <c r="F32" s="250">
        <v>1059.1</v>
      </c>
      <c r="G32" s="250">
        <v>1448.5</v>
      </c>
      <c r="H32" s="250">
        <v>1452.7</v>
      </c>
      <c r="I32" s="250">
        <v>1674</v>
      </c>
      <c r="J32" s="250">
        <v>2664.6</v>
      </c>
      <c r="K32" s="249">
        <v>698.3</v>
      </c>
      <c r="L32" s="249">
        <v>1134</v>
      </c>
      <c r="M32" s="249">
        <v>1171.9</v>
      </c>
      <c r="N32" s="264"/>
      <c r="O32" s="249">
        <v>771.3</v>
      </c>
      <c r="P32" s="249">
        <v>631.5</v>
      </c>
      <c r="Q32" s="249">
        <v>695.5</v>
      </c>
      <c r="R32" s="249">
        <v>654.4</v>
      </c>
      <c r="S32" s="249">
        <v>817.1</v>
      </c>
      <c r="T32" s="269">
        <v>1358.3</v>
      </c>
      <c r="U32" s="249">
        <v>665.7</v>
      </c>
      <c r="V32" s="249">
        <v>695.5</v>
      </c>
      <c r="W32" s="249">
        <v>688.7</v>
      </c>
      <c r="X32" s="21"/>
    </row>
    <row r="33" ht="15" customHeight="1" spans="1:24">
      <c r="A33" s="248">
        <v>15</v>
      </c>
      <c r="B33" s="249">
        <v>1122.3</v>
      </c>
      <c r="C33" s="249">
        <v>1148.8</v>
      </c>
      <c r="D33" s="249">
        <v>825.1</v>
      </c>
      <c r="E33" s="250">
        <v>1490.2</v>
      </c>
      <c r="F33" s="250">
        <v>1076.8</v>
      </c>
      <c r="G33" s="250">
        <v>1474.6</v>
      </c>
      <c r="H33" s="250">
        <v>1476.3</v>
      </c>
      <c r="I33" s="250">
        <v>1705.1</v>
      </c>
      <c r="J33" s="250">
        <v>2717.6</v>
      </c>
      <c r="K33" s="249">
        <v>708.2</v>
      </c>
      <c r="L33" s="249">
        <v>1151.5</v>
      </c>
      <c r="M33" s="249">
        <v>1191.2</v>
      </c>
      <c r="N33" s="264"/>
      <c r="O33" s="249">
        <v>783.1</v>
      </c>
      <c r="P33" s="249">
        <v>639.8</v>
      </c>
      <c r="Q33" s="249">
        <v>705.4</v>
      </c>
      <c r="R33" s="249">
        <v>663.2</v>
      </c>
      <c r="S33" s="249">
        <v>829.7</v>
      </c>
      <c r="T33" s="269">
        <v>1382.7</v>
      </c>
      <c r="U33" s="249">
        <v>674.8</v>
      </c>
      <c r="V33" s="249">
        <v>705.4</v>
      </c>
      <c r="W33" s="249">
        <v>698.4</v>
      </c>
      <c r="X33" s="21"/>
    </row>
    <row r="34" ht="15" customHeight="1" spans="1:24">
      <c r="A34" s="248">
        <v>15.5</v>
      </c>
      <c r="B34" s="249">
        <v>1160.5</v>
      </c>
      <c r="C34" s="249">
        <v>1187.7</v>
      </c>
      <c r="D34" s="249">
        <v>854.1</v>
      </c>
      <c r="E34" s="250">
        <v>1535.7</v>
      </c>
      <c r="F34" s="250">
        <v>1110.7</v>
      </c>
      <c r="G34" s="250">
        <v>1517</v>
      </c>
      <c r="H34" s="250">
        <v>1516.1</v>
      </c>
      <c r="I34" s="250">
        <v>1752.3</v>
      </c>
      <c r="J34" s="250">
        <v>2786.7</v>
      </c>
      <c r="K34" s="249">
        <v>734.3</v>
      </c>
      <c r="L34" s="249">
        <v>1190.2</v>
      </c>
      <c r="M34" s="249">
        <v>1233.6</v>
      </c>
      <c r="N34" s="264"/>
      <c r="O34" s="249">
        <v>811</v>
      </c>
      <c r="P34" s="249">
        <v>664.3</v>
      </c>
      <c r="Q34" s="249">
        <v>731.5</v>
      </c>
      <c r="R34" s="249">
        <v>688.2</v>
      </c>
      <c r="S34" s="249">
        <v>858.5</v>
      </c>
      <c r="T34" s="269">
        <v>1430</v>
      </c>
      <c r="U34" s="249">
        <v>700.1</v>
      </c>
      <c r="V34" s="249">
        <v>731.5</v>
      </c>
      <c r="W34" s="249">
        <v>724.3</v>
      </c>
      <c r="X34" s="21"/>
    </row>
    <row r="35" ht="15" customHeight="1" spans="1:24">
      <c r="A35" s="248">
        <v>16</v>
      </c>
      <c r="B35" s="249">
        <v>1178.7</v>
      </c>
      <c r="C35" s="249">
        <v>1206.6</v>
      </c>
      <c r="D35" s="249">
        <v>865.9</v>
      </c>
      <c r="E35" s="250">
        <v>1564.1</v>
      </c>
      <c r="F35" s="250">
        <v>1127.4</v>
      </c>
      <c r="G35" s="250">
        <v>1542.1</v>
      </c>
      <c r="H35" s="250">
        <v>1538.7</v>
      </c>
      <c r="I35" s="250">
        <v>1780.3</v>
      </c>
      <c r="J35" s="250">
        <v>2838.7</v>
      </c>
      <c r="K35" s="249">
        <v>743.3</v>
      </c>
      <c r="L35" s="249">
        <v>1207.7</v>
      </c>
      <c r="M35" s="249">
        <v>1252</v>
      </c>
      <c r="N35" s="264"/>
      <c r="O35" s="249">
        <v>821.8</v>
      </c>
      <c r="P35" s="249">
        <v>671.5</v>
      </c>
      <c r="Q35" s="249">
        <v>740.3</v>
      </c>
      <c r="R35" s="249">
        <v>696.1</v>
      </c>
      <c r="S35" s="249">
        <v>870.1</v>
      </c>
      <c r="T35" s="269">
        <v>1453.4</v>
      </c>
      <c r="U35" s="249">
        <v>708.2</v>
      </c>
      <c r="V35" s="249">
        <v>740.3</v>
      </c>
      <c r="W35" s="249">
        <v>733</v>
      </c>
      <c r="X35" s="21"/>
    </row>
    <row r="36" ht="15" customHeight="1" spans="1:24">
      <c r="A36" s="248">
        <v>16.5</v>
      </c>
      <c r="B36" s="249">
        <v>1216.8</v>
      </c>
      <c r="C36" s="249">
        <v>1245.5</v>
      </c>
      <c r="D36" s="249">
        <v>894.9</v>
      </c>
      <c r="E36" s="250">
        <v>1609.6</v>
      </c>
      <c r="F36" s="250">
        <v>1161.3</v>
      </c>
      <c r="G36" s="250">
        <v>1584.5</v>
      </c>
      <c r="H36" s="250">
        <v>1578.5</v>
      </c>
      <c r="I36" s="250">
        <v>1827.5</v>
      </c>
      <c r="J36" s="250">
        <v>2907.8</v>
      </c>
      <c r="K36" s="249">
        <v>769.4</v>
      </c>
      <c r="L36" s="249">
        <v>1246.7</v>
      </c>
      <c r="M36" s="249">
        <v>1294.4</v>
      </c>
      <c r="N36" s="264"/>
      <c r="O36" s="249">
        <v>849.8</v>
      </c>
      <c r="P36" s="249">
        <v>696</v>
      </c>
      <c r="Q36" s="249">
        <v>766.4</v>
      </c>
      <c r="R36" s="249">
        <v>721.1</v>
      </c>
      <c r="S36" s="249">
        <v>898.9</v>
      </c>
      <c r="T36" s="269">
        <v>1500.8</v>
      </c>
      <c r="U36" s="249">
        <v>733.5</v>
      </c>
      <c r="V36" s="249">
        <v>766.4</v>
      </c>
      <c r="W36" s="249">
        <v>758.9</v>
      </c>
      <c r="X36" s="21"/>
    </row>
    <row r="37" ht="15" customHeight="1" spans="1:24">
      <c r="A37" s="248">
        <v>17</v>
      </c>
      <c r="B37" s="249">
        <v>1235</v>
      </c>
      <c r="C37" s="249">
        <v>1264.4</v>
      </c>
      <c r="D37" s="249">
        <v>906.8</v>
      </c>
      <c r="E37" s="250">
        <v>1638</v>
      </c>
      <c r="F37" s="250">
        <v>1178.1</v>
      </c>
      <c r="G37" s="250">
        <v>1609.6</v>
      </c>
      <c r="H37" s="250">
        <v>1601.1</v>
      </c>
      <c r="I37" s="250">
        <v>1857.5</v>
      </c>
      <c r="J37" s="250">
        <v>2959.8</v>
      </c>
      <c r="K37" s="249">
        <v>778.4</v>
      </c>
      <c r="L37" s="249">
        <v>1264.1</v>
      </c>
      <c r="M37" s="249">
        <v>1312.7</v>
      </c>
      <c r="N37" s="264"/>
      <c r="O37" s="249">
        <v>860.6</v>
      </c>
      <c r="P37" s="249">
        <v>703.2</v>
      </c>
      <c r="Q37" s="249">
        <v>775.3</v>
      </c>
      <c r="R37" s="249">
        <v>729</v>
      </c>
      <c r="S37" s="249">
        <v>910.5</v>
      </c>
      <c r="T37" s="269">
        <v>1524.1</v>
      </c>
      <c r="U37" s="249">
        <v>741.7</v>
      </c>
      <c r="V37" s="249">
        <v>775.3</v>
      </c>
      <c r="W37" s="249">
        <v>767.6</v>
      </c>
      <c r="X37" s="21"/>
    </row>
    <row r="38" ht="15" customHeight="1" spans="1:24">
      <c r="A38" s="248">
        <v>17.5</v>
      </c>
      <c r="B38" s="249">
        <v>1273.2</v>
      </c>
      <c r="C38" s="249">
        <v>1303.3</v>
      </c>
      <c r="D38" s="249">
        <v>935.8</v>
      </c>
      <c r="E38" s="250">
        <v>1683.6</v>
      </c>
      <c r="F38" s="250">
        <v>1212</v>
      </c>
      <c r="G38" s="250">
        <v>1652</v>
      </c>
      <c r="H38" s="250">
        <v>1640.9</v>
      </c>
      <c r="I38" s="250">
        <v>1904.7</v>
      </c>
      <c r="J38" s="250">
        <v>3028.9</v>
      </c>
      <c r="K38" s="249">
        <v>804.5</v>
      </c>
      <c r="L38" s="249">
        <v>1302.7</v>
      </c>
      <c r="M38" s="249">
        <v>1355.1</v>
      </c>
      <c r="N38" s="264"/>
      <c r="O38" s="249">
        <v>888.5</v>
      </c>
      <c r="P38" s="249">
        <v>727.7</v>
      </c>
      <c r="Q38" s="249">
        <v>801.3</v>
      </c>
      <c r="R38" s="249">
        <v>754</v>
      </c>
      <c r="S38" s="249">
        <v>939.3</v>
      </c>
      <c r="T38" s="269">
        <v>1571.5</v>
      </c>
      <c r="U38" s="249">
        <v>767</v>
      </c>
      <c r="V38" s="249">
        <v>801.3</v>
      </c>
      <c r="W38" s="249">
        <v>793.5</v>
      </c>
      <c r="X38" s="21"/>
    </row>
    <row r="39" ht="15" customHeight="1" spans="1:24">
      <c r="A39" s="248">
        <v>18</v>
      </c>
      <c r="B39" s="249">
        <v>1291.3</v>
      </c>
      <c r="C39" s="249">
        <v>1322.3</v>
      </c>
      <c r="D39" s="249">
        <v>947.6</v>
      </c>
      <c r="E39" s="250">
        <v>1711.9</v>
      </c>
      <c r="F39" s="250">
        <v>1228.7</v>
      </c>
      <c r="G39" s="250">
        <v>1677.1</v>
      </c>
      <c r="H39" s="250">
        <v>1663.6</v>
      </c>
      <c r="I39" s="250">
        <v>1934.8</v>
      </c>
      <c r="J39" s="250">
        <v>3080.8</v>
      </c>
      <c r="K39" s="249">
        <v>813.4</v>
      </c>
      <c r="L39" s="249">
        <v>1320</v>
      </c>
      <c r="M39" s="249">
        <v>1373.5</v>
      </c>
      <c r="N39" s="264"/>
      <c r="O39" s="249">
        <v>899.3</v>
      </c>
      <c r="P39" s="249">
        <v>735</v>
      </c>
      <c r="Q39" s="249">
        <v>810.2</v>
      </c>
      <c r="R39" s="249">
        <v>761.8</v>
      </c>
      <c r="S39" s="249">
        <v>950.9</v>
      </c>
      <c r="T39" s="269">
        <v>1594.8</v>
      </c>
      <c r="U39" s="249">
        <v>775.1</v>
      </c>
      <c r="V39" s="249">
        <v>810.2</v>
      </c>
      <c r="W39" s="249">
        <v>802.2</v>
      </c>
      <c r="X39" s="21"/>
    </row>
    <row r="40" ht="15" customHeight="1" spans="1:24">
      <c r="A40" s="248">
        <v>18.5</v>
      </c>
      <c r="B40" s="249">
        <v>1329.5</v>
      </c>
      <c r="C40" s="249">
        <v>1361.2</v>
      </c>
      <c r="D40" s="249">
        <v>977.6</v>
      </c>
      <c r="E40" s="250">
        <v>1758.5</v>
      </c>
      <c r="F40" s="250">
        <v>1263.6</v>
      </c>
      <c r="G40" s="250">
        <v>1720.5</v>
      </c>
      <c r="H40" s="250">
        <v>1704.4</v>
      </c>
      <c r="I40" s="250">
        <v>1983</v>
      </c>
      <c r="J40" s="250">
        <v>3151</v>
      </c>
      <c r="K40" s="249">
        <v>840.6</v>
      </c>
      <c r="L40" s="249">
        <v>1359.6</v>
      </c>
      <c r="M40" s="249">
        <v>1416.8</v>
      </c>
      <c r="N40" s="264"/>
      <c r="O40" s="249">
        <v>928.3</v>
      </c>
      <c r="P40" s="249">
        <v>760.4</v>
      </c>
      <c r="Q40" s="249">
        <v>837.3</v>
      </c>
      <c r="R40" s="249">
        <v>787.9</v>
      </c>
      <c r="S40" s="249">
        <v>980.7</v>
      </c>
      <c r="T40" s="269">
        <v>1643.2</v>
      </c>
      <c r="U40" s="249">
        <v>801.4</v>
      </c>
      <c r="V40" s="249">
        <v>837.3</v>
      </c>
      <c r="W40" s="249">
        <v>829.1</v>
      </c>
      <c r="X40" s="21"/>
    </row>
    <row r="41" ht="15" customHeight="1" spans="1:24">
      <c r="A41" s="248">
        <v>19</v>
      </c>
      <c r="B41" s="249">
        <v>1347.7</v>
      </c>
      <c r="C41" s="249">
        <v>1380.1</v>
      </c>
      <c r="D41" s="249">
        <v>989.4</v>
      </c>
      <c r="E41" s="250">
        <v>1786.8</v>
      </c>
      <c r="F41" s="250">
        <v>1280.3</v>
      </c>
      <c r="G41" s="250">
        <v>1745.6</v>
      </c>
      <c r="H41" s="250">
        <v>1727</v>
      </c>
      <c r="I41" s="250">
        <v>2013</v>
      </c>
      <c r="J41" s="250">
        <v>3202.9</v>
      </c>
      <c r="K41" s="249">
        <v>849.5</v>
      </c>
      <c r="L41" s="249">
        <v>1377</v>
      </c>
      <c r="M41" s="249">
        <v>1435.2</v>
      </c>
      <c r="N41" s="264"/>
      <c r="O41" s="249">
        <v>939</v>
      </c>
      <c r="P41" s="249">
        <v>767.7</v>
      </c>
      <c r="Q41" s="249">
        <v>846.2</v>
      </c>
      <c r="R41" s="249">
        <v>795.7</v>
      </c>
      <c r="S41" s="249">
        <v>992.3</v>
      </c>
      <c r="T41" s="269">
        <v>1666.6</v>
      </c>
      <c r="U41" s="249">
        <v>809.6</v>
      </c>
      <c r="V41" s="249">
        <v>846.2</v>
      </c>
      <c r="W41" s="249">
        <v>837.8</v>
      </c>
      <c r="X41" s="21"/>
    </row>
    <row r="42" ht="15" customHeight="1" spans="1:24">
      <c r="A42" s="248">
        <v>19.5</v>
      </c>
      <c r="B42" s="249">
        <v>1385.8</v>
      </c>
      <c r="C42" s="249">
        <v>1419</v>
      </c>
      <c r="D42" s="249">
        <v>1018.4</v>
      </c>
      <c r="E42" s="250">
        <v>1832.4</v>
      </c>
      <c r="F42" s="250">
        <v>1314.2</v>
      </c>
      <c r="G42" s="250">
        <v>1787.9</v>
      </c>
      <c r="H42" s="250">
        <v>1766.8</v>
      </c>
      <c r="I42" s="250">
        <v>2060.2</v>
      </c>
      <c r="J42" s="250">
        <v>3272.1</v>
      </c>
      <c r="K42" s="249">
        <v>875.7</v>
      </c>
      <c r="L42" s="249">
        <v>1415.6</v>
      </c>
      <c r="M42" s="249">
        <v>1477.6</v>
      </c>
      <c r="N42" s="264"/>
      <c r="O42" s="249">
        <v>967</v>
      </c>
      <c r="P42" s="249">
        <v>792.1</v>
      </c>
      <c r="Q42" s="249">
        <v>872.2</v>
      </c>
      <c r="R42" s="249">
        <v>820.7</v>
      </c>
      <c r="S42" s="249">
        <v>1021.1</v>
      </c>
      <c r="T42" s="269">
        <v>1713.9</v>
      </c>
      <c r="U42" s="249">
        <v>834.9</v>
      </c>
      <c r="V42" s="249">
        <v>872.2</v>
      </c>
      <c r="W42" s="249">
        <v>863.7</v>
      </c>
      <c r="X42" s="21"/>
    </row>
    <row r="43" ht="15" customHeight="1" spans="1:23">
      <c r="A43" s="248">
        <v>20</v>
      </c>
      <c r="B43" s="249">
        <v>1404</v>
      </c>
      <c r="C43" s="249">
        <v>1437.9</v>
      </c>
      <c r="D43" s="249">
        <v>1030.2</v>
      </c>
      <c r="E43" s="250">
        <v>1860.8</v>
      </c>
      <c r="F43" s="250">
        <v>1330.9</v>
      </c>
      <c r="G43" s="250">
        <v>1813.1</v>
      </c>
      <c r="H43" s="250">
        <v>1789.4</v>
      </c>
      <c r="I43" s="250">
        <v>2090.2</v>
      </c>
      <c r="J43" s="250">
        <v>3324</v>
      </c>
      <c r="K43" s="249">
        <v>884.6</v>
      </c>
      <c r="L43" s="249">
        <v>1433</v>
      </c>
      <c r="M43" s="249">
        <v>1496</v>
      </c>
      <c r="N43" s="264"/>
      <c r="O43" s="249">
        <v>977.8</v>
      </c>
      <c r="P43" s="249">
        <v>799.4</v>
      </c>
      <c r="Q43" s="249">
        <v>881.1</v>
      </c>
      <c r="R43" s="249">
        <v>828.6</v>
      </c>
      <c r="S43" s="249">
        <v>1032.7</v>
      </c>
      <c r="T43" s="269">
        <v>1737.3</v>
      </c>
      <c r="U43" s="249">
        <v>843</v>
      </c>
      <c r="V43" s="249">
        <v>881.1</v>
      </c>
      <c r="W43" s="249">
        <v>872.5</v>
      </c>
    </row>
    <row r="44" ht="15" customHeight="1" spans="1:23">
      <c r="A44" s="248">
        <v>20.5</v>
      </c>
      <c r="B44" s="249">
        <v>1442.2</v>
      </c>
      <c r="C44" s="249">
        <v>1476.9</v>
      </c>
      <c r="D44" s="249">
        <v>1059.2</v>
      </c>
      <c r="E44" s="250">
        <v>1906.3</v>
      </c>
      <c r="F44" s="250">
        <v>1364.8</v>
      </c>
      <c r="G44" s="250">
        <v>1855.4</v>
      </c>
      <c r="H44" s="250">
        <v>1829.2</v>
      </c>
      <c r="I44" s="250">
        <v>2137.5</v>
      </c>
      <c r="J44" s="250">
        <v>3393.1</v>
      </c>
      <c r="K44" s="249">
        <v>910.7</v>
      </c>
      <c r="L44" s="249">
        <v>1471.6</v>
      </c>
      <c r="M44" s="249">
        <v>1538.3</v>
      </c>
      <c r="N44" s="264"/>
      <c r="O44" s="249">
        <v>1005.8</v>
      </c>
      <c r="P44" s="249">
        <v>823.9</v>
      </c>
      <c r="Q44" s="249">
        <v>907.2</v>
      </c>
      <c r="R44" s="249">
        <v>853.6</v>
      </c>
      <c r="S44" s="249">
        <v>1061.5</v>
      </c>
      <c r="T44" s="269">
        <v>1784.6</v>
      </c>
      <c r="U44" s="249">
        <v>868.3</v>
      </c>
      <c r="V44" s="249">
        <v>907.2</v>
      </c>
      <c r="W44" s="249">
        <v>898.3</v>
      </c>
    </row>
    <row r="45" ht="15" spans="1:23">
      <c r="A45" s="251" t="s">
        <v>1673</v>
      </c>
      <c r="B45" s="252" t="s">
        <v>2251</v>
      </c>
      <c r="C45" s="252" t="s">
        <v>2252</v>
      </c>
      <c r="D45" s="253" t="s">
        <v>2039</v>
      </c>
      <c r="E45" s="253" t="s">
        <v>2041</v>
      </c>
      <c r="F45" s="253" t="s">
        <v>2042</v>
      </c>
      <c r="G45" s="253" t="s">
        <v>2043</v>
      </c>
      <c r="H45" s="253" t="s">
        <v>2044</v>
      </c>
      <c r="I45" s="253" t="s">
        <v>2045</v>
      </c>
      <c r="J45" s="253" t="s">
        <v>2040</v>
      </c>
      <c r="K45" s="253" t="s">
        <v>2052</v>
      </c>
      <c r="L45" s="253" t="s">
        <v>2053</v>
      </c>
      <c r="M45" s="253" t="s">
        <v>2087</v>
      </c>
      <c r="N45" s="253" t="s">
        <v>2073</v>
      </c>
      <c r="O45" s="253" t="s">
        <v>2074</v>
      </c>
      <c r="P45" s="253" t="s">
        <v>2075</v>
      </c>
      <c r="Q45" s="253" t="s">
        <v>2076</v>
      </c>
      <c r="R45" s="253" t="s">
        <v>2077</v>
      </c>
      <c r="S45" s="253" t="s">
        <v>2078</v>
      </c>
      <c r="T45" s="253" t="s">
        <v>2079</v>
      </c>
      <c r="U45" s="253" t="s">
        <v>2080</v>
      </c>
      <c r="V45" s="253" t="s">
        <v>2081</v>
      </c>
      <c r="W45" s="253" t="s">
        <v>2082</v>
      </c>
    </row>
    <row r="46" ht="17" customHeight="1" spans="1:23">
      <c r="A46" s="254" t="s">
        <v>1674</v>
      </c>
      <c r="B46" s="255">
        <v>79.8</v>
      </c>
      <c r="C46" s="255">
        <v>80.9</v>
      </c>
      <c r="D46" s="255">
        <v>44.5</v>
      </c>
      <c r="E46" s="255">
        <v>92.2</v>
      </c>
      <c r="F46" s="255">
        <v>64.6</v>
      </c>
      <c r="G46" s="255">
        <v>85.1</v>
      </c>
      <c r="H46" s="255">
        <v>85.7</v>
      </c>
      <c r="I46" s="255">
        <v>102.6</v>
      </c>
      <c r="J46" s="255">
        <v>167.6</v>
      </c>
      <c r="K46" s="255">
        <v>45.4</v>
      </c>
      <c r="L46" s="255">
        <v>72.2</v>
      </c>
      <c r="M46" s="255">
        <v>74.1</v>
      </c>
      <c r="N46" s="265"/>
      <c r="O46" s="255">
        <v>45</v>
      </c>
      <c r="P46" s="255">
        <v>41</v>
      </c>
      <c r="Q46" s="255">
        <v>43.5</v>
      </c>
      <c r="R46" s="255">
        <v>38.2</v>
      </c>
      <c r="S46" s="255">
        <v>47.8</v>
      </c>
      <c r="T46" s="255">
        <v>82.3</v>
      </c>
      <c r="U46" s="255">
        <v>38.5</v>
      </c>
      <c r="V46" s="255">
        <v>46.5</v>
      </c>
      <c r="W46" s="270">
        <v>40</v>
      </c>
    </row>
    <row r="47" ht="17" customHeight="1" spans="1:23">
      <c r="A47" s="256" t="s">
        <v>1675</v>
      </c>
      <c r="B47" s="257">
        <v>79.4</v>
      </c>
      <c r="C47" s="257">
        <v>80.5</v>
      </c>
      <c r="D47" s="257">
        <v>43</v>
      </c>
      <c r="E47" s="257">
        <v>80.7</v>
      </c>
      <c r="F47" s="257">
        <v>61.8</v>
      </c>
      <c r="G47" s="257">
        <v>83.6</v>
      </c>
      <c r="H47" s="257">
        <v>84.2</v>
      </c>
      <c r="I47" s="257">
        <v>101.2</v>
      </c>
      <c r="J47" s="257">
        <v>142.7</v>
      </c>
      <c r="K47" s="257">
        <v>45.2</v>
      </c>
      <c r="L47" s="257">
        <v>67.4</v>
      </c>
      <c r="M47" s="257">
        <v>73.7</v>
      </c>
      <c r="N47" s="265"/>
      <c r="O47" s="257">
        <v>44.7</v>
      </c>
      <c r="P47" s="257">
        <v>40</v>
      </c>
      <c r="Q47" s="257">
        <v>41.6</v>
      </c>
      <c r="R47" s="257">
        <v>37.4</v>
      </c>
      <c r="S47" s="257">
        <v>46</v>
      </c>
      <c r="T47" s="257">
        <v>75.9</v>
      </c>
      <c r="U47" s="257">
        <v>37.6</v>
      </c>
      <c r="V47" s="257">
        <v>41.6</v>
      </c>
      <c r="W47" s="271">
        <v>39.1</v>
      </c>
    </row>
    <row r="48" ht="17" customHeight="1" spans="1:23">
      <c r="A48" s="256" t="s">
        <v>1676</v>
      </c>
      <c r="B48" s="257">
        <v>78.4</v>
      </c>
      <c r="C48" s="257">
        <v>79.5</v>
      </c>
      <c r="D48" s="257">
        <v>41.5</v>
      </c>
      <c r="E48" s="257">
        <v>79.7</v>
      </c>
      <c r="F48" s="257">
        <v>59.8</v>
      </c>
      <c r="G48" s="257">
        <v>82.1</v>
      </c>
      <c r="H48" s="257">
        <v>82.7</v>
      </c>
      <c r="I48" s="257">
        <v>99.8</v>
      </c>
      <c r="J48" s="257">
        <v>135.8</v>
      </c>
      <c r="K48" s="257">
        <v>40.1</v>
      </c>
      <c r="L48" s="257">
        <v>67.1</v>
      </c>
      <c r="M48" s="257">
        <v>72.6</v>
      </c>
      <c r="N48" s="265"/>
      <c r="O48" s="257">
        <v>43.5</v>
      </c>
      <c r="P48" s="257">
        <v>38.8</v>
      </c>
      <c r="Q48" s="257">
        <v>37.3</v>
      </c>
      <c r="R48" s="257">
        <v>36.4</v>
      </c>
      <c r="S48" s="257">
        <v>43.4</v>
      </c>
      <c r="T48" s="257">
        <v>72.7</v>
      </c>
      <c r="U48" s="257">
        <v>36.6</v>
      </c>
      <c r="V48" s="257">
        <v>38.8</v>
      </c>
      <c r="W48" s="271">
        <v>38.1</v>
      </c>
    </row>
    <row r="49" ht="17" customHeight="1" spans="1:23">
      <c r="A49" s="256" t="s">
        <v>1632</v>
      </c>
      <c r="B49" s="257">
        <v>85.5</v>
      </c>
      <c r="C49" s="257">
        <v>86.7</v>
      </c>
      <c r="D49" s="257">
        <v>39.9</v>
      </c>
      <c r="E49" s="257">
        <v>78.7</v>
      </c>
      <c r="F49" s="257">
        <v>58.7</v>
      </c>
      <c r="G49" s="257">
        <v>80.7</v>
      </c>
      <c r="H49" s="257">
        <v>81.2</v>
      </c>
      <c r="I49" s="257">
        <v>97.7</v>
      </c>
      <c r="J49" s="257">
        <v>131.3</v>
      </c>
      <c r="K49" s="257">
        <v>37.1</v>
      </c>
      <c r="L49" s="257">
        <v>77</v>
      </c>
      <c r="M49" s="257">
        <v>81</v>
      </c>
      <c r="N49" s="265"/>
      <c r="O49" s="257">
        <v>40.1</v>
      </c>
      <c r="P49" s="257">
        <v>35.1</v>
      </c>
      <c r="Q49" s="257">
        <v>35.1</v>
      </c>
      <c r="R49" s="257">
        <v>40.6</v>
      </c>
      <c r="S49" s="257">
        <v>42.5</v>
      </c>
      <c r="T49" s="257">
        <v>70.9</v>
      </c>
      <c r="U49" s="257">
        <v>40.8</v>
      </c>
      <c r="V49" s="257">
        <v>35.1</v>
      </c>
      <c r="W49" s="271">
        <v>42.2</v>
      </c>
    </row>
    <row r="50" ht="17" customHeight="1" spans="1:23">
      <c r="A50" s="256" t="s">
        <v>1633</v>
      </c>
      <c r="B50" s="258">
        <v>83.2</v>
      </c>
      <c r="C50" s="258">
        <v>84.3</v>
      </c>
      <c r="D50" s="257">
        <v>38.9</v>
      </c>
      <c r="E50" s="257">
        <v>78.7</v>
      </c>
      <c r="F50" s="257">
        <v>58.6</v>
      </c>
      <c r="G50" s="257">
        <v>79.7</v>
      </c>
      <c r="H50" s="257">
        <v>80.3</v>
      </c>
      <c r="I50" s="257">
        <v>95.6</v>
      </c>
      <c r="J50" s="257">
        <v>128.1</v>
      </c>
      <c r="K50" s="257">
        <v>36.4</v>
      </c>
      <c r="L50" s="257">
        <v>69.3</v>
      </c>
      <c r="M50" s="258">
        <v>79.7</v>
      </c>
      <c r="N50" s="265"/>
      <c r="O50" s="257">
        <v>38.9</v>
      </c>
      <c r="P50" s="257">
        <v>35.1</v>
      </c>
      <c r="Q50" s="257">
        <v>35.1</v>
      </c>
      <c r="R50" s="257">
        <v>39.5</v>
      </c>
      <c r="S50" s="257">
        <v>42.4</v>
      </c>
      <c r="T50" s="257">
        <v>70.7</v>
      </c>
      <c r="U50" s="257">
        <v>39.3</v>
      </c>
      <c r="V50" s="257">
        <v>35.1</v>
      </c>
      <c r="W50" s="271">
        <v>40</v>
      </c>
    </row>
    <row r="51" ht="17" customHeight="1" spans="1:23">
      <c r="A51" s="256" t="s">
        <v>1634</v>
      </c>
      <c r="B51" s="258">
        <v>81</v>
      </c>
      <c r="C51" s="258">
        <v>81.8</v>
      </c>
      <c r="D51" s="257">
        <v>36.3</v>
      </c>
      <c r="E51" s="257">
        <v>77.2</v>
      </c>
      <c r="F51" s="257">
        <v>55.6</v>
      </c>
      <c r="G51" s="257">
        <v>77.4</v>
      </c>
      <c r="H51" s="257">
        <v>78</v>
      </c>
      <c r="I51" s="257">
        <v>92.8</v>
      </c>
      <c r="J51" s="257">
        <v>124.5</v>
      </c>
      <c r="K51" s="257">
        <v>35.1</v>
      </c>
      <c r="L51" s="257">
        <v>66.5</v>
      </c>
      <c r="M51" s="258">
        <v>77.2</v>
      </c>
      <c r="N51" s="265"/>
      <c r="O51" s="257">
        <v>36.3</v>
      </c>
      <c r="P51" s="257">
        <v>34.1</v>
      </c>
      <c r="Q51" s="257">
        <v>34.1</v>
      </c>
      <c r="R51" s="257">
        <v>37.6</v>
      </c>
      <c r="S51" s="257">
        <v>39.8</v>
      </c>
      <c r="T51" s="257">
        <v>69.5</v>
      </c>
      <c r="U51" s="257">
        <v>36.5</v>
      </c>
      <c r="V51" s="257">
        <v>34.1</v>
      </c>
      <c r="W51" s="271">
        <v>37.1</v>
      </c>
    </row>
    <row r="52" ht="17" customHeight="1" spans="1:23">
      <c r="A52" s="259" t="s">
        <v>1677</v>
      </c>
      <c r="B52" s="260">
        <v>80.4</v>
      </c>
      <c r="C52" s="260">
        <v>81.7</v>
      </c>
      <c r="D52" s="261">
        <v>35.7</v>
      </c>
      <c r="E52" s="261">
        <v>76.7</v>
      </c>
      <c r="F52" s="261">
        <v>55.6</v>
      </c>
      <c r="G52" s="261">
        <v>77.1</v>
      </c>
      <c r="H52" s="261">
        <v>77.7</v>
      </c>
      <c r="I52" s="261">
        <v>92.4</v>
      </c>
      <c r="J52" s="261">
        <v>123.9</v>
      </c>
      <c r="K52" s="261">
        <v>34.7</v>
      </c>
      <c r="L52" s="261">
        <v>65.9</v>
      </c>
      <c r="M52" s="260">
        <v>77</v>
      </c>
      <c r="N52" s="265"/>
      <c r="O52" s="261">
        <v>33.3</v>
      </c>
      <c r="P52" s="261">
        <v>34.1</v>
      </c>
      <c r="Q52" s="261">
        <v>34.1</v>
      </c>
      <c r="R52" s="261">
        <v>37.2</v>
      </c>
      <c r="S52" s="261">
        <v>39.7</v>
      </c>
      <c r="T52" s="261">
        <v>69</v>
      </c>
      <c r="U52" s="261">
        <v>35.9</v>
      </c>
      <c r="V52" s="261">
        <v>34.1</v>
      </c>
      <c r="W52" s="272">
        <v>36.5</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31" t="s">
        <v>2273</v>
      </c>
      <c r="B1" s="231"/>
      <c r="C1" s="231"/>
      <c r="D1" s="231"/>
      <c r="E1" s="231"/>
      <c r="F1" s="231"/>
      <c r="G1" s="231"/>
      <c r="H1" s="26" t="s">
        <v>63</v>
      </c>
    </row>
    <row r="2" ht="14.25" spans="1:6">
      <c r="A2" s="232" t="s">
        <v>2274</v>
      </c>
      <c r="B2" s="232"/>
      <c r="C2" s="232"/>
      <c r="D2" s="232" t="s">
        <v>2275</v>
      </c>
      <c r="E2" s="232"/>
      <c r="F2" s="232"/>
    </row>
    <row r="3" ht="14.25" spans="1:6">
      <c r="A3" s="233" t="s">
        <v>2276</v>
      </c>
      <c r="B3" s="233" t="s">
        <v>2277</v>
      </c>
      <c r="C3" s="233"/>
      <c r="D3" s="233" t="s">
        <v>674</v>
      </c>
      <c r="E3" s="233" t="s">
        <v>675</v>
      </c>
      <c r="F3" s="233" t="s">
        <v>676</v>
      </c>
    </row>
    <row r="4" ht="14.25" spans="1:6">
      <c r="A4" s="233" t="s">
        <v>2278</v>
      </c>
      <c r="B4" s="233" t="s">
        <v>2279</v>
      </c>
      <c r="C4" s="233"/>
      <c r="D4" s="233" t="s">
        <v>671</v>
      </c>
      <c r="E4" s="233" t="s">
        <v>672</v>
      </c>
      <c r="F4" s="233" t="s">
        <v>673</v>
      </c>
    </row>
    <row r="5" ht="14.25" spans="1:6">
      <c r="A5" s="233" t="s">
        <v>2280</v>
      </c>
      <c r="B5" s="233" t="s">
        <v>2281</v>
      </c>
      <c r="C5" s="233"/>
      <c r="D5" s="233" t="s">
        <v>790</v>
      </c>
      <c r="E5" s="233" t="s">
        <v>791</v>
      </c>
      <c r="F5" s="233" t="s">
        <v>792</v>
      </c>
    </row>
    <row r="6" ht="14.25" spans="1:6">
      <c r="A6" s="233" t="s">
        <v>2282</v>
      </c>
      <c r="B6" s="233" t="s">
        <v>2283</v>
      </c>
      <c r="C6" s="233"/>
      <c r="D6" s="233" t="s">
        <v>902</v>
      </c>
      <c r="E6" s="233" t="s">
        <v>903</v>
      </c>
      <c r="F6" s="233" t="s">
        <v>904</v>
      </c>
    </row>
    <row r="7" ht="14.25" spans="1:6">
      <c r="A7" s="233" t="s">
        <v>2284</v>
      </c>
      <c r="B7" s="233" t="s">
        <v>2285</v>
      </c>
      <c r="C7" s="233"/>
      <c r="D7" s="233" t="s">
        <v>724</v>
      </c>
      <c r="E7" s="233" t="s">
        <v>725</v>
      </c>
      <c r="F7" s="233" t="s">
        <v>726</v>
      </c>
    </row>
    <row r="8" ht="14.25" spans="1:6">
      <c r="A8" s="233" t="s">
        <v>2286</v>
      </c>
      <c r="B8" s="233" t="s">
        <v>2287</v>
      </c>
      <c r="C8" s="233"/>
      <c r="D8" s="233" t="s">
        <v>677</v>
      </c>
      <c r="E8" s="233" t="s">
        <v>678</v>
      </c>
      <c r="F8" s="233" t="s">
        <v>679</v>
      </c>
    </row>
    <row r="9" ht="14.25" spans="1:6">
      <c r="A9" s="233" t="s">
        <v>2288</v>
      </c>
      <c r="B9" s="233" t="s">
        <v>2289</v>
      </c>
      <c r="C9" s="233"/>
      <c r="D9" s="233" t="s">
        <v>680</v>
      </c>
      <c r="E9" s="233" t="s">
        <v>2142</v>
      </c>
      <c r="F9" s="233" t="s">
        <v>682</v>
      </c>
    </row>
    <row r="10" ht="14.25" spans="1:6">
      <c r="A10" s="233" t="s">
        <v>2290</v>
      </c>
      <c r="B10" s="233" t="s">
        <v>2291</v>
      </c>
      <c r="C10" s="233"/>
      <c r="D10" s="233" t="s">
        <v>793</v>
      </c>
      <c r="E10" s="233" t="s">
        <v>794</v>
      </c>
      <c r="F10" s="233" t="s">
        <v>795</v>
      </c>
    </row>
    <row r="11" ht="14.25" spans="1:6">
      <c r="A11" s="232" t="s">
        <v>2292</v>
      </c>
      <c r="B11" s="232"/>
      <c r="C11" s="232"/>
      <c r="D11" s="233" t="s">
        <v>472</v>
      </c>
      <c r="E11" s="233" t="s">
        <v>473</v>
      </c>
      <c r="F11" s="233" t="s">
        <v>474</v>
      </c>
    </row>
    <row r="12" ht="14.25" spans="1:6">
      <c r="A12" s="233" t="s">
        <v>997</v>
      </c>
      <c r="B12" s="233" t="s">
        <v>998</v>
      </c>
      <c r="C12" s="233" t="s">
        <v>999</v>
      </c>
      <c r="D12" s="233" t="s">
        <v>2293</v>
      </c>
      <c r="E12" s="233" t="s">
        <v>2145</v>
      </c>
      <c r="F12" s="233" t="s">
        <v>685</v>
      </c>
    </row>
    <row r="13" ht="14.25" spans="1:6">
      <c r="A13" s="233" t="s">
        <v>350</v>
      </c>
      <c r="B13" s="233" t="s">
        <v>2294</v>
      </c>
      <c r="C13" s="233" t="s">
        <v>2010</v>
      </c>
      <c r="D13" s="233" t="s">
        <v>796</v>
      </c>
      <c r="E13" s="233" t="s">
        <v>797</v>
      </c>
      <c r="F13" s="233" t="s">
        <v>798</v>
      </c>
    </row>
    <row r="14" ht="14.25" spans="1:6">
      <c r="A14" s="232" t="s">
        <v>2295</v>
      </c>
      <c r="B14" s="232"/>
      <c r="C14" s="232"/>
      <c r="D14" s="233" t="s">
        <v>915</v>
      </c>
      <c r="E14" s="233" t="s">
        <v>916</v>
      </c>
      <c r="F14" s="233" t="s">
        <v>917</v>
      </c>
    </row>
    <row r="15" ht="14.25" spans="1:6">
      <c r="A15" s="233" t="s">
        <v>351</v>
      </c>
      <c r="B15" s="233" t="s">
        <v>1164</v>
      </c>
      <c r="C15" s="233" t="s">
        <v>418</v>
      </c>
      <c r="D15" s="233" t="s">
        <v>799</v>
      </c>
      <c r="E15" s="233" t="s">
        <v>800</v>
      </c>
      <c r="F15" s="233" t="s">
        <v>801</v>
      </c>
    </row>
    <row r="16" ht="14.25" spans="1:6">
      <c r="A16" s="232" t="s">
        <v>2296</v>
      </c>
      <c r="B16" s="232"/>
      <c r="C16" s="232"/>
      <c r="D16" s="233" t="s">
        <v>832</v>
      </c>
      <c r="E16" s="233" t="s">
        <v>833</v>
      </c>
      <c r="F16" s="233" t="s">
        <v>834</v>
      </c>
    </row>
    <row r="17" ht="14.25" spans="1:6">
      <c r="A17" s="233" t="s">
        <v>435</v>
      </c>
      <c r="B17" s="233" t="s">
        <v>436</v>
      </c>
      <c r="C17" s="233" t="s">
        <v>437</v>
      </c>
      <c r="D17" s="233" t="s">
        <v>808</v>
      </c>
      <c r="E17" s="233" t="s">
        <v>809</v>
      </c>
      <c r="F17" s="233" t="s">
        <v>810</v>
      </c>
    </row>
    <row r="18" ht="14.25" spans="1:6">
      <c r="A18" s="232" t="s">
        <v>2297</v>
      </c>
      <c r="B18" s="232"/>
      <c r="C18" s="232"/>
      <c r="D18" s="233" t="s">
        <v>898</v>
      </c>
      <c r="E18" s="233" t="s">
        <v>899</v>
      </c>
      <c r="F18" s="233" t="s">
        <v>900</v>
      </c>
    </row>
    <row r="19" ht="14.25" spans="1:6">
      <c r="A19" s="234" t="s">
        <v>2298</v>
      </c>
      <c r="B19" s="234" t="s">
        <v>457</v>
      </c>
      <c r="C19" s="234" t="s">
        <v>458</v>
      </c>
      <c r="D19" s="233" t="s">
        <v>814</v>
      </c>
      <c r="E19" s="233" t="s">
        <v>2155</v>
      </c>
      <c r="F19" s="233" t="s">
        <v>816</v>
      </c>
    </row>
    <row r="20" ht="14.25" spans="1:6">
      <c r="A20" s="233" t="s">
        <v>459</v>
      </c>
      <c r="B20" s="233" t="s">
        <v>1433</v>
      </c>
      <c r="C20" s="233" t="s">
        <v>461</v>
      </c>
      <c r="D20" s="233" t="s">
        <v>908</v>
      </c>
      <c r="E20" s="233" t="s">
        <v>2299</v>
      </c>
      <c r="F20" s="233" t="s">
        <v>910</v>
      </c>
    </row>
    <row r="21" ht="14.25" spans="1:6">
      <c r="A21" s="233" t="s">
        <v>1042</v>
      </c>
      <c r="B21" s="233" t="s">
        <v>1043</v>
      </c>
      <c r="C21" s="233" t="s">
        <v>1044</v>
      </c>
      <c r="D21" s="233" t="s">
        <v>905</v>
      </c>
      <c r="E21" s="233" t="s">
        <v>906</v>
      </c>
      <c r="F21" s="233" t="s">
        <v>907</v>
      </c>
    </row>
    <row r="22" ht="14.25" spans="1:6">
      <c r="A22" s="232" t="s">
        <v>2300</v>
      </c>
      <c r="B22" s="232"/>
      <c r="C22" s="232"/>
      <c r="D22" s="233" t="s">
        <v>817</v>
      </c>
      <c r="E22" s="233" t="s">
        <v>818</v>
      </c>
      <c r="F22" s="233" t="s">
        <v>819</v>
      </c>
    </row>
    <row r="23" ht="14.25" spans="1:6">
      <c r="A23" s="233" t="s">
        <v>617</v>
      </c>
      <c r="B23" s="233" t="s">
        <v>618</v>
      </c>
      <c r="C23" s="233" t="s">
        <v>619</v>
      </c>
      <c r="D23" s="233" t="s">
        <v>777</v>
      </c>
      <c r="E23" s="233" t="s">
        <v>778</v>
      </c>
      <c r="F23" s="233" t="s">
        <v>779</v>
      </c>
    </row>
    <row r="24" ht="14.25" spans="1:6">
      <c r="A24" s="233" t="s">
        <v>706</v>
      </c>
      <c r="B24" s="233" t="s">
        <v>707</v>
      </c>
      <c r="C24" s="233" t="s">
        <v>708</v>
      </c>
      <c r="D24" s="233" t="s">
        <v>774</v>
      </c>
      <c r="E24" s="233" t="s">
        <v>775</v>
      </c>
      <c r="F24" s="233" t="s">
        <v>776</v>
      </c>
    </row>
    <row r="25" ht="14.25" spans="1:6">
      <c r="A25" s="233" t="s">
        <v>629</v>
      </c>
      <c r="B25" s="233" t="s">
        <v>630</v>
      </c>
      <c r="C25" s="233" t="s">
        <v>631</v>
      </c>
      <c r="D25" s="233" t="s">
        <v>826</v>
      </c>
      <c r="E25" s="233" t="s">
        <v>827</v>
      </c>
      <c r="F25" s="233" t="s">
        <v>828</v>
      </c>
    </row>
    <row r="26" ht="14.25" spans="1:6">
      <c r="A26" s="233" t="s">
        <v>2301</v>
      </c>
      <c r="B26" s="233" t="s">
        <v>2302</v>
      </c>
      <c r="C26" s="233" t="s">
        <v>644</v>
      </c>
      <c r="D26" s="233" t="s">
        <v>811</v>
      </c>
      <c r="E26" s="233" t="s">
        <v>812</v>
      </c>
      <c r="F26" s="233" t="s">
        <v>813</v>
      </c>
    </row>
    <row r="27" ht="14.25" spans="1:6">
      <c r="A27" s="233" t="s">
        <v>614</v>
      </c>
      <c r="B27" s="233" t="s">
        <v>615</v>
      </c>
      <c r="C27" s="233" t="s">
        <v>616</v>
      </c>
      <c r="D27" s="233" t="s">
        <v>692</v>
      </c>
      <c r="E27" s="233" t="s">
        <v>2169</v>
      </c>
      <c r="F27" s="233" t="s">
        <v>694</v>
      </c>
    </row>
    <row r="28" ht="14.25" spans="1:6">
      <c r="A28" s="234" t="s">
        <v>2303</v>
      </c>
      <c r="B28" s="234" t="s">
        <v>2304</v>
      </c>
      <c r="C28" s="234" t="s">
        <v>660</v>
      </c>
      <c r="D28" s="233" t="s">
        <v>823</v>
      </c>
      <c r="E28" s="233" t="s">
        <v>824</v>
      </c>
      <c r="F28" s="233" t="s">
        <v>825</v>
      </c>
    </row>
    <row r="29" ht="14.25" spans="1:6">
      <c r="A29" s="233" t="s">
        <v>661</v>
      </c>
      <c r="B29" s="233" t="s">
        <v>662</v>
      </c>
      <c r="C29" s="233" t="s">
        <v>663</v>
      </c>
      <c r="D29" s="233" t="s">
        <v>667</v>
      </c>
      <c r="E29" s="233" t="s">
        <v>668</v>
      </c>
      <c r="F29" s="233" t="s">
        <v>669</v>
      </c>
    </row>
    <row r="30" ht="14.25" spans="1:6">
      <c r="A30" s="233" t="s">
        <v>648</v>
      </c>
      <c r="B30" s="233" t="s">
        <v>649</v>
      </c>
      <c r="C30" s="233" t="s">
        <v>650</v>
      </c>
      <c r="D30" s="233" t="s">
        <v>918</v>
      </c>
      <c r="E30" s="233" t="s">
        <v>1233</v>
      </c>
      <c r="F30" s="233" t="s">
        <v>920</v>
      </c>
    </row>
    <row r="31" ht="14.25" spans="1:6">
      <c r="A31" s="235" t="s">
        <v>655</v>
      </c>
      <c r="B31" s="235" t="s">
        <v>656</v>
      </c>
      <c r="C31" s="235" t="s">
        <v>657</v>
      </c>
      <c r="D31" s="233" t="s">
        <v>2305</v>
      </c>
      <c r="E31" s="233" t="s">
        <v>764</v>
      </c>
      <c r="F31" s="233" t="s">
        <v>765</v>
      </c>
    </row>
    <row r="32" ht="14.25" spans="1:6">
      <c r="A32" s="235" t="s">
        <v>766</v>
      </c>
      <c r="B32" s="235" t="s">
        <v>767</v>
      </c>
      <c r="C32" s="235" t="s">
        <v>768</v>
      </c>
      <c r="D32" s="233" t="s">
        <v>780</v>
      </c>
      <c r="E32" s="233" t="s">
        <v>781</v>
      </c>
      <c r="F32" s="233" t="s">
        <v>782</v>
      </c>
    </row>
    <row r="33" ht="14.25" spans="1:6">
      <c r="A33" s="233" t="s">
        <v>620</v>
      </c>
      <c r="B33" s="233" t="s">
        <v>621</v>
      </c>
      <c r="C33" s="233" t="s">
        <v>622</v>
      </c>
      <c r="D33" s="233" t="s">
        <v>701</v>
      </c>
      <c r="E33" s="233" t="s">
        <v>702</v>
      </c>
      <c r="F33" s="233" t="s">
        <v>309</v>
      </c>
    </row>
    <row r="34" ht="14.25" spans="1:6">
      <c r="A34" s="233" t="s">
        <v>623</v>
      </c>
      <c r="B34" s="233" t="s">
        <v>624</v>
      </c>
      <c r="C34" s="233" t="s">
        <v>625</v>
      </c>
      <c r="D34" s="233" t="s">
        <v>838</v>
      </c>
      <c r="E34" s="233" t="s">
        <v>839</v>
      </c>
      <c r="F34" s="233" t="s">
        <v>840</v>
      </c>
    </row>
    <row r="35" ht="14.25" spans="1:6">
      <c r="A35" s="233" t="s">
        <v>626</v>
      </c>
      <c r="B35" s="233" t="s">
        <v>627</v>
      </c>
      <c r="C35" s="233" t="s">
        <v>628</v>
      </c>
      <c r="D35" s="233" t="s">
        <v>921</v>
      </c>
      <c r="E35" s="233" t="s">
        <v>922</v>
      </c>
      <c r="F35" s="233" t="s">
        <v>923</v>
      </c>
    </row>
    <row r="36" ht="14.25" spans="1:6">
      <c r="A36" s="233" t="s">
        <v>1051</v>
      </c>
      <c r="B36" s="233" t="s">
        <v>1052</v>
      </c>
      <c r="C36" s="233" t="s">
        <v>1053</v>
      </c>
      <c r="D36" s="233" t="s">
        <v>2306</v>
      </c>
      <c r="E36" s="233" t="s">
        <v>2307</v>
      </c>
      <c r="F36" s="233" t="s">
        <v>1821</v>
      </c>
    </row>
    <row r="37" ht="14.25" spans="1:6">
      <c r="A37" s="233" t="s">
        <v>639</v>
      </c>
      <c r="B37" s="233" t="s">
        <v>640</v>
      </c>
      <c r="C37" s="233" t="s">
        <v>641</v>
      </c>
      <c r="D37" s="233" t="s">
        <v>1551</v>
      </c>
      <c r="E37" s="233" t="s">
        <v>2185</v>
      </c>
      <c r="F37" s="233" t="s">
        <v>711</v>
      </c>
    </row>
    <row r="38" ht="14.25" spans="1:6">
      <c r="A38" s="233" t="s">
        <v>645</v>
      </c>
      <c r="B38" s="233" t="s">
        <v>646</v>
      </c>
      <c r="C38" s="233" t="s">
        <v>647</v>
      </c>
      <c r="D38" s="233" t="s">
        <v>847</v>
      </c>
      <c r="E38" s="233" t="s">
        <v>848</v>
      </c>
      <c r="F38" s="233" t="s">
        <v>849</v>
      </c>
    </row>
    <row r="39" ht="14.25" spans="1:6">
      <c r="A39" s="236" t="s">
        <v>2308</v>
      </c>
      <c r="B39" s="236" t="s">
        <v>687</v>
      </c>
      <c r="C39" s="236" t="s">
        <v>688</v>
      </c>
      <c r="D39" s="233" t="s">
        <v>850</v>
      </c>
      <c r="E39" s="233" t="s">
        <v>851</v>
      </c>
      <c r="F39" s="233" t="s">
        <v>852</v>
      </c>
    </row>
    <row r="40" ht="14.25" spans="1:6">
      <c r="A40" s="233" t="s">
        <v>715</v>
      </c>
      <c r="B40" s="233" t="s">
        <v>2215</v>
      </c>
      <c r="C40" s="233" t="s">
        <v>717</v>
      </c>
      <c r="D40" s="233" t="s">
        <v>491</v>
      </c>
      <c r="E40" s="233" t="s">
        <v>2187</v>
      </c>
      <c r="F40" s="233" t="s">
        <v>493</v>
      </c>
    </row>
    <row r="41" ht="14.25" spans="1:6">
      <c r="A41" s="233" t="s">
        <v>2309</v>
      </c>
      <c r="B41" s="233" t="s">
        <v>2310</v>
      </c>
      <c r="C41" s="233" t="s">
        <v>634</v>
      </c>
      <c r="D41" s="233" t="s">
        <v>924</v>
      </c>
      <c r="E41" s="233" t="s">
        <v>925</v>
      </c>
      <c r="F41" s="233" t="s">
        <v>926</v>
      </c>
    </row>
    <row r="42" ht="14.25" spans="1:6">
      <c r="A42" s="233" t="s">
        <v>635</v>
      </c>
      <c r="B42" s="233" t="s">
        <v>636</v>
      </c>
      <c r="C42" s="233" t="s">
        <v>637</v>
      </c>
      <c r="D42" s="233" t="s">
        <v>859</v>
      </c>
      <c r="E42" s="233" t="s">
        <v>860</v>
      </c>
      <c r="F42" s="233" t="s">
        <v>861</v>
      </c>
    </row>
    <row r="43" ht="14.25" spans="1:6">
      <c r="A43" s="233" t="s">
        <v>1075</v>
      </c>
      <c r="B43" s="233" t="s">
        <v>2311</v>
      </c>
      <c r="C43" s="233" t="s">
        <v>1077</v>
      </c>
      <c r="D43" s="233" t="s">
        <v>856</v>
      </c>
      <c r="E43" s="233" t="s">
        <v>857</v>
      </c>
      <c r="F43" s="233" t="s">
        <v>858</v>
      </c>
    </row>
    <row r="44" ht="14.25" spans="1:6">
      <c r="A44" s="233" t="s">
        <v>744</v>
      </c>
      <c r="B44" s="233" t="s">
        <v>745</v>
      </c>
      <c r="C44" s="233" t="s">
        <v>746</v>
      </c>
      <c r="D44" s="233" t="s">
        <v>712</v>
      </c>
      <c r="E44" s="233" t="s">
        <v>2191</v>
      </c>
      <c r="F44" s="233" t="s">
        <v>714</v>
      </c>
    </row>
    <row r="45" ht="14.25" spans="1:6">
      <c r="A45" s="233" t="s">
        <v>718</v>
      </c>
      <c r="B45" s="233" t="s">
        <v>719</v>
      </c>
      <c r="C45" s="233" t="s">
        <v>720</v>
      </c>
      <c r="D45" s="233" t="s">
        <v>698</v>
      </c>
      <c r="E45" s="233" t="s">
        <v>1425</v>
      </c>
      <c r="F45" s="233" t="s">
        <v>700</v>
      </c>
    </row>
    <row r="46" ht="14.25" spans="1:6">
      <c r="A46" s="232" t="s">
        <v>2312</v>
      </c>
      <c r="B46" s="232"/>
      <c r="C46" s="232"/>
      <c r="D46" s="233" t="s">
        <v>862</v>
      </c>
      <c r="E46" s="233" t="s">
        <v>863</v>
      </c>
      <c r="F46" s="233" t="s">
        <v>864</v>
      </c>
    </row>
    <row r="47" ht="14.25" spans="1:6">
      <c r="A47" s="233" t="s">
        <v>731</v>
      </c>
      <c r="B47" s="233" t="s">
        <v>732</v>
      </c>
      <c r="C47" s="233" t="s">
        <v>733</v>
      </c>
      <c r="D47" s="233" t="s">
        <v>865</v>
      </c>
      <c r="E47" s="233" t="s">
        <v>866</v>
      </c>
      <c r="F47" s="233" t="s">
        <v>867</v>
      </c>
    </row>
    <row r="48" ht="14.25" spans="1:6">
      <c r="A48" s="233" t="s">
        <v>494</v>
      </c>
      <c r="B48" s="233" t="s">
        <v>495</v>
      </c>
      <c r="C48" s="233" t="s">
        <v>496</v>
      </c>
      <c r="D48" s="233" t="s">
        <v>868</v>
      </c>
      <c r="E48" s="233" t="s">
        <v>869</v>
      </c>
      <c r="F48" s="233" t="s">
        <v>870</v>
      </c>
    </row>
    <row r="49" ht="14.25" spans="1:6">
      <c r="A49" s="233" t="s">
        <v>770</v>
      </c>
      <c r="B49" s="233" t="s">
        <v>771</v>
      </c>
      <c r="C49" s="233" t="s">
        <v>772</v>
      </c>
      <c r="D49" s="233" t="s">
        <v>503</v>
      </c>
      <c r="E49" s="233" t="s">
        <v>504</v>
      </c>
      <c r="F49" s="233" t="s">
        <v>505</v>
      </c>
    </row>
    <row r="50" ht="14.25" spans="1:6">
      <c r="A50" s="233" t="s">
        <v>740</v>
      </c>
      <c r="B50" s="233" t="s">
        <v>741</v>
      </c>
      <c r="C50" s="233" t="s">
        <v>742</v>
      </c>
      <c r="D50" s="233" t="s">
        <v>927</v>
      </c>
      <c r="E50" s="233" t="s">
        <v>928</v>
      </c>
      <c r="F50" s="233" t="s">
        <v>929</v>
      </c>
    </row>
    <row r="51" ht="14.25" spans="1:6">
      <c r="A51" s="233" t="s">
        <v>737</v>
      </c>
      <c r="B51" s="233" t="s">
        <v>738</v>
      </c>
      <c r="C51" s="233" t="s">
        <v>739</v>
      </c>
      <c r="D51" s="233" t="s">
        <v>871</v>
      </c>
      <c r="E51" s="233" t="s">
        <v>872</v>
      </c>
      <c r="F51" s="233" t="s">
        <v>873</v>
      </c>
    </row>
    <row r="52" ht="14.25" spans="1:6">
      <c r="A52" s="233" t="s">
        <v>751</v>
      </c>
      <c r="B52" s="233" t="s">
        <v>752</v>
      </c>
      <c r="C52" s="233" t="s">
        <v>753</v>
      </c>
      <c r="D52" s="233" t="s">
        <v>1759</v>
      </c>
      <c r="E52" s="233" t="s">
        <v>2313</v>
      </c>
      <c r="F52" s="233" t="s">
        <v>1760</v>
      </c>
    </row>
    <row r="53" ht="14.25" spans="1:6">
      <c r="A53" s="233" t="s">
        <v>748</v>
      </c>
      <c r="B53" s="233" t="s">
        <v>749</v>
      </c>
      <c r="C53" s="233" t="s">
        <v>750</v>
      </c>
      <c r="D53" s="233" t="s">
        <v>841</v>
      </c>
      <c r="E53" s="233" t="s">
        <v>2208</v>
      </c>
      <c r="F53" s="233" t="s">
        <v>843</v>
      </c>
    </row>
    <row r="54" ht="14.25" spans="1:6">
      <c r="A54" s="235" t="s">
        <v>356</v>
      </c>
      <c r="B54" s="235" t="s">
        <v>534</v>
      </c>
      <c r="C54" s="235" t="s">
        <v>535</v>
      </c>
      <c r="D54" s="233" t="s">
        <v>844</v>
      </c>
      <c r="E54" s="233" t="s">
        <v>845</v>
      </c>
      <c r="F54" s="233" t="s">
        <v>846</v>
      </c>
    </row>
    <row r="55" ht="14.25" spans="1:6">
      <c r="A55" s="233" t="s">
        <v>734</v>
      </c>
      <c r="B55" s="233" t="s">
        <v>735</v>
      </c>
      <c r="C55" s="233" t="s">
        <v>736</v>
      </c>
      <c r="D55" s="233" t="s">
        <v>874</v>
      </c>
      <c r="E55" s="233" t="s">
        <v>875</v>
      </c>
      <c r="F55" s="233" t="s">
        <v>876</v>
      </c>
    </row>
    <row r="56" ht="14.25" spans="1:6">
      <c r="A56" s="235" t="s">
        <v>757</v>
      </c>
      <c r="B56" s="235" t="s">
        <v>758</v>
      </c>
      <c r="C56" s="235" t="s">
        <v>759</v>
      </c>
      <c r="D56" s="233" t="s">
        <v>877</v>
      </c>
      <c r="E56" s="233" t="s">
        <v>878</v>
      </c>
      <c r="F56" s="233" t="s">
        <v>879</v>
      </c>
    </row>
    <row r="57" ht="14.25" spans="1:6">
      <c r="A57" s="233" t="s">
        <v>783</v>
      </c>
      <c r="B57" s="233" t="s">
        <v>784</v>
      </c>
      <c r="C57" s="233" t="s">
        <v>785</v>
      </c>
      <c r="D57" s="233" t="s">
        <v>880</v>
      </c>
      <c r="E57" s="233" t="s">
        <v>881</v>
      </c>
      <c r="F57" s="233" t="s">
        <v>882</v>
      </c>
    </row>
    <row r="58" ht="14.25" spans="1:6">
      <c r="A58" s="233" t="s">
        <v>355</v>
      </c>
      <c r="B58" s="233" t="s">
        <v>531</v>
      </c>
      <c r="C58" s="233" t="s">
        <v>532</v>
      </c>
      <c r="D58" s="234" t="s">
        <v>2314</v>
      </c>
      <c r="E58" s="234" t="s">
        <v>2315</v>
      </c>
      <c r="F58" s="234" t="s">
        <v>1830</v>
      </c>
    </row>
    <row r="59" ht="14.25" spans="1:6">
      <c r="A59" s="233" t="s">
        <v>728</v>
      </c>
      <c r="B59" s="233" t="s">
        <v>729</v>
      </c>
      <c r="C59" s="233" t="s">
        <v>730</v>
      </c>
      <c r="D59" s="233" t="s">
        <v>889</v>
      </c>
      <c r="E59" s="233" t="s">
        <v>890</v>
      </c>
      <c r="F59" s="233" t="s">
        <v>891</v>
      </c>
    </row>
    <row r="60" ht="14.25" spans="1:6">
      <c r="A60" s="232" t="s">
        <v>2316</v>
      </c>
      <c r="B60" s="232"/>
      <c r="C60" s="232"/>
      <c r="D60" s="233" t="s">
        <v>805</v>
      </c>
      <c r="E60" s="233" t="s">
        <v>806</v>
      </c>
      <c r="F60" s="233" t="s">
        <v>807</v>
      </c>
    </row>
    <row r="61" ht="14.25" spans="1:6">
      <c r="A61" s="235" t="s">
        <v>1100</v>
      </c>
      <c r="B61" s="235" t="s">
        <v>1101</v>
      </c>
      <c r="C61" s="235" t="s">
        <v>1102</v>
      </c>
      <c r="D61" s="233" t="s">
        <v>892</v>
      </c>
      <c r="E61" s="233" t="s">
        <v>893</v>
      </c>
      <c r="F61" s="233" t="s">
        <v>894</v>
      </c>
    </row>
    <row r="62" ht="14.25" spans="1:6">
      <c r="A62" s="233" t="s">
        <v>982</v>
      </c>
      <c r="B62" s="233" t="s">
        <v>983</v>
      </c>
      <c r="C62" s="233" t="s">
        <v>984</v>
      </c>
      <c r="D62" s="233" t="s">
        <v>786</v>
      </c>
      <c r="E62" s="233" t="s">
        <v>787</v>
      </c>
      <c r="F62" s="233" t="s">
        <v>788</v>
      </c>
    </row>
    <row r="63" ht="14.25" spans="1:6">
      <c r="A63" s="233" t="s">
        <v>985</v>
      </c>
      <c r="B63" s="233" t="s">
        <v>1190</v>
      </c>
      <c r="C63" s="233" t="s">
        <v>987</v>
      </c>
      <c r="D63" s="233" t="s">
        <v>721</v>
      </c>
      <c r="E63" s="233" t="s">
        <v>722</v>
      </c>
      <c r="F63" s="233" t="s">
        <v>723</v>
      </c>
    </row>
    <row r="64" ht="14.25" spans="1:6">
      <c r="A64" s="233" t="s">
        <v>966</v>
      </c>
      <c r="B64" s="233" t="s">
        <v>967</v>
      </c>
      <c r="C64" s="233" t="s">
        <v>968</v>
      </c>
      <c r="D64" s="233" t="s">
        <v>895</v>
      </c>
      <c r="E64" s="233" t="s">
        <v>896</v>
      </c>
      <c r="F64" s="233" t="s">
        <v>897</v>
      </c>
    </row>
    <row r="65" ht="14.25" spans="1:6">
      <c r="A65" s="235" t="s">
        <v>979</v>
      </c>
      <c r="B65" s="235" t="s">
        <v>980</v>
      </c>
      <c r="C65" s="235" t="s">
        <v>981</v>
      </c>
      <c r="D65" s="233" t="s">
        <v>829</v>
      </c>
      <c r="E65" s="233" t="s">
        <v>830</v>
      </c>
      <c r="F65" s="233" t="s">
        <v>831</v>
      </c>
    </row>
    <row r="66" ht="14.25" spans="1:6">
      <c r="A66" s="233" t="s">
        <v>991</v>
      </c>
      <c r="B66" s="233" t="s">
        <v>992</v>
      </c>
      <c r="C66" s="233" t="s">
        <v>993</v>
      </c>
      <c r="D66" s="232" t="s">
        <v>2317</v>
      </c>
      <c r="E66" s="232"/>
      <c r="F66" s="232"/>
    </row>
    <row r="67" ht="14.25" spans="1:6">
      <c r="A67" s="233" t="s">
        <v>988</v>
      </c>
      <c r="B67" s="233" t="s">
        <v>989</v>
      </c>
      <c r="C67" s="233" t="s">
        <v>990</v>
      </c>
      <c r="D67" s="233" t="s">
        <v>462</v>
      </c>
      <c r="E67" s="233" t="s">
        <v>463</v>
      </c>
      <c r="F67" s="233" t="s">
        <v>464</v>
      </c>
    </row>
    <row r="68" ht="14.25" spans="1:6">
      <c r="A68" s="233" t="s">
        <v>1003</v>
      </c>
      <c r="B68" s="233" t="s">
        <v>1004</v>
      </c>
      <c r="C68" s="233" t="s">
        <v>1005</v>
      </c>
      <c r="D68" s="232" t="s">
        <v>2318</v>
      </c>
      <c r="E68" s="232"/>
      <c r="F68" s="232"/>
    </row>
    <row r="69" ht="14.25" spans="1:6">
      <c r="A69" s="233" t="s">
        <v>2319</v>
      </c>
      <c r="B69" s="233" t="s">
        <v>1263</v>
      </c>
      <c r="C69" s="233" t="s">
        <v>996</v>
      </c>
      <c r="D69" s="233" t="s">
        <v>543</v>
      </c>
      <c r="E69" s="233" t="s">
        <v>544</v>
      </c>
      <c r="F69" s="233" t="s">
        <v>545</v>
      </c>
    </row>
    <row r="70" ht="14.25" spans="1:6">
      <c r="A70" s="233" t="s">
        <v>1000</v>
      </c>
      <c r="B70" s="233" t="s">
        <v>1001</v>
      </c>
      <c r="C70" s="233" t="s">
        <v>1002</v>
      </c>
      <c r="D70" s="233" t="s">
        <v>664</v>
      </c>
      <c r="E70" s="233" t="s">
        <v>2320</v>
      </c>
      <c r="F70" s="233" t="s">
        <v>666</v>
      </c>
    </row>
    <row r="71" ht="14.25" spans="1:6">
      <c r="A71" s="233" t="s">
        <v>1006</v>
      </c>
      <c r="B71" s="233" t="s">
        <v>2143</v>
      </c>
      <c r="C71" s="233" t="s">
        <v>2321</v>
      </c>
      <c r="D71" s="233" t="s">
        <v>549</v>
      </c>
      <c r="E71" s="233" t="s">
        <v>550</v>
      </c>
      <c r="F71" s="233" t="s">
        <v>551</v>
      </c>
    </row>
    <row r="72" ht="14.25" spans="1:6">
      <c r="A72" s="233" t="s">
        <v>969</v>
      </c>
      <c r="B72" s="233" t="s">
        <v>970</v>
      </c>
      <c r="C72" s="233" t="s">
        <v>971</v>
      </c>
      <c r="D72" s="233" t="s">
        <v>546</v>
      </c>
      <c r="E72" s="233" t="s">
        <v>547</v>
      </c>
      <c r="F72" s="233" t="s">
        <v>548</v>
      </c>
    </row>
    <row r="73" ht="14.25" spans="1:6">
      <c r="A73" s="233" t="s">
        <v>1087</v>
      </c>
      <c r="B73" s="233" t="s">
        <v>1527</v>
      </c>
      <c r="C73" s="233" t="s">
        <v>1089</v>
      </c>
      <c r="D73" s="233" t="s">
        <v>570</v>
      </c>
      <c r="E73" s="233" t="s">
        <v>571</v>
      </c>
      <c r="F73" s="233" t="s">
        <v>572</v>
      </c>
    </row>
    <row r="74" ht="14.25" spans="1:6">
      <c r="A74" s="233" t="s">
        <v>1030</v>
      </c>
      <c r="B74" s="233" t="s">
        <v>1031</v>
      </c>
      <c r="C74" s="233" t="s">
        <v>1032</v>
      </c>
      <c r="D74" s="233" t="s">
        <v>555</v>
      </c>
      <c r="E74" s="233" t="s">
        <v>2050</v>
      </c>
      <c r="F74" s="233" t="s">
        <v>557</v>
      </c>
    </row>
    <row r="75" ht="14.25" spans="1:6">
      <c r="A75" s="233" t="s">
        <v>962</v>
      </c>
      <c r="B75" s="233" t="s">
        <v>963</v>
      </c>
      <c r="C75" s="233" t="s">
        <v>964</v>
      </c>
      <c r="D75" s="233" t="s">
        <v>564</v>
      </c>
      <c r="E75" s="233" t="s">
        <v>565</v>
      </c>
      <c r="F75" s="233" t="s">
        <v>566</v>
      </c>
    </row>
    <row r="76" ht="14.25" spans="1:6">
      <c r="A76" s="233" t="s">
        <v>1015</v>
      </c>
      <c r="B76" s="233" t="s">
        <v>1016</v>
      </c>
      <c r="C76" s="233" t="s">
        <v>1017</v>
      </c>
      <c r="D76" s="233" t="s">
        <v>604</v>
      </c>
      <c r="E76" s="233" t="s">
        <v>605</v>
      </c>
      <c r="F76" s="233" t="s">
        <v>606</v>
      </c>
    </row>
    <row r="77" ht="14.25" spans="1:6">
      <c r="A77" s="233" t="s">
        <v>488</v>
      </c>
      <c r="B77" s="233" t="s">
        <v>489</v>
      </c>
      <c r="C77" s="233" t="s">
        <v>490</v>
      </c>
      <c r="D77" s="233" t="s">
        <v>567</v>
      </c>
      <c r="E77" s="233" t="s">
        <v>2322</v>
      </c>
      <c r="F77" s="233" t="s">
        <v>569</v>
      </c>
    </row>
    <row r="78" ht="14.25" spans="1:6">
      <c r="A78" s="233" t="s">
        <v>953</v>
      </c>
      <c r="B78" s="233" t="s">
        <v>954</v>
      </c>
      <c r="C78" s="233" t="s">
        <v>955</v>
      </c>
      <c r="D78" s="233" t="s">
        <v>552</v>
      </c>
      <c r="E78" s="233" t="s">
        <v>553</v>
      </c>
      <c r="F78" s="233" t="s">
        <v>554</v>
      </c>
    </row>
    <row r="79" ht="14.25" spans="1:6">
      <c r="A79" s="233" t="s">
        <v>1033</v>
      </c>
      <c r="B79" s="233" t="s">
        <v>1034</v>
      </c>
      <c r="C79" s="233" t="s">
        <v>1035</v>
      </c>
      <c r="D79" s="233" t="s">
        <v>577</v>
      </c>
      <c r="E79" s="233" t="s">
        <v>578</v>
      </c>
      <c r="F79" s="233" t="s">
        <v>579</v>
      </c>
    </row>
    <row r="80" ht="14.25" spans="1:6">
      <c r="A80" s="233" t="s">
        <v>1389</v>
      </c>
      <c r="B80" s="233" t="s">
        <v>941</v>
      </c>
      <c r="C80" s="233" t="s">
        <v>942</v>
      </c>
      <c r="D80" s="233" t="s">
        <v>580</v>
      </c>
      <c r="E80" s="233" t="s">
        <v>581</v>
      </c>
      <c r="F80" s="233" t="s">
        <v>582</v>
      </c>
    </row>
    <row r="81" ht="14.25" spans="1:6">
      <c r="A81" s="233" t="s">
        <v>950</v>
      </c>
      <c r="B81" s="233" t="s">
        <v>2323</v>
      </c>
      <c r="C81" s="233" t="s">
        <v>952</v>
      </c>
      <c r="D81" s="233" t="s">
        <v>583</v>
      </c>
      <c r="E81" s="233" t="s">
        <v>584</v>
      </c>
      <c r="F81" s="233" t="s">
        <v>585</v>
      </c>
    </row>
    <row r="82" ht="14.25" spans="1:6">
      <c r="A82" s="233" t="s">
        <v>475</v>
      </c>
      <c r="B82" s="233" t="s">
        <v>476</v>
      </c>
      <c r="C82" s="233" t="s">
        <v>477</v>
      </c>
      <c r="D82" s="233" t="s">
        <v>607</v>
      </c>
      <c r="E82" s="233" t="s">
        <v>608</v>
      </c>
      <c r="F82" s="233" t="s">
        <v>609</v>
      </c>
    </row>
    <row r="83" ht="14.25" spans="1:6">
      <c r="A83" s="233" t="s">
        <v>1009</v>
      </c>
      <c r="B83" s="233" t="s">
        <v>1010</v>
      </c>
      <c r="C83" s="233" t="s">
        <v>1011</v>
      </c>
      <c r="D83" s="233" t="s">
        <v>574</v>
      </c>
      <c r="E83" s="233" t="s">
        <v>2177</v>
      </c>
      <c r="F83" s="233" t="s">
        <v>576</v>
      </c>
    </row>
    <row r="84" ht="14.25" spans="1:6">
      <c r="A84" s="233" t="s">
        <v>1054</v>
      </c>
      <c r="B84" s="233" t="s">
        <v>1055</v>
      </c>
      <c r="C84" s="233" t="s">
        <v>1056</v>
      </c>
      <c r="D84" s="233" t="s">
        <v>589</v>
      </c>
      <c r="E84" s="233" t="s">
        <v>590</v>
      </c>
      <c r="F84" s="233" t="s">
        <v>591</v>
      </c>
    </row>
    <row r="85" ht="14.25" spans="1:6">
      <c r="A85" s="233" t="s">
        <v>481</v>
      </c>
      <c r="B85" s="233" t="s">
        <v>482</v>
      </c>
      <c r="C85" s="233" t="s">
        <v>483</v>
      </c>
      <c r="D85" s="233" t="s">
        <v>558</v>
      </c>
      <c r="E85" s="233" t="s">
        <v>559</v>
      </c>
      <c r="F85" s="233" t="s">
        <v>560</v>
      </c>
    </row>
    <row r="86" ht="14.25" spans="1:6">
      <c r="A86" s="233" t="s">
        <v>1012</v>
      </c>
      <c r="B86" s="233" t="s">
        <v>1013</v>
      </c>
      <c r="C86" s="233" t="s">
        <v>1014</v>
      </c>
      <c r="D86" s="233" t="s">
        <v>561</v>
      </c>
      <c r="E86" s="233" t="s">
        <v>562</v>
      </c>
      <c r="F86" s="233" t="s">
        <v>563</v>
      </c>
    </row>
    <row r="87" ht="14.25" spans="1:6">
      <c r="A87" s="237" t="s">
        <v>2324</v>
      </c>
      <c r="B87" s="237" t="s">
        <v>1172</v>
      </c>
      <c r="C87" s="237" t="s">
        <v>480</v>
      </c>
      <c r="D87" s="233" t="s">
        <v>592</v>
      </c>
      <c r="E87" s="233" t="s">
        <v>593</v>
      </c>
      <c r="F87" s="233" t="s">
        <v>594</v>
      </c>
    </row>
    <row r="88" ht="14.25" spans="1:6">
      <c r="A88" s="233" t="s">
        <v>1018</v>
      </c>
      <c r="B88" s="233" t="s">
        <v>1019</v>
      </c>
      <c r="C88" s="233" t="s">
        <v>1020</v>
      </c>
      <c r="D88" s="233" t="s">
        <v>595</v>
      </c>
      <c r="E88" s="233" t="s">
        <v>596</v>
      </c>
      <c r="F88" s="233" t="s">
        <v>597</v>
      </c>
    </row>
    <row r="89" ht="14.25" spans="1:6">
      <c r="A89" s="233" t="s">
        <v>1021</v>
      </c>
      <c r="B89" s="233" t="s">
        <v>1022</v>
      </c>
      <c r="C89" s="233" t="s">
        <v>1023</v>
      </c>
      <c r="D89" s="233" t="s">
        <v>598</v>
      </c>
      <c r="E89" s="233" t="s">
        <v>599</v>
      </c>
      <c r="F89" s="233" t="s">
        <v>600</v>
      </c>
    </row>
    <row r="90" ht="14.25" spans="1:6">
      <c r="A90" s="233" t="s">
        <v>1094</v>
      </c>
      <c r="B90" s="233" t="s">
        <v>1095</v>
      </c>
      <c r="C90" s="233" t="s">
        <v>1096</v>
      </c>
      <c r="D90" s="233" t="s">
        <v>601</v>
      </c>
      <c r="E90" s="233" t="s">
        <v>602</v>
      </c>
      <c r="F90" s="233" t="s">
        <v>603</v>
      </c>
    </row>
    <row r="91" ht="14.25" spans="1:6">
      <c r="A91" s="233" t="s">
        <v>1084</v>
      </c>
      <c r="B91" s="233" t="s">
        <v>1085</v>
      </c>
      <c r="C91" s="238" t="s">
        <v>1086</v>
      </c>
      <c r="D91" s="239"/>
      <c r="E91" s="239"/>
      <c r="F91" s="239"/>
    </row>
    <row r="92" ht="14.25" spans="1:6">
      <c r="A92" s="233" t="s">
        <v>1024</v>
      </c>
      <c r="B92" s="233" t="s">
        <v>2172</v>
      </c>
      <c r="C92" s="238" t="s">
        <v>1026</v>
      </c>
      <c r="D92" s="239"/>
      <c r="E92" s="239"/>
      <c r="F92" s="239"/>
    </row>
    <row r="93" ht="14.25" spans="1:6">
      <c r="A93" s="233" t="s">
        <v>1027</v>
      </c>
      <c r="B93" s="233" t="s">
        <v>1028</v>
      </c>
      <c r="C93" s="238" t="s">
        <v>1029</v>
      </c>
      <c r="D93" s="239"/>
      <c r="E93" s="239"/>
      <c r="F93" s="239"/>
    </row>
    <row r="94" ht="14.25" spans="1:6">
      <c r="A94" s="233" t="s">
        <v>943</v>
      </c>
      <c r="B94" s="233" t="s">
        <v>944</v>
      </c>
      <c r="C94" s="238" t="s">
        <v>945</v>
      </c>
      <c r="D94" s="239"/>
      <c r="E94" s="239"/>
      <c r="F94" s="239"/>
    </row>
    <row r="95" ht="14.25" spans="1:6">
      <c r="A95" s="233" t="s">
        <v>975</v>
      </c>
      <c r="B95" s="233" t="s">
        <v>976</v>
      </c>
      <c r="C95" s="238" t="s">
        <v>977</v>
      </c>
      <c r="D95" s="239"/>
      <c r="E95" s="239"/>
      <c r="F95" s="239"/>
    </row>
    <row r="96" ht="14.25" spans="1:6">
      <c r="A96" s="233" t="s">
        <v>1097</v>
      </c>
      <c r="B96" s="233" t="s">
        <v>1098</v>
      </c>
      <c r="C96" s="238" t="s">
        <v>1099</v>
      </c>
      <c r="D96" s="239"/>
      <c r="E96" s="239"/>
      <c r="F96" s="239"/>
    </row>
    <row r="97" ht="14.25" spans="1:6">
      <c r="A97" s="233" t="s">
        <v>1036</v>
      </c>
      <c r="B97" s="233" t="s">
        <v>1037</v>
      </c>
      <c r="C97" s="238" t="s">
        <v>1038</v>
      </c>
      <c r="D97" s="239"/>
      <c r="E97" s="239"/>
      <c r="F97" s="239"/>
    </row>
    <row r="98" ht="14.25" spans="1:6">
      <c r="A98" s="233" t="s">
        <v>2325</v>
      </c>
      <c r="B98" s="233" t="s">
        <v>1614</v>
      </c>
      <c r="C98" s="238" t="s">
        <v>1842</v>
      </c>
      <c r="D98" s="239"/>
      <c r="E98" s="239"/>
      <c r="F98" s="239"/>
    </row>
    <row r="99" ht="14.25" spans="1:6">
      <c r="A99" s="233" t="s">
        <v>1045</v>
      </c>
      <c r="B99" s="233" t="s">
        <v>1046</v>
      </c>
      <c r="C99" s="238" t="s">
        <v>1047</v>
      </c>
      <c r="D99" s="239"/>
      <c r="E99" s="239"/>
      <c r="F99" s="239"/>
    </row>
    <row r="100" ht="14.25" spans="1:6">
      <c r="A100" s="233" t="s">
        <v>524</v>
      </c>
      <c r="B100" s="233" t="s">
        <v>525</v>
      </c>
      <c r="C100" s="238" t="s">
        <v>526</v>
      </c>
      <c r="D100" s="239"/>
      <c r="E100" s="239"/>
      <c r="F100" s="239"/>
    </row>
    <row r="101" ht="14.25" spans="1:6">
      <c r="A101" s="233" t="s">
        <v>1048</v>
      </c>
      <c r="B101" s="233" t="s">
        <v>1049</v>
      </c>
      <c r="C101" s="238" t="s">
        <v>1050</v>
      </c>
      <c r="D101" s="239"/>
      <c r="E101" s="239"/>
      <c r="F101" s="239"/>
    </row>
    <row r="102" ht="14.25" spans="1:6">
      <c r="A102" s="233" t="s">
        <v>469</v>
      </c>
      <c r="B102" s="233" t="s">
        <v>2326</v>
      </c>
      <c r="C102" s="238" t="s">
        <v>471</v>
      </c>
      <c r="D102" s="239"/>
      <c r="E102" s="239"/>
      <c r="F102" s="239"/>
    </row>
    <row r="103" ht="14.25" spans="1:6">
      <c r="A103" s="233" t="s">
        <v>2327</v>
      </c>
      <c r="B103" s="233" t="s">
        <v>2328</v>
      </c>
      <c r="C103" s="238" t="s">
        <v>1860</v>
      </c>
      <c r="D103" s="239"/>
      <c r="E103" s="239"/>
      <c r="F103" s="239"/>
    </row>
    <row r="104" ht="14.25" spans="1:6">
      <c r="A104" s="233" t="s">
        <v>937</v>
      </c>
      <c r="B104" s="233" t="s">
        <v>938</v>
      </c>
      <c r="C104" s="238" t="s">
        <v>939</v>
      </c>
      <c r="D104" s="239"/>
      <c r="E104" s="239"/>
      <c r="F104" s="239"/>
    </row>
    <row r="105" ht="14.25" spans="1:6">
      <c r="A105" s="233" t="s">
        <v>466</v>
      </c>
      <c r="B105" s="233" t="s">
        <v>1262</v>
      </c>
      <c r="C105" s="238" t="s">
        <v>468</v>
      </c>
      <c r="D105" s="239"/>
      <c r="E105" s="239"/>
      <c r="F105" s="239"/>
    </row>
    <row r="106" ht="14.25" spans="1:6">
      <c r="A106" s="233" t="s">
        <v>2329</v>
      </c>
      <c r="B106" s="233" t="s">
        <v>1091</v>
      </c>
      <c r="C106" s="238" t="s">
        <v>1092</v>
      </c>
      <c r="D106" s="239"/>
      <c r="E106" s="239"/>
      <c r="F106" s="239"/>
    </row>
    <row r="107" ht="14.25" spans="1:6">
      <c r="A107" s="233" t="s">
        <v>956</v>
      </c>
      <c r="B107" s="233" t="s">
        <v>957</v>
      </c>
      <c r="C107" s="238" t="s">
        <v>958</v>
      </c>
      <c r="D107" s="239"/>
      <c r="E107" s="239"/>
      <c r="F107" s="239"/>
    </row>
    <row r="108" ht="14.25" spans="1:6">
      <c r="A108" s="233" t="s">
        <v>509</v>
      </c>
      <c r="B108" s="233" t="s">
        <v>1305</v>
      </c>
      <c r="C108" s="238" t="s">
        <v>511</v>
      </c>
      <c r="D108" s="239"/>
      <c r="E108" s="239"/>
      <c r="F108" s="239"/>
    </row>
    <row r="109" ht="14.25" spans="1:6">
      <c r="A109" s="233" t="s">
        <v>1057</v>
      </c>
      <c r="B109" s="233" t="s">
        <v>1058</v>
      </c>
      <c r="C109" s="238" t="s">
        <v>1059</v>
      </c>
      <c r="D109" s="239"/>
      <c r="E109" s="239"/>
      <c r="F109" s="239"/>
    </row>
    <row r="110" ht="14.25" spans="1:6">
      <c r="A110" s="233" t="s">
        <v>1063</v>
      </c>
      <c r="B110" s="233" t="s">
        <v>2330</v>
      </c>
      <c r="C110" s="238" t="s">
        <v>1065</v>
      </c>
      <c r="D110" s="239"/>
      <c r="E110" s="239"/>
      <c r="F110" s="239"/>
    </row>
    <row r="111" ht="14.25" spans="1:6">
      <c r="A111" s="233" t="s">
        <v>1066</v>
      </c>
      <c r="B111" s="233" t="s">
        <v>2331</v>
      </c>
      <c r="C111" s="238" t="s">
        <v>1068</v>
      </c>
      <c r="D111" s="239"/>
      <c r="E111" s="239"/>
      <c r="F111" s="239"/>
    </row>
    <row r="112" ht="14.25" spans="1:6">
      <c r="A112" s="233" t="s">
        <v>1069</v>
      </c>
      <c r="B112" s="233" t="s">
        <v>1070</v>
      </c>
      <c r="C112" s="238" t="s">
        <v>2332</v>
      </c>
      <c r="D112" s="239"/>
      <c r="E112" s="239"/>
      <c r="F112" s="239"/>
    </row>
    <row r="113" ht="14.25" spans="1:6">
      <c r="A113" s="233" t="s">
        <v>2333</v>
      </c>
      <c r="B113" s="233" t="s">
        <v>2334</v>
      </c>
      <c r="C113" s="238" t="s">
        <v>1942</v>
      </c>
      <c r="D113" s="239"/>
      <c r="E113" s="239"/>
      <c r="F113" s="239"/>
    </row>
    <row r="114" ht="14.25" spans="1:6">
      <c r="A114" s="233" t="s">
        <v>1072</v>
      </c>
      <c r="B114" s="233" t="s">
        <v>2335</v>
      </c>
      <c r="C114" s="238" t="s">
        <v>1074</v>
      </c>
      <c r="D114" s="239"/>
      <c r="E114" s="239"/>
      <c r="F114" s="239"/>
    </row>
    <row r="115" ht="14.25" spans="1:6">
      <c r="A115" s="233" t="s">
        <v>1078</v>
      </c>
      <c r="B115" s="233" t="s">
        <v>1079</v>
      </c>
      <c r="C115" s="233" t="s">
        <v>1080</v>
      </c>
      <c r="D115" s="21"/>
      <c r="E115" s="21"/>
      <c r="F115" s="21"/>
    </row>
    <row r="116" ht="14.25" spans="1:6">
      <c r="A116" s="233" t="s">
        <v>959</v>
      </c>
      <c r="B116" s="233" t="s">
        <v>960</v>
      </c>
      <c r="C116" s="233" t="s">
        <v>961</v>
      </c>
      <c r="D116" s="21"/>
      <c r="E116" s="21"/>
      <c r="F116" s="21"/>
    </row>
    <row r="117" ht="14.25" spans="1:6">
      <c r="A117" s="233" t="s">
        <v>1081</v>
      </c>
      <c r="B117" s="233" t="s">
        <v>1082</v>
      </c>
      <c r="C117" s="233" t="s">
        <v>1083</v>
      </c>
      <c r="D117" s="21"/>
      <c r="E117" s="21"/>
      <c r="F117" s="21"/>
    </row>
    <row r="118" ht="14.25" spans="1:6">
      <c r="A118" s="233" t="s">
        <v>1039</v>
      </c>
      <c r="B118" s="233" t="s">
        <v>2336</v>
      </c>
      <c r="C118" s="233" t="s">
        <v>1041</v>
      </c>
      <c r="D118" s="21"/>
      <c r="E118" s="21"/>
      <c r="F118" s="21"/>
    </row>
    <row r="119" ht="14.25" spans="1:6">
      <c r="A119" s="233" t="s">
        <v>972</v>
      </c>
      <c r="B119" s="233" t="s">
        <v>973</v>
      </c>
      <c r="C119" s="233" t="s">
        <v>974</v>
      </c>
      <c r="D119" s="21"/>
      <c r="E119" s="21"/>
      <c r="F119" s="21"/>
    </row>
    <row r="120" ht="14.25" spans="1:6">
      <c r="A120" s="233" t="s">
        <v>521</v>
      </c>
      <c r="B120" s="233" t="s">
        <v>522</v>
      </c>
      <c r="C120" s="233" t="s">
        <v>523</v>
      </c>
      <c r="D120" s="21"/>
      <c r="E120" s="21"/>
      <c r="F120" s="21"/>
    </row>
    <row r="121" ht="14.25" spans="1:6">
      <c r="A121" s="234" t="s">
        <v>2337</v>
      </c>
      <c r="B121" s="234" t="s">
        <v>947</v>
      </c>
      <c r="C121" s="234" t="s">
        <v>948</v>
      </c>
      <c r="D121" s="21"/>
      <c r="E121" s="21"/>
      <c r="F121" s="21"/>
    </row>
    <row r="122" ht="14.25" spans="1:6">
      <c r="A122" s="233" t="s">
        <v>2338</v>
      </c>
      <c r="B122" s="233" t="s">
        <v>2339</v>
      </c>
      <c r="C122" s="233" t="s">
        <v>2007</v>
      </c>
      <c r="D122" s="21"/>
      <c r="E122" s="21"/>
      <c r="F122" s="21"/>
    </row>
    <row r="123" ht="14.25" spans="1:6">
      <c r="A123" s="232" t="s">
        <v>2340</v>
      </c>
      <c r="B123" s="232"/>
      <c r="C123" s="232"/>
      <c r="D123" s="21"/>
      <c r="E123" s="21"/>
      <c r="F123" s="21"/>
    </row>
    <row r="124" ht="14.25" spans="1:6">
      <c r="A124" s="233" t="s">
        <v>357</v>
      </c>
      <c r="B124" s="233" t="s">
        <v>537</v>
      </c>
      <c r="C124" s="233" t="s">
        <v>538</v>
      </c>
      <c r="D124" s="21"/>
      <c r="E124" s="21"/>
      <c r="F124" s="21"/>
    </row>
    <row r="125" ht="14.25" spans="1:6">
      <c r="A125" s="233" t="s">
        <v>358</v>
      </c>
      <c r="B125" s="233" t="s">
        <v>540</v>
      </c>
      <c r="C125" s="233" t="s">
        <v>541</v>
      </c>
      <c r="D125" s="21"/>
      <c r="E125" s="21"/>
      <c r="F125" s="21"/>
    </row>
    <row r="126" ht="14.25" spans="1:6">
      <c r="A126" s="232" t="s">
        <v>2341</v>
      </c>
      <c r="B126" s="232"/>
      <c r="C126" s="232"/>
      <c r="D126" s="21"/>
      <c r="E126" s="21"/>
      <c r="F126" s="21"/>
    </row>
    <row r="127" ht="14.25" spans="1:6">
      <c r="A127" s="234" t="s">
        <v>2342</v>
      </c>
      <c r="B127" s="234" t="s">
        <v>529</v>
      </c>
      <c r="C127" s="234" t="s">
        <v>530</v>
      </c>
      <c r="D127" s="21"/>
      <c r="E127" s="21"/>
      <c r="F127" s="21"/>
    </row>
    <row r="128" ht="14.25" spans="1:6">
      <c r="A128" s="232" t="s">
        <v>2343</v>
      </c>
      <c r="B128" s="232"/>
      <c r="C128" s="232"/>
      <c r="D128" s="21"/>
      <c r="E128" s="21"/>
      <c r="F128" s="21"/>
    </row>
    <row r="129" ht="14.25" spans="1:6">
      <c r="A129" s="233" t="s">
        <v>313</v>
      </c>
      <c r="B129" s="233" t="s">
        <v>443</v>
      </c>
      <c r="C129" s="233" t="s">
        <v>444</v>
      </c>
      <c r="D129" s="21"/>
      <c r="E129" s="21"/>
      <c r="F129" s="21"/>
    </row>
    <row r="130" ht="14.25" spans="1:6">
      <c r="A130" s="232" t="s">
        <v>2344</v>
      </c>
      <c r="B130" s="232"/>
      <c r="C130" s="232"/>
      <c r="D130" s="21"/>
      <c r="E130" s="21"/>
      <c r="F130" s="21"/>
    </row>
    <row r="131" ht="14.25" spans="1:6">
      <c r="A131" s="233" t="s">
        <v>426</v>
      </c>
      <c r="B131" s="233" t="s">
        <v>427</v>
      </c>
      <c r="C131" s="233" t="s">
        <v>428</v>
      </c>
      <c r="D131" s="21"/>
      <c r="E131" s="21"/>
      <c r="F131" s="21"/>
    </row>
    <row r="132" ht="14.25" spans="1:6">
      <c r="A132" s="232" t="s">
        <v>2345</v>
      </c>
      <c r="B132" s="232"/>
      <c r="C132" s="232"/>
      <c r="D132" s="21"/>
      <c r="E132" s="21"/>
      <c r="F132" s="21"/>
    </row>
    <row r="133" ht="14.25" spans="1:6">
      <c r="A133" s="233" t="s">
        <v>432</v>
      </c>
      <c r="B133" s="233" t="s">
        <v>433</v>
      </c>
      <c r="C133" s="233" t="s">
        <v>434</v>
      </c>
      <c r="D133" s="21"/>
      <c r="E133" s="21"/>
      <c r="F133" s="21"/>
    </row>
    <row r="134" ht="14.25" spans="1:6">
      <c r="A134" s="232" t="s">
        <v>2346</v>
      </c>
      <c r="B134" s="232"/>
      <c r="C134" s="232"/>
      <c r="D134" s="21"/>
      <c r="E134" s="21"/>
      <c r="F134" s="21"/>
    </row>
    <row r="135" ht="14.25" spans="1:6">
      <c r="A135" s="233" t="s">
        <v>420</v>
      </c>
      <c r="B135" s="233" t="s">
        <v>2203</v>
      </c>
      <c r="C135" s="233" t="s">
        <v>422</v>
      </c>
      <c r="D135" s="21"/>
      <c r="E135" s="21"/>
      <c r="F135" s="21"/>
    </row>
    <row r="136" ht="14.25" spans="1:6">
      <c r="A136" s="232" t="s">
        <v>2347</v>
      </c>
      <c r="B136" s="232"/>
      <c r="C136" s="232"/>
      <c r="D136" s="21"/>
      <c r="E136" s="21"/>
      <c r="F136" s="21"/>
    </row>
    <row r="137" ht="14.25" spans="1:6">
      <c r="A137" s="233" t="s">
        <v>453</v>
      </c>
      <c r="B137" s="233" t="s">
        <v>454</v>
      </c>
      <c r="C137" s="233" t="s">
        <v>455</v>
      </c>
      <c r="D137" s="21"/>
      <c r="E137" s="21"/>
      <c r="F137" s="21"/>
    </row>
    <row r="138" ht="14.25" spans="1:6">
      <c r="A138" s="232" t="s">
        <v>2348</v>
      </c>
      <c r="B138" s="232"/>
      <c r="C138" s="232"/>
      <c r="D138" s="21"/>
      <c r="E138" s="21"/>
      <c r="F138" s="21"/>
    </row>
    <row r="139" ht="14.25" spans="1:6">
      <c r="A139" s="233" t="s">
        <v>446</v>
      </c>
      <c r="B139" s="233" t="s">
        <v>447</v>
      </c>
      <c r="C139" s="233" t="s">
        <v>448</v>
      </c>
      <c r="D139" s="21"/>
      <c r="E139" s="21"/>
      <c r="F139" s="21"/>
    </row>
    <row r="140" ht="14.25" spans="1:6">
      <c r="A140" s="233" t="s">
        <v>449</v>
      </c>
      <c r="B140" s="233" t="s">
        <v>450</v>
      </c>
      <c r="C140" s="233" t="s">
        <v>451</v>
      </c>
      <c r="D140" s="21"/>
      <c r="E140" s="21"/>
      <c r="F140" s="21"/>
    </row>
    <row r="141" ht="14.25" spans="1:6">
      <c r="A141" s="232" t="s">
        <v>2349</v>
      </c>
      <c r="B141" s="232"/>
      <c r="C141" s="232"/>
      <c r="D141" s="240"/>
      <c r="E141" s="240"/>
      <c r="F141" s="240"/>
    </row>
    <row r="142" ht="14.25" spans="1:6">
      <c r="A142" s="233" t="s">
        <v>429</v>
      </c>
      <c r="B142" s="233" t="s">
        <v>430</v>
      </c>
      <c r="C142" s="233" t="s">
        <v>431</v>
      </c>
      <c r="D142" s="240"/>
      <c r="E142" s="240"/>
      <c r="F142" s="240"/>
    </row>
    <row r="143" ht="14.25" spans="1:6">
      <c r="A143" s="232" t="s">
        <v>2350</v>
      </c>
      <c r="B143" s="232"/>
      <c r="C143" s="232"/>
      <c r="D143" s="21"/>
      <c r="E143" s="21"/>
      <c r="F143" s="21"/>
    </row>
    <row r="144" ht="14.25" spans="1:6">
      <c r="A144" s="233" t="s">
        <v>439</v>
      </c>
      <c r="B144" s="233" t="s">
        <v>440</v>
      </c>
      <c r="C144" s="233" t="s">
        <v>441</v>
      </c>
      <c r="D144" s="21"/>
      <c r="E144" s="21"/>
      <c r="F144" s="21"/>
    </row>
    <row r="145" ht="14.25" spans="1:6">
      <c r="A145" s="232" t="s">
        <v>2351</v>
      </c>
      <c r="B145" s="232"/>
      <c r="C145" s="232"/>
      <c r="D145" s="21"/>
      <c r="E145" s="21"/>
      <c r="F145" s="21"/>
    </row>
    <row r="146" ht="14.25" spans="1:6">
      <c r="A146" s="233" t="s">
        <v>423</v>
      </c>
      <c r="B146" s="233" t="s">
        <v>2352</v>
      </c>
      <c r="C146" s="233" t="s">
        <v>425</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workbookViewId="0">
      <selection activeCell="A1" sqref="A1:V1"/>
    </sheetView>
  </sheetViews>
  <sheetFormatPr defaultColWidth="10" defaultRowHeight="14.25"/>
  <cols>
    <col min="1" max="1" width="10.25" style="207" customWidth="1"/>
    <col min="2" max="3" width="7.50833333333333" style="207" customWidth="1"/>
    <col min="4" max="4" width="8.81666666666667" style="207" customWidth="1"/>
    <col min="5" max="5" width="8.65" style="207" customWidth="1"/>
    <col min="6" max="6" width="7.50833333333333" style="207" customWidth="1"/>
    <col min="7" max="7" width="8.49166666666667" style="207" customWidth="1"/>
    <col min="8" max="8" width="8.65833333333333" style="207" customWidth="1"/>
    <col min="9" max="16" width="7.50833333333333" style="207" customWidth="1"/>
    <col min="17" max="17" width="8.325" style="207" customWidth="1"/>
    <col min="18" max="252" width="7.50833333333333" style="207" customWidth="1"/>
    <col min="253" max="253" width="7.50833333333333" style="207"/>
    <col min="254" max="254" width="11.3916666666667" style="207"/>
    <col min="255" max="16383" width="10" style="131"/>
  </cols>
  <sheetData>
    <row r="1" s="21" customFormat="1" ht="60" customHeight="1" spans="1:24">
      <c r="A1" s="208" t="s">
        <v>2353</v>
      </c>
      <c r="B1" s="209"/>
      <c r="C1" s="209"/>
      <c r="D1" s="209"/>
      <c r="E1" s="209"/>
      <c r="F1" s="209"/>
      <c r="G1" s="209"/>
      <c r="H1" s="209"/>
      <c r="I1" s="209"/>
      <c r="J1" s="209"/>
      <c r="K1" s="209"/>
      <c r="L1" s="209"/>
      <c r="M1" s="209"/>
      <c r="N1" s="209"/>
      <c r="O1" s="209"/>
      <c r="P1" s="209"/>
      <c r="Q1" s="209"/>
      <c r="R1" s="209"/>
      <c r="S1" s="209"/>
      <c r="T1" s="209"/>
      <c r="U1" s="209"/>
      <c r="V1" s="209"/>
      <c r="W1" s="224" t="s">
        <v>346</v>
      </c>
      <c r="X1" s="225" t="s">
        <v>2354</v>
      </c>
    </row>
    <row r="2" s="21" customFormat="1" ht="20" customHeight="1" spans="1:24">
      <c r="A2" s="210" t="s">
        <v>2355</v>
      </c>
      <c r="B2" s="210"/>
      <c r="C2" s="210"/>
      <c r="D2" s="210"/>
      <c r="E2" s="210"/>
      <c r="F2" s="210"/>
      <c r="G2" s="210"/>
      <c r="H2" s="210"/>
      <c r="I2" s="210"/>
      <c r="J2" s="210"/>
      <c r="K2" s="210"/>
      <c r="L2" s="210"/>
      <c r="M2" s="210"/>
      <c r="N2" s="210"/>
      <c r="O2" s="210"/>
      <c r="P2" s="210"/>
      <c r="Q2" s="210"/>
      <c r="R2" s="210"/>
      <c r="S2" s="210"/>
      <c r="T2" s="210"/>
      <c r="U2" s="210"/>
      <c r="V2" s="210"/>
      <c r="W2" s="207"/>
      <c r="X2" s="207"/>
    </row>
    <row r="3" s="204" customFormat="1" ht="20" customHeight="1" spans="1:24">
      <c r="A3" s="211" t="s">
        <v>2356</v>
      </c>
      <c r="B3" s="212"/>
      <c r="C3" s="212"/>
      <c r="D3" s="212"/>
      <c r="E3" s="212"/>
      <c r="F3" s="212"/>
      <c r="G3" s="212"/>
      <c r="H3" s="212"/>
      <c r="I3" s="212"/>
      <c r="J3" s="212"/>
      <c r="K3" s="212"/>
      <c r="L3" s="212"/>
      <c r="M3" s="212"/>
      <c r="N3" s="212"/>
      <c r="O3" s="212"/>
      <c r="P3" s="212"/>
      <c r="Q3" s="212"/>
      <c r="R3" s="212"/>
      <c r="S3" s="212"/>
      <c r="T3" s="212"/>
      <c r="U3" s="212"/>
      <c r="V3" s="226"/>
      <c r="W3" s="207"/>
      <c r="X3" s="207"/>
    </row>
    <row r="4" s="204" customFormat="1" ht="20" customHeight="1" spans="1:24">
      <c r="A4" s="213" t="s">
        <v>2357</v>
      </c>
      <c r="B4" s="213"/>
      <c r="C4" s="213"/>
      <c r="D4" s="213"/>
      <c r="E4" s="213"/>
      <c r="F4" s="213"/>
      <c r="G4" s="213"/>
      <c r="H4" s="213"/>
      <c r="I4" s="213"/>
      <c r="J4" s="213"/>
      <c r="K4" s="213"/>
      <c r="L4" s="213"/>
      <c r="M4" s="213"/>
      <c r="N4" s="213"/>
      <c r="O4" s="213"/>
      <c r="P4" s="213"/>
      <c r="Q4" s="213"/>
      <c r="R4" s="213"/>
      <c r="S4" s="213"/>
      <c r="T4" s="213"/>
      <c r="U4" s="213"/>
      <c r="V4" s="213"/>
      <c r="W4" s="207"/>
      <c r="X4" s="207"/>
    </row>
    <row r="5" s="205" customFormat="1" ht="135" customHeight="1" spans="1:24">
      <c r="A5" s="214"/>
      <c r="B5" s="215" t="s">
        <v>350</v>
      </c>
      <c r="C5" s="216" t="s">
        <v>351</v>
      </c>
      <c r="D5" s="216" t="s">
        <v>462</v>
      </c>
      <c r="E5" s="217" t="s">
        <v>1467</v>
      </c>
      <c r="F5" s="217" t="s">
        <v>2358</v>
      </c>
      <c r="G5" s="217" t="s">
        <v>2359</v>
      </c>
      <c r="H5" s="217" t="s">
        <v>2360</v>
      </c>
      <c r="I5" s="217" t="s">
        <v>2361</v>
      </c>
      <c r="J5" s="217" t="s">
        <v>2362</v>
      </c>
      <c r="K5" s="223" t="s">
        <v>2363</v>
      </c>
      <c r="L5" s="223" t="s">
        <v>2364</v>
      </c>
      <c r="M5" s="223" t="s">
        <v>528</v>
      </c>
      <c r="N5" s="223" t="s">
        <v>313</v>
      </c>
      <c r="O5" s="223" t="s">
        <v>1947</v>
      </c>
      <c r="P5" s="223" t="s">
        <v>1202</v>
      </c>
      <c r="Q5" s="223" t="s">
        <v>1957</v>
      </c>
      <c r="R5" s="217" t="s">
        <v>1964</v>
      </c>
      <c r="S5" s="217" t="s">
        <v>2365</v>
      </c>
      <c r="T5" s="217" t="s">
        <v>2366</v>
      </c>
      <c r="U5" s="217" t="s">
        <v>429</v>
      </c>
      <c r="V5" s="217" t="s">
        <v>1988</v>
      </c>
      <c r="W5" s="227" t="s">
        <v>423</v>
      </c>
      <c r="X5" s="228" t="s">
        <v>728</v>
      </c>
    </row>
    <row r="6" s="206" customFormat="1" ht="43" customHeight="1" spans="1:24">
      <c r="A6" s="218" t="s">
        <v>2367</v>
      </c>
      <c r="B6" s="219">
        <v>2</v>
      </c>
      <c r="C6" s="219" t="s">
        <v>2039</v>
      </c>
      <c r="D6" s="219" t="s">
        <v>2368</v>
      </c>
      <c r="E6" s="219" t="s">
        <v>2042</v>
      </c>
      <c r="F6" s="219" t="s">
        <v>2043</v>
      </c>
      <c r="G6" s="219" t="s">
        <v>2044</v>
      </c>
      <c r="H6" s="219" t="s">
        <v>2045</v>
      </c>
      <c r="I6" s="219" t="s">
        <v>2040</v>
      </c>
      <c r="J6" s="219" t="s">
        <v>2046</v>
      </c>
      <c r="K6" s="219" t="s">
        <v>2053</v>
      </c>
      <c r="L6" s="219" t="s">
        <v>2087</v>
      </c>
      <c r="M6" s="219" t="s">
        <v>2073</v>
      </c>
      <c r="N6" s="219" t="s">
        <v>2074</v>
      </c>
      <c r="O6" s="219" t="s">
        <v>2075</v>
      </c>
      <c r="P6" s="219" t="s">
        <v>2076</v>
      </c>
      <c r="Q6" s="219" t="s">
        <v>2077</v>
      </c>
      <c r="R6" s="219" t="s">
        <v>2078</v>
      </c>
      <c r="S6" s="219" t="s">
        <v>2079</v>
      </c>
      <c r="T6" s="219" t="s">
        <v>2369</v>
      </c>
      <c r="U6" s="219" t="s">
        <v>2080</v>
      </c>
      <c r="V6" s="219" t="s">
        <v>2081</v>
      </c>
      <c r="W6" s="219" t="s">
        <v>2082</v>
      </c>
      <c r="X6" s="229"/>
    </row>
    <row r="7" s="205" customFormat="1" spans="1:24">
      <c r="A7" s="220">
        <v>1</v>
      </c>
      <c r="B7" s="221">
        <v>401.4696</v>
      </c>
      <c r="C7" s="221">
        <v>401.0416</v>
      </c>
      <c r="D7" s="221">
        <v>376.38088</v>
      </c>
      <c r="E7" s="221">
        <v>503.1772</v>
      </c>
      <c r="F7" s="221">
        <v>423.184</v>
      </c>
      <c r="G7" s="221">
        <v>387.221808</v>
      </c>
      <c r="H7" s="221">
        <v>546.486864</v>
      </c>
      <c r="I7" s="221">
        <v>388.904664</v>
      </c>
      <c r="J7" s="221">
        <v>360.41724</v>
      </c>
      <c r="K7" s="221">
        <v>377.012952</v>
      </c>
      <c r="L7" s="221">
        <v>440.890296</v>
      </c>
      <c r="M7" s="221">
        <v>387.41232</v>
      </c>
      <c r="N7" s="221">
        <v>368.146528</v>
      </c>
      <c r="O7" s="221">
        <v>345.401512</v>
      </c>
      <c r="P7" s="221">
        <v>350.407744</v>
      </c>
      <c r="Q7" s="221">
        <v>356.80048</v>
      </c>
      <c r="R7" s="221">
        <v>380.995504</v>
      </c>
      <c r="S7" s="221">
        <v>417.563896</v>
      </c>
      <c r="T7" s="221">
        <v>304.631944</v>
      </c>
      <c r="U7" s="221">
        <v>358.980784</v>
      </c>
      <c r="V7" s="221">
        <v>355.10704</v>
      </c>
      <c r="W7" s="221">
        <v>358.980784</v>
      </c>
      <c r="X7" s="230">
        <f>(I7)+204</f>
        <v>592.904664</v>
      </c>
    </row>
    <row r="8" s="205" customFormat="1" spans="1:24">
      <c r="A8" s="220">
        <v>1.5</v>
      </c>
      <c r="B8" s="221">
        <v>462.56596</v>
      </c>
      <c r="C8" s="221">
        <v>433.7388</v>
      </c>
      <c r="D8" s="221">
        <v>406.569672</v>
      </c>
      <c r="E8" s="221">
        <v>557.0424</v>
      </c>
      <c r="F8" s="221">
        <v>478.415208</v>
      </c>
      <c r="G8" s="221">
        <v>415.3708</v>
      </c>
      <c r="H8" s="221">
        <v>591.51436</v>
      </c>
      <c r="I8" s="221">
        <v>417.223</v>
      </c>
      <c r="J8" s="221">
        <v>384.897504</v>
      </c>
      <c r="K8" s="221">
        <v>405.673896</v>
      </c>
      <c r="L8" s="221">
        <v>501.486856</v>
      </c>
      <c r="M8" s="221">
        <v>424.197856</v>
      </c>
      <c r="N8" s="221">
        <v>400.08168</v>
      </c>
      <c r="O8" s="221">
        <v>370.012536</v>
      </c>
      <c r="P8" s="221">
        <v>375.918408</v>
      </c>
      <c r="Q8" s="221">
        <v>383.78232</v>
      </c>
      <c r="R8" s="221">
        <v>402.791184</v>
      </c>
      <c r="S8" s="221">
        <v>471.662616</v>
      </c>
      <c r="T8" s="221">
        <v>321.38964</v>
      </c>
      <c r="U8" s="221">
        <v>386.036712</v>
      </c>
      <c r="V8" s="221">
        <v>381.464424</v>
      </c>
      <c r="W8" s="221">
        <v>386.036712</v>
      </c>
      <c r="X8" s="230">
        <f>(I8)+208</f>
        <v>625.223</v>
      </c>
    </row>
    <row r="9" s="205" customFormat="1" spans="1:24">
      <c r="A9" s="220">
        <v>2</v>
      </c>
      <c r="B9" s="221">
        <v>485.229472</v>
      </c>
      <c r="C9" s="221">
        <v>459.436</v>
      </c>
      <c r="D9" s="221">
        <v>429.758464</v>
      </c>
      <c r="E9" s="221">
        <v>603.9076</v>
      </c>
      <c r="F9" s="221">
        <v>516.157</v>
      </c>
      <c r="G9" s="221">
        <v>435.077456</v>
      </c>
      <c r="H9" s="221">
        <v>644.962808</v>
      </c>
      <c r="I9" s="221">
        <v>437.141336</v>
      </c>
      <c r="J9" s="221">
        <v>400.829592</v>
      </c>
      <c r="K9" s="221">
        <v>425.850168</v>
      </c>
      <c r="L9" s="221">
        <v>543.494</v>
      </c>
      <c r="M9" s="221">
        <v>452.583392</v>
      </c>
      <c r="N9" s="221">
        <v>425.016832</v>
      </c>
      <c r="O9" s="221">
        <v>387.62356</v>
      </c>
      <c r="P9" s="221">
        <v>394.672504</v>
      </c>
      <c r="Q9" s="221">
        <v>403.76416</v>
      </c>
      <c r="R9" s="221">
        <v>425.715376</v>
      </c>
      <c r="S9" s="221">
        <v>508.27192</v>
      </c>
      <c r="T9" s="221">
        <v>331.147336</v>
      </c>
      <c r="U9" s="221">
        <v>406.09264</v>
      </c>
      <c r="V9" s="221">
        <v>400.821808</v>
      </c>
      <c r="W9" s="221">
        <v>406.09264</v>
      </c>
      <c r="X9" s="230">
        <f>(I9)+212</f>
        <v>649.141336</v>
      </c>
    </row>
    <row r="10" s="205" customFormat="1" spans="1:24">
      <c r="A10" s="220">
        <v>2.5</v>
      </c>
      <c r="B10" s="221">
        <v>523.09552</v>
      </c>
      <c r="C10" s="221">
        <v>492.1332</v>
      </c>
      <c r="D10" s="221">
        <v>430.460232</v>
      </c>
      <c r="E10" s="221">
        <v>657.7728</v>
      </c>
      <c r="F10" s="221">
        <v>557.226816</v>
      </c>
      <c r="G10" s="221">
        <v>464.009664</v>
      </c>
      <c r="H10" s="221">
        <v>688.624968</v>
      </c>
      <c r="I10" s="221">
        <v>466.666248</v>
      </c>
      <c r="J10" s="221">
        <v>423.288312</v>
      </c>
      <c r="K10" s="221">
        <v>453.696144</v>
      </c>
      <c r="L10" s="221">
        <v>595.549272</v>
      </c>
      <c r="M10" s="221">
        <v>474.74184</v>
      </c>
      <c r="N10" s="221">
        <v>442.938768</v>
      </c>
      <c r="O10" s="221">
        <v>403.661544</v>
      </c>
      <c r="P10" s="221">
        <v>411.969984</v>
      </c>
      <c r="Q10" s="221">
        <v>415.61088</v>
      </c>
      <c r="R10" s="221">
        <v>426.544152</v>
      </c>
      <c r="S10" s="221">
        <v>543.922728</v>
      </c>
      <c r="T10" s="221">
        <v>356.149968</v>
      </c>
      <c r="U10" s="221">
        <v>421.950696</v>
      </c>
      <c r="V10" s="221">
        <v>413.049552</v>
      </c>
      <c r="W10" s="221">
        <v>428.121168</v>
      </c>
      <c r="X10" s="230">
        <f>(I10)+216</f>
        <v>682.666248</v>
      </c>
    </row>
    <row r="11" s="205" customFormat="1" spans="1:24">
      <c r="A11" s="220">
        <v>3</v>
      </c>
      <c r="B11" s="221">
        <v>554.744848</v>
      </c>
      <c r="C11" s="221">
        <v>515.7136</v>
      </c>
      <c r="D11" s="221">
        <v>451.267624</v>
      </c>
      <c r="E11" s="221">
        <v>707.284</v>
      </c>
      <c r="F11" s="221">
        <v>591.063112</v>
      </c>
      <c r="G11" s="221">
        <v>491.114536</v>
      </c>
      <c r="H11" s="221">
        <v>739.617928</v>
      </c>
      <c r="I11" s="221">
        <v>492.9244</v>
      </c>
      <c r="J11" s="221">
        <v>447.74052</v>
      </c>
      <c r="K11" s="221">
        <v>482.434872</v>
      </c>
      <c r="L11" s="221">
        <v>637.19656</v>
      </c>
      <c r="M11" s="221">
        <v>503.360224</v>
      </c>
      <c r="N11" s="221">
        <v>463.386304</v>
      </c>
      <c r="O11" s="221">
        <v>421.124392</v>
      </c>
      <c r="P11" s="221">
        <v>430.470064</v>
      </c>
      <c r="Q11" s="221">
        <v>434.682496</v>
      </c>
      <c r="R11" s="221">
        <v>446.981104</v>
      </c>
      <c r="S11" s="221">
        <v>576.044416</v>
      </c>
      <c r="T11" s="221">
        <v>366.172264</v>
      </c>
      <c r="U11" s="221">
        <v>441.699688</v>
      </c>
      <c r="V11" s="221">
        <v>431.67664</v>
      </c>
      <c r="W11" s="221">
        <v>448.632208</v>
      </c>
      <c r="X11" s="230">
        <f>(I11)+220</f>
        <v>712.9244</v>
      </c>
    </row>
    <row r="12" s="205" customFormat="1" spans="1:24">
      <c r="A12" s="220">
        <v>3.5</v>
      </c>
      <c r="B12" s="221">
        <v>604.994176</v>
      </c>
      <c r="C12" s="221">
        <v>575.694</v>
      </c>
      <c r="D12" s="221">
        <v>508.475016</v>
      </c>
      <c r="E12" s="221">
        <v>793.1952</v>
      </c>
      <c r="F12" s="221">
        <v>671.809992</v>
      </c>
      <c r="G12" s="221">
        <v>556.019408</v>
      </c>
      <c r="H12" s="221">
        <v>838.610888</v>
      </c>
      <c r="I12" s="221">
        <v>556.982552</v>
      </c>
      <c r="J12" s="221">
        <v>480.603312</v>
      </c>
      <c r="K12" s="221">
        <v>519.5736</v>
      </c>
      <c r="L12" s="221">
        <v>726.843848</v>
      </c>
      <c r="M12" s="221">
        <v>569.768024</v>
      </c>
      <c r="N12" s="221">
        <v>520.23384</v>
      </c>
      <c r="O12" s="221">
        <v>474.98724</v>
      </c>
      <c r="P12" s="221">
        <v>485.370144</v>
      </c>
      <c r="Q12" s="221">
        <v>490.143528</v>
      </c>
      <c r="R12" s="221">
        <v>503.818056</v>
      </c>
      <c r="S12" s="221">
        <v>655.066104</v>
      </c>
      <c r="T12" s="221">
        <v>412.59456</v>
      </c>
      <c r="U12" s="221">
        <v>497.84868</v>
      </c>
      <c r="V12" s="221">
        <v>486.714312</v>
      </c>
      <c r="W12" s="221">
        <v>505.543248</v>
      </c>
      <c r="X12" s="230">
        <f>(I12)+224</f>
        <v>780.982552</v>
      </c>
    </row>
    <row r="13" s="205" customFormat="1" spans="1:24">
      <c r="A13" s="220">
        <v>4</v>
      </c>
      <c r="B13" s="221">
        <v>635.934376</v>
      </c>
      <c r="C13" s="221">
        <v>599.2744</v>
      </c>
      <c r="D13" s="221">
        <v>507.553456</v>
      </c>
      <c r="E13" s="221">
        <v>842.7064</v>
      </c>
      <c r="F13" s="221">
        <v>732.328552</v>
      </c>
      <c r="G13" s="221">
        <v>566.803752</v>
      </c>
      <c r="H13" s="221">
        <v>911.724408</v>
      </c>
      <c r="I13" s="221">
        <v>577.006728</v>
      </c>
      <c r="J13" s="221">
        <v>505.806984</v>
      </c>
      <c r="K13" s="221">
        <v>528.403824</v>
      </c>
      <c r="L13" s="221">
        <v>762.331248</v>
      </c>
      <c r="M13" s="221">
        <v>588.056424</v>
      </c>
      <c r="N13" s="221">
        <v>531.32512</v>
      </c>
      <c r="O13" s="221">
        <v>487.020496</v>
      </c>
      <c r="P13" s="221">
        <v>498.345376</v>
      </c>
      <c r="Q13" s="221">
        <v>498.736984</v>
      </c>
      <c r="R13" s="221">
        <v>504.219496</v>
      </c>
      <c r="S13" s="221">
        <v>679.842496</v>
      </c>
      <c r="T13" s="221">
        <v>436.38664</v>
      </c>
      <c r="U13" s="221">
        <v>509.94544</v>
      </c>
      <c r="V13" s="221">
        <v>496.13332</v>
      </c>
      <c r="W13" s="221">
        <v>522.656824</v>
      </c>
      <c r="X13" s="230">
        <f>(I13)+228</f>
        <v>805.006728</v>
      </c>
    </row>
    <row r="14" s="205" customFormat="1" spans="1:24">
      <c r="A14" s="220">
        <v>4.5</v>
      </c>
      <c r="B14" s="221">
        <v>686.109616</v>
      </c>
      <c r="C14" s="221">
        <v>629.8548</v>
      </c>
      <c r="D14" s="221">
        <v>533.38164</v>
      </c>
      <c r="E14" s="221">
        <v>899.2176</v>
      </c>
      <c r="F14" s="221">
        <v>786.173256</v>
      </c>
      <c r="G14" s="221">
        <v>600.689272</v>
      </c>
      <c r="H14" s="221">
        <v>983.402416</v>
      </c>
      <c r="I14" s="221">
        <v>611.072176</v>
      </c>
      <c r="J14" s="221">
        <v>538.73328</v>
      </c>
      <c r="K14" s="221">
        <v>563.573928</v>
      </c>
      <c r="L14" s="221">
        <v>821.964664</v>
      </c>
      <c r="M14" s="221">
        <v>624.04816</v>
      </c>
      <c r="N14" s="221">
        <v>557.98944</v>
      </c>
      <c r="O14" s="221">
        <v>510.985896</v>
      </c>
      <c r="P14" s="221">
        <v>523.337424</v>
      </c>
      <c r="Q14" s="221">
        <v>523.845456</v>
      </c>
      <c r="R14" s="221">
        <v>529.825416</v>
      </c>
      <c r="S14" s="221">
        <v>728.776224</v>
      </c>
      <c r="T14" s="221">
        <v>454.456752</v>
      </c>
      <c r="U14" s="221">
        <v>535.995888</v>
      </c>
      <c r="V14" s="221">
        <v>520.934856</v>
      </c>
      <c r="W14" s="221">
        <v>549.860928</v>
      </c>
      <c r="X14" s="230">
        <f>(I14)+232</f>
        <v>843.072176</v>
      </c>
    </row>
    <row r="15" s="205" customFormat="1" spans="1:24">
      <c r="A15" s="220">
        <v>5</v>
      </c>
      <c r="B15" s="221">
        <v>717.69544</v>
      </c>
      <c r="C15" s="221">
        <v>653.4352</v>
      </c>
      <c r="D15" s="221">
        <v>552.220408</v>
      </c>
      <c r="E15" s="221">
        <v>948.7288</v>
      </c>
      <c r="F15" s="221">
        <v>822.507376</v>
      </c>
      <c r="G15" s="221">
        <v>626.174792</v>
      </c>
      <c r="H15" s="221">
        <v>1036.480424</v>
      </c>
      <c r="I15" s="221">
        <v>636.737624</v>
      </c>
      <c r="J15" s="221">
        <v>563.27016</v>
      </c>
      <c r="K15" s="221">
        <v>590.344032</v>
      </c>
      <c r="L15" s="221">
        <v>862.99808</v>
      </c>
      <c r="M15" s="221">
        <v>651.629312</v>
      </c>
      <c r="N15" s="221">
        <v>577.65376</v>
      </c>
      <c r="O15" s="221">
        <v>527.951296</v>
      </c>
      <c r="P15" s="221">
        <v>541.340056</v>
      </c>
      <c r="Q15" s="221">
        <v>541.953928</v>
      </c>
      <c r="R15" s="221">
        <v>548.44192</v>
      </c>
      <c r="S15" s="221">
        <v>760.209952</v>
      </c>
      <c r="T15" s="221">
        <v>465.537448</v>
      </c>
      <c r="U15" s="221">
        <v>555.046336</v>
      </c>
      <c r="V15" s="221">
        <v>538.725808</v>
      </c>
      <c r="W15" s="221">
        <v>570.065032</v>
      </c>
      <c r="X15" s="230">
        <f>(I15)+236</f>
        <v>872.737624</v>
      </c>
    </row>
    <row r="16" s="205" customFormat="1" spans="1:24">
      <c r="A16" s="220">
        <v>5.5</v>
      </c>
      <c r="B16" s="221">
        <v>786.318592</v>
      </c>
      <c r="C16" s="221">
        <v>678.7236</v>
      </c>
      <c r="D16" s="221">
        <v>551.313408</v>
      </c>
      <c r="E16" s="221">
        <v>1002.594</v>
      </c>
      <c r="F16" s="221">
        <v>914.549736</v>
      </c>
      <c r="G16" s="221">
        <v>660.642432</v>
      </c>
      <c r="H16" s="221">
        <v>1162.073328</v>
      </c>
      <c r="I16" s="221">
        <v>696.575112</v>
      </c>
      <c r="J16" s="221">
        <v>615.014808</v>
      </c>
      <c r="K16" s="221">
        <v>639.273336</v>
      </c>
      <c r="L16" s="221">
        <v>912.629616</v>
      </c>
      <c r="M16" s="221">
        <v>635.230248</v>
      </c>
      <c r="N16" s="221">
        <v>599.523528</v>
      </c>
      <c r="O16" s="221">
        <v>539.86152</v>
      </c>
      <c r="P16" s="221">
        <v>551.313408</v>
      </c>
      <c r="Q16" s="221">
        <v>555.36708</v>
      </c>
      <c r="R16" s="221">
        <v>565.485384</v>
      </c>
      <c r="S16" s="221">
        <v>808.889664</v>
      </c>
      <c r="T16" s="221">
        <v>501.261672</v>
      </c>
      <c r="U16" s="221">
        <v>576.079968</v>
      </c>
      <c r="V16" s="221">
        <v>551.313408</v>
      </c>
      <c r="W16" s="221">
        <v>551.313408</v>
      </c>
      <c r="X16" s="230">
        <f>(I16)+240</f>
        <v>936.575112</v>
      </c>
    </row>
    <row r="17" s="205" customFormat="1" spans="1:24">
      <c r="A17" s="220">
        <v>6</v>
      </c>
      <c r="B17" s="221">
        <v>819.830704</v>
      </c>
      <c r="C17" s="221">
        <v>697.012</v>
      </c>
      <c r="D17" s="221">
        <v>567.78136</v>
      </c>
      <c r="E17" s="221">
        <v>1049.4592</v>
      </c>
      <c r="F17" s="221">
        <v>953.38168</v>
      </c>
      <c r="G17" s="221">
        <v>684.03232</v>
      </c>
      <c r="H17" s="221">
        <v>1217.564488</v>
      </c>
      <c r="I17" s="221">
        <v>721.954792</v>
      </c>
      <c r="J17" s="221">
        <v>639.181248</v>
      </c>
      <c r="K17" s="221">
        <v>665.112048</v>
      </c>
      <c r="L17" s="221">
        <v>953.641864</v>
      </c>
      <c r="M17" s="221">
        <v>656.873776</v>
      </c>
      <c r="N17" s="221">
        <v>619.64296</v>
      </c>
      <c r="O17" s="221">
        <v>555.546256</v>
      </c>
      <c r="P17" s="221">
        <v>567.78136</v>
      </c>
      <c r="Q17" s="221">
        <v>571.919704</v>
      </c>
      <c r="R17" s="221">
        <v>582.715384</v>
      </c>
      <c r="S17" s="221">
        <v>840.069376</v>
      </c>
      <c r="T17" s="221">
        <v>511.326304</v>
      </c>
      <c r="U17" s="221">
        <v>594.262528</v>
      </c>
      <c r="V17" s="221">
        <v>567.78136</v>
      </c>
      <c r="W17" s="221">
        <v>567.78136</v>
      </c>
      <c r="X17" s="230">
        <f>(I17)+244</f>
        <v>965.954792</v>
      </c>
    </row>
    <row r="18" s="205" customFormat="1" spans="1:24">
      <c r="A18" s="220">
        <v>6.5</v>
      </c>
      <c r="B18" s="221">
        <v>871.932232</v>
      </c>
      <c r="C18" s="221">
        <v>751.7004</v>
      </c>
      <c r="D18" s="221">
        <v>620.649312</v>
      </c>
      <c r="E18" s="221">
        <v>1132.7244</v>
      </c>
      <c r="F18" s="221">
        <v>1039.10304</v>
      </c>
      <c r="G18" s="221">
        <v>745.211624</v>
      </c>
      <c r="H18" s="221">
        <v>1321.066232</v>
      </c>
      <c r="I18" s="221">
        <v>785.123888</v>
      </c>
      <c r="J18" s="221">
        <v>671.747688</v>
      </c>
      <c r="K18" s="221">
        <v>699.340176</v>
      </c>
      <c r="L18" s="221">
        <v>1042.654112</v>
      </c>
      <c r="M18" s="221">
        <v>716.30672</v>
      </c>
      <c r="N18" s="221">
        <v>676.151808</v>
      </c>
      <c r="O18" s="221">
        <v>607.620408</v>
      </c>
      <c r="P18" s="221">
        <v>620.649312</v>
      </c>
      <c r="Q18" s="221">
        <v>624.861744</v>
      </c>
      <c r="R18" s="221">
        <v>636.355968</v>
      </c>
      <c r="S18" s="221">
        <v>918.149088</v>
      </c>
      <c r="T18" s="221">
        <v>557.80152</v>
      </c>
      <c r="U18" s="221">
        <v>648.834504</v>
      </c>
      <c r="V18" s="221">
        <v>620.649312</v>
      </c>
      <c r="W18" s="221">
        <v>620.649312</v>
      </c>
      <c r="X18" s="230">
        <f>(I18)+248</f>
        <v>1033.123888</v>
      </c>
    </row>
    <row r="19" s="205" customFormat="1" spans="1:24">
      <c r="A19" s="220">
        <v>7</v>
      </c>
      <c r="B19" s="221">
        <v>905.444344</v>
      </c>
      <c r="C19" s="221">
        <v>769.9888</v>
      </c>
      <c r="D19" s="221">
        <v>637.117264</v>
      </c>
      <c r="E19" s="221">
        <v>1179.5896</v>
      </c>
      <c r="F19" s="221">
        <v>1077.9244</v>
      </c>
      <c r="G19" s="221">
        <v>768.590928</v>
      </c>
      <c r="H19" s="221">
        <v>1376.557392</v>
      </c>
      <c r="I19" s="221">
        <v>810.503568</v>
      </c>
      <c r="J19" s="221">
        <v>695.914128</v>
      </c>
      <c r="K19" s="221">
        <v>725.178888</v>
      </c>
      <c r="L19" s="221">
        <v>1083.66636</v>
      </c>
      <c r="M19" s="221">
        <v>737.939664</v>
      </c>
      <c r="N19" s="221">
        <v>696.27124</v>
      </c>
      <c r="O19" s="221">
        <v>623.305144</v>
      </c>
      <c r="P19" s="221">
        <v>637.117264</v>
      </c>
      <c r="Q19" s="221">
        <v>641.414368</v>
      </c>
      <c r="R19" s="221">
        <v>653.596552</v>
      </c>
      <c r="S19" s="221">
        <v>949.3288</v>
      </c>
      <c r="T19" s="221">
        <v>567.866152</v>
      </c>
      <c r="U19" s="221">
        <v>667.00648</v>
      </c>
      <c r="V19" s="221">
        <v>637.117264</v>
      </c>
      <c r="W19" s="221">
        <v>637.117264</v>
      </c>
      <c r="X19" s="230">
        <f>(I19)+252</f>
        <v>1062.503568</v>
      </c>
    </row>
    <row r="20" s="205" customFormat="1" spans="1:24">
      <c r="A20" s="220">
        <v>7.5</v>
      </c>
      <c r="B20" s="221">
        <v>957.556456</v>
      </c>
      <c r="C20" s="221">
        <v>795.2772</v>
      </c>
      <c r="D20" s="221">
        <v>660.585216</v>
      </c>
      <c r="E20" s="221">
        <v>1233.4548</v>
      </c>
      <c r="F20" s="221">
        <v>1134.24576</v>
      </c>
      <c r="G20" s="221">
        <v>800.370232</v>
      </c>
      <c r="H20" s="221">
        <v>1450.659136</v>
      </c>
      <c r="I20" s="221">
        <v>844.283248</v>
      </c>
      <c r="J20" s="221">
        <v>728.480568</v>
      </c>
      <c r="K20" s="221">
        <v>759.407016</v>
      </c>
      <c r="L20" s="221">
        <v>1143.278608</v>
      </c>
      <c r="M20" s="221">
        <v>767.972608</v>
      </c>
      <c r="N20" s="221">
        <v>723.380088</v>
      </c>
      <c r="O20" s="221">
        <v>645.979296</v>
      </c>
      <c r="P20" s="221">
        <v>660.585216</v>
      </c>
      <c r="Q20" s="221">
        <v>664.966992</v>
      </c>
      <c r="R20" s="221">
        <v>677.826552</v>
      </c>
      <c r="S20" s="221">
        <v>998.008512</v>
      </c>
      <c r="T20" s="221">
        <v>584.941368</v>
      </c>
      <c r="U20" s="221">
        <v>692.178456</v>
      </c>
      <c r="V20" s="221">
        <v>660.585216</v>
      </c>
      <c r="W20" s="221">
        <v>660.585216</v>
      </c>
      <c r="X20" s="230">
        <f>(I20)+256</f>
        <v>1100.283248</v>
      </c>
    </row>
    <row r="21" s="205" customFormat="1" spans="1:24">
      <c r="A21" s="220">
        <v>8</v>
      </c>
      <c r="B21" s="221">
        <v>1025.33956</v>
      </c>
      <c r="C21" s="221">
        <v>813.5656</v>
      </c>
      <c r="D21" s="221">
        <v>688.83316</v>
      </c>
      <c r="E21" s="221">
        <v>1280.32</v>
      </c>
      <c r="F21" s="221">
        <v>1229.342248</v>
      </c>
      <c r="G21" s="221">
        <v>847.817552</v>
      </c>
      <c r="H21" s="221">
        <v>1577.624048</v>
      </c>
      <c r="I21" s="221">
        <v>911.819</v>
      </c>
      <c r="J21" s="221">
        <v>782.398632</v>
      </c>
      <c r="K21" s="221">
        <v>818.871096</v>
      </c>
      <c r="L21" s="221">
        <v>1186.111304</v>
      </c>
      <c r="M21" s="221">
        <v>775.380656</v>
      </c>
      <c r="N21" s="221">
        <v>743.182</v>
      </c>
      <c r="O21" s="221">
        <v>653.810704</v>
      </c>
      <c r="P21" s="221">
        <v>680.503552</v>
      </c>
      <c r="Q21" s="221">
        <v>700.3168</v>
      </c>
      <c r="R21" s="221">
        <v>718.09792</v>
      </c>
      <c r="S21" s="221">
        <v>1029.188224</v>
      </c>
      <c r="T21" s="221">
        <v>629.890864</v>
      </c>
      <c r="U21" s="221">
        <v>707.048224</v>
      </c>
      <c r="V21" s="221">
        <v>680.503552</v>
      </c>
      <c r="W21" s="221">
        <v>689.30944</v>
      </c>
      <c r="X21" s="230">
        <f>(I21)+260</f>
        <v>1171.819</v>
      </c>
    </row>
    <row r="22" s="205" customFormat="1" spans="1:24">
      <c r="A22" s="220">
        <v>8.5</v>
      </c>
      <c r="B22" s="221">
        <v>1079.367376</v>
      </c>
      <c r="C22" s="221">
        <v>838.854</v>
      </c>
      <c r="D22" s="221">
        <v>712.9044</v>
      </c>
      <c r="E22" s="221">
        <v>1334.1852</v>
      </c>
      <c r="F22" s="221">
        <v>1288.65888</v>
      </c>
      <c r="G22" s="221">
        <v>880.8246</v>
      </c>
      <c r="H22" s="221">
        <v>1655.483112</v>
      </c>
      <c r="I22" s="221">
        <v>947.71548</v>
      </c>
      <c r="J22" s="221">
        <v>816.489168</v>
      </c>
      <c r="K22" s="221">
        <v>854.824416</v>
      </c>
      <c r="L22" s="221">
        <v>1245.818808</v>
      </c>
      <c r="M22" s="221">
        <v>804.693888</v>
      </c>
      <c r="N22" s="221">
        <v>770.280264</v>
      </c>
      <c r="O22" s="221">
        <v>676.082664</v>
      </c>
      <c r="P22" s="221">
        <v>704.151432</v>
      </c>
      <c r="Q22" s="221">
        <v>724.821984</v>
      </c>
      <c r="R22" s="221">
        <v>743.502744</v>
      </c>
      <c r="S22" s="221">
        <v>1077.867936</v>
      </c>
      <c r="T22" s="221">
        <v>648.267912</v>
      </c>
      <c r="U22" s="221">
        <v>732.06144</v>
      </c>
      <c r="V22" s="221">
        <v>704.151432</v>
      </c>
      <c r="W22" s="221">
        <v>713.401848</v>
      </c>
      <c r="X22" s="230">
        <f>(I22)+264</f>
        <v>1211.71548</v>
      </c>
    </row>
    <row r="23" s="205" customFormat="1" spans="1:24">
      <c r="A23" s="220">
        <v>9</v>
      </c>
      <c r="B23" s="221">
        <v>1114.805776</v>
      </c>
      <c r="C23" s="221">
        <v>857.1424</v>
      </c>
      <c r="D23" s="221">
        <v>729.97564</v>
      </c>
      <c r="E23" s="221">
        <v>1381.0504</v>
      </c>
      <c r="F23" s="221">
        <v>1330.475512</v>
      </c>
      <c r="G23" s="221">
        <v>905.442232</v>
      </c>
      <c r="H23" s="221">
        <v>1714.731592</v>
      </c>
      <c r="I23" s="221">
        <v>975.21196</v>
      </c>
      <c r="J23" s="221">
        <v>842.16912</v>
      </c>
      <c r="K23" s="221">
        <v>882.377736</v>
      </c>
      <c r="L23" s="221">
        <v>1286.936896</v>
      </c>
      <c r="M23" s="221">
        <v>825.596536</v>
      </c>
      <c r="N23" s="221">
        <v>790.378528</v>
      </c>
      <c r="O23" s="221">
        <v>691.365208</v>
      </c>
      <c r="P23" s="221">
        <v>720.799312</v>
      </c>
      <c r="Q23" s="221">
        <v>742.327168</v>
      </c>
      <c r="R23" s="221">
        <v>761.907568</v>
      </c>
      <c r="S23" s="221">
        <v>1109.047648</v>
      </c>
      <c r="T23" s="221">
        <v>659.655544</v>
      </c>
      <c r="U23" s="221">
        <v>750.064072</v>
      </c>
      <c r="V23" s="221">
        <v>720.799312</v>
      </c>
      <c r="W23" s="221">
        <v>730.494256</v>
      </c>
      <c r="X23" s="230">
        <f>(I23)+268</f>
        <v>1243.21196</v>
      </c>
    </row>
    <row r="24" s="205" customFormat="1" spans="1:24">
      <c r="A24" s="220">
        <v>9.5</v>
      </c>
      <c r="B24" s="221">
        <v>1168.844176</v>
      </c>
      <c r="C24" s="221">
        <v>882.4308</v>
      </c>
      <c r="D24" s="221">
        <v>754.04688</v>
      </c>
      <c r="E24" s="221">
        <v>1434.9156</v>
      </c>
      <c r="F24" s="221">
        <v>1389.792144</v>
      </c>
      <c r="G24" s="221">
        <v>938.44928</v>
      </c>
      <c r="H24" s="221">
        <v>1792.590656</v>
      </c>
      <c r="I24" s="221">
        <v>1011.10844</v>
      </c>
      <c r="J24" s="221">
        <v>876.259656</v>
      </c>
      <c r="K24" s="221">
        <v>918.331056</v>
      </c>
      <c r="L24" s="221">
        <v>1346.6444</v>
      </c>
      <c r="M24" s="221">
        <v>854.909768</v>
      </c>
      <c r="N24" s="221">
        <v>817.476792</v>
      </c>
      <c r="O24" s="221">
        <v>713.637168</v>
      </c>
      <c r="P24" s="221">
        <v>744.447192</v>
      </c>
      <c r="Q24" s="221">
        <v>766.821768</v>
      </c>
      <c r="R24" s="221">
        <v>787.301808</v>
      </c>
      <c r="S24" s="221">
        <v>1157.72736</v>
      </c>
      <c r="T24" s="221">
        <v>678.032592</v>
      </c>
      <c r="U24" s="221">
        <v>775.066704</v>
      </c>
      <c r="V24" s="221">
        <v>744.447192</v>
      </c>
      <c r="W24" s="221">
        <v>754.586664</v>
      </c>
      <c r="X24" s="230">
        <f>(I24)+272</f>
        <v>1283.10844</v>
      </c>
    </row>
    <row r="25" s="205" customFormat="1" spans="1:24">
      <c r="A25" s="220">
        <v>10</v>
      </c>
      <c r="B25" s="221">
        <v>1204.282576</v>
      </c>
      <c r="C25" s="221">
        <v>900.7192</v>
      </c>
      <c r="D25" s="221">
        <v>771.11812</v>
      </c>
      <c r="E25" s="221">
        <v>1481.7808</v>
      </c>
      <c r="F25" s="221">
        <v>1431.598192</v>
      </c>
      <c r="G25" s="221">
        <v>963.066912</v>
      </c>
      <c r="H25" s="221">
        <v>1851.839136</v>
      </c>
      <c r="I25" s="221">
        <v>1038.60492</v>
      </c>
      <c r="J25" s="221">
        <v>901.950192</v>
      </c>
      <c r="K25" s="221">
        <v>945.884376</v>
      </c>
      <c r="L25" s="221">
        <v>1387.762488</v>
      </c>
      <c r="M25" s="221">
        <v>875.812416</v>
      </c>
      <c r="N25" s="221">
        <v>837.575056</v>
      </c>
      <c r="O25" s="221">
        <v>728.919712</v>
      </c>
      <c r="P25" s="221">
        <v>761.084488</v>
      </c>
      <c r="Q25" s="221">
        <v>784.326952</v>
      </c>
      <c r="R25" s="221">
        <v>805.706632</v>
      </c>
      <c r="S25" s="221">
        <v>1188.907072</v>
      </c>
      <c r="T25" s="221">
        <v>689.420224</v>
      </c>
      <c r="U25" s="221">
        <v>793.069336</v>
      </c>
      <c r="V25" s="221">
        <v>761.084488</v>
      </c>
      <c r="W25" s="221">
        <v>771.689656</v>
      </c>
      <c r="X25" s="230">
        <f>(I25)+276</f>
        <v>1314.60492</v>
      </c>
    </row>
    <row r="26" s="205" customFormat="1" spans="1:24">
      <c r="A26" s="220">
        <v>10.5</v>
      </c>
      <c r="B26" s="221">
        <v>1249.214816</v>
      </c>
      <c r="C26" s="221">
        <v>946.4112</v>
      </c>
      <c r="D26" s="221">
        <v>822.356136</v>
      </c>
      <c r="E26" s="221">
        <v>1559.754</v>
      </c>
      <c r="F26" s="221">
        <v>1513.604568</v>
      </c>
      <c r="G26" s="221">
        <v>1023.166648</v>
      </c>
      <c r="H26" s="221">
        <v>1956.949648</v>
      </c>
      <c r="I26" s="221">
        <v>1100.218168</v>
      </c>
      <c r="J26" s="221">
        <v>930.130936</v>
      </c>
      <c r="K26" s="221">
        <v>975.716224</v>
      </c>
      <c r="L26" s="221">
        <v>1469.884552</v>
      </c>
      <c r="M26" s="221">
        <v>932.631112</v>
      </c>
      <c r="N26" s="221">
        <v>893.660544</v>
      </c>
      <c r="O26" s="221">
        <v>778.665384</v>
      </c>
      <c r="P26" s="221">
        <v>811.973232</v>
      </c>
      <c r="Q26" s="221">
        <v>836.559864</v>
      </c>
      <c r="R26" s="221">
        <v>858.733344</v>
      </c>
      <c r="S26" s="221">
        <v>1262.16048</v>
      </c>
      <c r="T26" s="221">
        <v>732.550896</v>
      </c>
      <c r="U26" s="221">
        <v>845.079984</v>
      </c>
      <c r="V26" s="221">
        <v>811.973232</v>
      </c>
      <c r="W26" s="221">
        <v>822.938256</v>
      </c>
      <c r="X26" s="230">
        <f>(I26)+280</f>
        <v>1380.218168</v>
      </c>
    </row>
    <row r="27" s="205" customFormat="1" spans="1:24">
      <c r="A27" s="220">
        <v>11</v>
      </c>
      <c r="B27" s="221">
        <v>1279.467056</v>
      </c>
      <c r="C27" s="221">
        <v>955.7032</v>
      </c>
      <c r="D27" s="221">
        <v>837.194152</v>
      </c>
      <c r="E27" s="221">
        <v>1601.3272</v>
      </c>
      <c r="F27" s="221">
        <v>1548.70036</v>
      </c>
      <c r="G27" s="221">
        <v>1045.466384</v>
      </c>
      <c r="H27" s="221">
        <v>2014.070744</v>
      </c>
      <c r="I27" s="221">
        <v>1124.031416</v>
      </c>
      <c r="J27" s="221">
        <v>953.821096</v>
      </c>
      <c r="K27" s="221">
        <v>1001.068072</v>
      </c>
      <c r="L27" s="221">
        <v>1504.006616</v>
      </c>
      <c r="M27" s="221">
        <v>951.639224</v>
      </c>
      <c r="N27" s="221">
        <v>913.346032</v>
      </c>
      <c r="O27" s="221">
        <v>792.011056</v>
      </c>
      <c r="P27" s="221">
        <v>826.451392</v>
      </c>
      <c r="Q27" s="221">
        <v>852.40336</v>
      </c>
      <c r="R27" s="221">
        <v>875.360056</v>
      </c>
      <c r="S27" s="221">
        <v>1288.513888</v>
      </c>
      <c r="T27" s="221">
        <v>739.281568</v>
      </c>
      <c r="U27" s="221">
        <v>860.690632</v>
      </c>
      <c r="V27" s="221">
        <v>826.451392</v>
      </c>
      <c r="W27" s="221">
        <v>837.79744</v>
      </c>
      <c r="X27" s="230">
        <f>(I27)+284</f>
        <v>1408.031416</v>
      </c>
    </row>
    <row r="28" s="205" customFormat="1" spans="1:24">
      <c r="A28" s="220">
        <v>11.5</v>
      </c>
      <c r="B28" s="221">
        <v>1324.399296</v>
      </c>
      <c r="C28" s="221">
        <v>971.9952</v>
      </c>
      <c r="D28" s="221">
        <v>859.021584</v>
      </c>
      <c r="E28" s="221">
        <v>1649.9004</v>
      </c>
      <c r="F28" s="221">
        <v>1601.296152</v>
      </c>
      <c r="G28" s="221">
        <v>1076.176704</v>
      </c>
      <c r="H28" s="221">
        <v>2089.781256</v>
      </c>
      <c r="I28" s="221">
        <v>1156.23408</v>
      </c>
      <c r="J28" s="221">
        <v>982.00184</v>
      </c>
      <c r="K28" s="221">
        <v>1030.910504</v>
      </c>
      <c r="L28" s="221">
        <v>1556.72868</v>
      </c>
      <c r="M28" s="221">
        <v>979.05792</v>
      </c>
      <c r="N28" s="221">
        <v>940.03152</v>
      </c>
      <c r="O28" s="221">
        <v>812.367312</v>
      </c>
      <c r="P28" s="221">
        <v>847.929552</v>
      </c>
      <c r="Q28" s="221">
        <v>875.236272</v>
      </c>
      <c r="R28" s="221">
        <v>898.986768</v>
      </c>
      <c r="S28" s="221">
        <v>1332.367296</v>
      </c>
      <c r="T28" s="221">
        <v>753.01224</v>
      </c>
      <c r="U28" s="221">
        <v>883.30128</v>
      </c>
      <c r="V28" s="221">
        <v>847.929552</v>
      </c>
      <c r="W28" s="221">
        <v>859.656624</v>
      </c>
      <c r="X28" s="230">
        <f>(I28)+288</f>
        <v>1444.23408</v>
      </c>
    </row>
    <row r="29" s="205" customFormat="1" spans="1:24">
      <c r="A29" s="220">
        <v>12</v>
      </c>
      <c r="B29" s="221">
        <v>1354.66212</v>
      </c>
      <c r="C29" s="221">
        <v>981.2872</v>
      </c>
      <c r="D29" s="221">
        <v>873.8596</v>
      </c>
      <c r="E29" s="221">
        <v>1691.4736</v>
      </c>
      <c r="F29" s="221">
        <v>1636.402528</v>
      </c>
      <c r="G29" s="221">
        <v>1098.47644</v>
      </c>
      <c r="H29" s="221">
        <v>2146.891768</v>
      </c>
      <c r="I29" s="221">
        <v>1180.047328</v>
      </c>
      <c r="J29" s="221">
        <v>1005.702584</v>
      </c>
      <c r="K29" s="221">
        <v>1056.262352</v>
      </c>
      <c r="L29" s="221">
        <v>1590.850744</v>
      </c>
      <c r="M29" s="221">
        <v>998.076616</v>
      </c>
      <c r="N29" s="221">
        <v>959.717008</v>
      </c>
      <c r="O29" s="221">
        <v>825.712984</v>
      </c>
      <c r="P29" s="221">
        <v>862.418296</v>
      </c>
      <c r="Q29" s="221">
        <v>891.069184</v>
      </c>
      <c r="R29" s="221">
        <v>915.602896</v>
      </c>
      <c r="S29" s="221">
        <v>1358.720704</v>
      </c>
      <c r="T29" s="221">
        <v>759.753496</v>
      </c>
      <c r="U29" s="221">
        <v>898.901344</v>
      </c>
      <c r="V29" s="221">
        <v>862.418296</v>
      </c>
      <c r="W29" s="221">
        <v>874.505224</v>
      </c>
      <c r="X29" s="230">
        <f>(I29)+292</f>
        <v>1472.047328</v>
      </c>
    </row>
    <row r="30" s="205" customFormat="1" spans="1:24">
      <c r="A30" s="220">
        <v>12.5</v>
      </c>
      <c r="B30" s="221">
        <v>1471.279792</v>
      </c>
      <c r="C30" s="221">
        <v>997.5792</v>
      </c>
      <c r="D30" s="221">
        <v>940.21392</v>
      </c>
      <c r="E30" s="221">
        <v>1740.0468</v>
      </c>
      <c r="F30" s="221">
        <v>1790.572968</v>
      </c>
      <c r="G30" s="221">
        <v>1198.067432</v>
      </c>
      <c r="H30" s="221">
        <v>2711.15972</v>
      </c>
      <c r="I30" s="221">
        <v>1291.418312</v>
      </c>
      <c r="J30" s="221">
        <v>1082.3898</v>
      </c>
      <c r="K30" s="221">
        <v>1139.426976</v>
      </c>
      <c r="L30" s="221">
        <v>1646.970272</v>
      </c>
      <c r="M30" s="221">
        <v>1019.928128</v>
      </c>
      <c r="N30" s="221">
        <v>1005.654792</v>
      </c>
      <c r="O30" s="221">
        <v>880.117968</v>
      </c>
      <c r="P30" s="221">
        <v>890.130432</v>
      </c>
      <c r="Q30" s="221">
        <v>946.225632</v>
      </c>
      <c r="R30" s="221">
        <v>977.342592</v>
      </c>
      <c r="S30" s="221">
        <v>1402.574112</v>
      </c>
      <c r="T30" s="221">
        <v>906.165192</v>
      </c>
      <c r="U30" s="221">
        <v>956.238096</v>
      </c>
      <c r="V30" s="221">
        <v>890.130432</v>
      </c>
      <c r="W30" s="221">
        <v>940.436184</v>
      </c>
      <c r="X30" s="230">
        <f>(I30)+296</f>
        <v>1587.418312</v>
      </c>
    </row>
    <row r="31" s="205" customFormat="1" spans="1:24">
      <c r="A31" s="220">
        <v>13</v>
      </c>
      <c r="B31" s="221">
        <v>1503.786424</v>
      </c>
      <c r="C31" s="221">
        <v>1006.8712</v>
      </c>
      <c r="D31" s="221">
        <v>956.38552</v>
      </c>
      <c r="E31" s="221">
        <v>1781.62</v>
      </c>
      <c r="F31" s="221">
        <v>1828.769872</v>
      </c>
      <c r="G31" s="221">
        <v>1222.547472</v>
      </c>
      <c r="H31" s="221">
        <v>2785.151712</v>
      </c>
      <c r="I31" s="221">
        <v>1317.602376</v>
      </c>
      <c r="J31" s="221">
        <v>1107.625224</v>
      </c>
      <c r="K31" s="221">
        <v>1166.472264</v>
      </c>
      <c r="L31" s="221">
        <v>1681.198176</v>
      </c>
      <c r="M31" s="221">
        <v>1038.766896</v>
      </c>
      <c r="N31" s="221">
        <v>1026.007072</v>
      </c>
      <c r="O31" s="221">
        <v>894.479704</v>
      </c>
      <c r="P31" s="221">
        <v>904.799104</v>
      </c>
      <c r="Q31" s="221">
        <v>963.074608</v>
      </c>
      <c r="R31" s="221">
        <v>995.154712</v>
      </c>
      <c r="S31" s="221">
        <v>1428.92752</v>
      </c>
      <c r="T31" s="221">
        <v>914.409376</v>
      </c>
      <c r="U31" s="221">
        <v>972.885976</v>
      </c>
      <c r="V31" s="221">
        <v>904.799104</v>
      </c>
      <c r="W31" s="221">
        <v>956.607784</v>
      </c>
      <c r="X31" s="230">
        <f>(I31)+300</f>
        <v>1617.602376</v>
      </c>
    </row>
    <row r="32" s="205" customFormat="1" spans="1:24">
      <c r="A32" s="220">
        <v>13.5</v>
      </c>
      <c r="B32" s="221">
        <v>1550.973056</v>
      </c>
      <c r="C32" s="221">
        <v>1023.1632</v>
      </c>
      <c r="D32" s="221">
        <v>979.546536</v>
      </c>
      <c r="E32" s="221">
        <v>1830.1932</v>
      </c>
      <c r="F32" s="221">
        <v>1884.47736</v>
      </c>
      <c r="G32" s="221">
        <v>1255.438096</v>
      </c>
      <c r="H32" s="221">
        <v>2877.743704</v>
      </c>
      <c r="I32" s="221">
        <v>1352.18644</v>
      </c>
      <c r="J32" s="221">
        <v>1137.351232</v>
      </c>
      <c r="K32" s="221">
        <v>1197.997552</v>
      </c>
      <c r="L32" s="221">
        <v>1734.02608</v>
      </c>
      <c r="M32" s="221">
        <v>1066.005664</v>
      </c>
      <c r="N32" s="221">
        <v>1053.369936</v>
      </c>
      <c r="O32" s="221">
        <v>915.852024</v>
      </c>
      <c r="P32" s="221">
        <v>926.467776</v>
      </c>
      <c r="Q32" s="221">
        <v>986.913</v>
      </c>
      <c r="R32" s="221">
        <v>1019.966832</v>
      </c>
      <c r="S32" s="221">
        <v>1472.780928</v>
      </c>
      <c r="T32" s="221">
        <v>929.65356</v>
      </c>
      <c r="U32" s="221">
        <v>996.533856</v>
      </c>
      <c r="V32" s="221">
        <v>926.467776</v>
      </c>
      <c r="W32" s="221">
        <v>979.789968</v>
      </c>
      <c r="X32" s="230">
        <f>(I32)+304</f>
        <v>1656.18644</v>
      </c>
    </row>
    <row r="33" s="205" customFormat="1" spans="1:24">
      <c r="A33" s="220">
        <v>14</v>
      </c>
      <c r="B33" s="221">
        <v>1583.479688</v>
      </c>
      <c r="C33" s="221">
        <v>1032.4552</v>
      </c>
      <c r="D33" s="221">
        <v>995.718136</v>
      </c>
      <c r="E33" s="221">
        <v>1871.7664</v>
      </c>
      <c r="F33" s="221">
        <v>1922.674264</v>
      </c>
      <c r="G33" s="221">
        <v>1279.92872</v>
      </c>
      <c r="H33" s="221">
        <v>2951.725112</v>
      </c>
      <c r="I33" s="221">
        <v>1378.370504</v>
      </c>
      <c r="J33" s="221">
        <v>1162.586656</v>
      </c>
      <c r="K33" s="221">
        <v>1225.04284</v>
      </c>
      <c r="L33" s="221">
        <v>1768.253984</v>
      </c>
      <c r="M33" s="221">
        <v>1084.844432</v>
      </c>
      <c r="N33" s="221">
        <v>1073.722216</v>
      </c>
      <c r="O33" s="221">
        <v>930.224344</v>
      </c>
      <c r="P33" s="221">
        <v>941.136448</v>
      </c>
      <c r="Q33" s="221">
        <v>1003.751392</v>
      </c>
      <c r="R33" s="221">
        <v>1037.778952</v>
      </c>
      <c r="S33" s="221">
        <v>1499.134336</v>
      </c>
      <c r="T33" s="221">
        <v>937.908328</v>
      </c>
      <c r="U33" s="221">
        <v>1013.181736</v>
      </c>
      <c r="V33" s="221">
        <v>941.136448</v>
      </c>
      <c r="W33" s="221">
        <v>995.961568</v>
      </c>
      <c r="X33" s="230">
        <f>(I33)+308</f>
        <v>1686.370504</v>
      </c>
    </row>
    <row r="34" s="205" customFormat="1" spans="1:24">
      <c r="A34" s="220">
        <v>14.5</v>
      </c>
      <c r="B34" s="221">
        <v>1630.66632</v>
      </c>
      <c r="C34" s="221">
        <v>1048.7472</v>
      </c>
      <c r="D34" s="221">
        <v>1018.889736</v>
      </c>
      <c r="E34" s="221">
        <v>1920.3396</v>
      </c>
      <c r="F34" s="221">
        <v>1978.371168</v>
      </c>
      <c r="G34" s="221">
        <v>1312.819344</v>
      </c>
      <c r="H34" s="221">
        <v>3044.317104</v>
      </c>
      <c r="I34" s="221">
        <v>1412.965152</v>
      </c>
      <c r="J34" s="221">
        <v>1192.30208</v>
      </c>
      <c r="K34" s="221">
        <v>1256.568128</v>
      </c>
      <c r="L34" s="221">
        <v>1821.081888</v>
      </c>
      <c r="M34" s="221">
        <v>1112.0832</v>
      </c>
      <c r="N34" s="221">
        <v>1101.074496</v>
      </c>
      <c r="O34" s="221">
        <v>951.58608</v>
      </c>
      <c r="P34" s="221">
        <v>962.80512</v>
      </c>
      <c r="Q34" s="221">
        <v>1027.600368</v>
      </c>
      <c r="R34" s="221">
        <v>1062.591072</v>
      </c>
      <c r="S34" s="221">
        <v>1542.987744</v>
      </c>
      <c r="T34" s="221">
        <v>953.152512</v>
      </c>
      <c r="U34" s="221">
        <v>1036.829616</v>
      </c>
      <c r="V34" s="221">
        <v>962.80512</v>
      </c>
      <c r="W34" s="221">
        <v>1019.133168</v>
      </c>
      <c r="X34" s="230">
        <f>(I34)+312</f>
        <v>1724.965152</v>
      </c>
    </row>
    <row r="35" s="205" customFormat="1" spans="1:24">
      <c r="A35" s="220">
        <v>15</v>
      </c>
      <c r="B35" s="221">
        <v>1663.172952</v>
      </c>
      <c r="C35" s="221">
        <v>1058.0392</v>
      </c>
      <c r="D35" s="221">
        <v>1035.061336</v>
      </c>
      <c r="E35" s="221">
        <v>1961.9128</v>
      </c>
      <c r="F35" s="221">
        <v>2016.578656</v>
      </c>
      <c r="G35" s="221">
        <v>1337.309968</v>
      </c>
      <c r="H35" s="221">
        <v>3118.298512</v>
      </c>
      <c r="I35" s="221">
        <v>1439.149216</v>
      </c>
      <c r="J35" s="221">
        <v>1217.537504</v>
      </c>
      <c r="K35" s="221">
        <v>1283.613416</v>
      </c>
      <c r="L35" s="221">
        <v>1855.309792</v>
      </c>
      <c r="M35" s="221">
        <v>1130.921968</v>
      </c>
      <c r="N35" s="221">
        <v>1121.426776</v>
      </c>
      <c r="O35" s="221">
        <v>965.9584</v>
      </c>
      <c r="P35" s="221">
        <v>977.473792</v>
      </c>
      <c r="Q35" s="221">
        <v>1044.43876</v>
      </c>
      <c r="R35" s="221">
        <v>1080.403192</v>
      </c>
      <c r="S35" s="221">
        <v>1569.341152</v>
      </c>
      <c r="T35" s="221">
        <v>961.40728</v>
      </c>
      <c r="U35" s="221">
        <v>1053.477496</v>
      </c>
      <c r="V35" s="221">
        <v>977.473792</v>
      </c>
      <c r="W35" s="221">
        <v>1035.315352</v>
      </c>
      <c r="X35" s="230">
        <f>(I35)+316</f>
        <v>1755.149216</v>
      </c>
    </row>
    <row r="36" s="205" customFormat="1" spans="1:24">
      <c r="A36" s="220">
        <v>15.5</v>
      </c>
      <c r="B36" s="221">
        <v>1710.349</v>
      </c>
      <c r="C36" s="221">
        <v>1113.5312</v>
      </c>
      <c r="D36" s="221">
        <v>1097.422352</v>
      </c>
      <c r="E36" s="221">
        <v>2049.686</v>
      </c>
      <c r="F36" s="221">
        <v>2111.47556</v>
      </c>
      <c r="G36" s="221">
        <v>1409.400592</v>
      </c>
      <c r="H36" s="221">
        <v>3250.090504</v>
      </c>
      <c r="I36" s="221">
        <v>1512.93328</v>
      </c>
      <c r="J36" s="221">
        <v>1247.252928</v>
      </c>
      <c r="K36" s="221">
        <v>1315.138704</v>
      </c>
      <c r="L36" s="221">
        <v>1947.337696</v>
      </c>
      <c r="M36" s="221">
        <v>1197.360736</v>
      </c>
      <c r="N36" s="221">
        <v>1187.979056</v>
      </c>
      <c r="O36" s="221">
        <v>1026.53072</v>
      </c>
      <c r="P36" s="221">
        <v>1038.342464</v>
      </c>
      <c r="Q36" s="221">
        <v>1107.477152</v>
      </c>
      <c r="R36" s="221">
        <v>1144.415312</v>
      </c>
      <c r="S36" s="221">
        <v>1652.39456</v>
      </c>
      <c r="T36" s="221">
        <v>1015.851464</v>
      </c>
      <c r="U36" s="221">
        <v>1116.33596</v>
      </c>
      <c r="V36" s="221">
        <v>1038.342464</v>
      </c>
      <c r="W36" s="221">
        <v>1097.686952</v>
      </c>
      <c r="X36" s="230">
        <f>(I36)+320</f>
        <v>1832.93328</v>
      </c>
    </row>
    <row r="37" s="205" customFormat="1" spans="1:24">
      <c r="A37" s="220">
        <v>16</v>
      </c>
      <c r="B37" s="221">
        <v>1742.855632</v>
      </c>
      <c r="C37" s="221">
        <v>1122.8232</v>
      </c>
      <c r="D37" s="221">
        <v>1113.593952</v>
      </c>
      <c r="E37" s="221">
        <v>2091.2592</v>
      </c>
      <c r="F37" s="221">
        <v>2149.683048</v>
      </c>
      <c r="G37" s="221">
        <v>1433.880632</v>
      </c>
      <c r="H37" s="221">
        <v>3324.082496</v>
      </c>
      <c r="I37" s="221">
        <v>1539.117344</v>
      </c>
      <c r="J37" s="221">
        <v>1272.488352</v>
      </c>
      <c r="K37" s="221">
        <v>1342.183992</v>
      </c>
      <c r="L37" s="221">
        <v>1981.5656</v>
      </c>
      <c r="M37" s="221">
        <v>1216.199504</v>
      </c>
      <c r="N37" s="221">
        <v>1208.331336</v>
      </c>
      <c r="O37" s="221">
        <v>1040.892456</v>
      </c>
      <c r="P37" s="221">
        <v>1053.011136</v>
      </c>
      <c r="Q37" s="221">
        <v>1124.326128</v>
      </c>
      <c r="R37" s="221">
        <v>1162.227432</v>
      </c>
      <c r="S37" s="221">
        <v>1678.747968</v>
      </c>
      <c r="T37" s="221">
        <v>1024.095648</v>
      </c>
      <c r="U37" s="221">
        <v>1132.98384</v>
      </c>
      <c r="V37" s="221">
        <v>1053.011136</v>
      </c>
      <c r="W37" s="221">
        <v>1113.858552</v>
      </c>
      <c r="X37" s="230">
        <f>(I37)+324</f>
        <v>1863.117344</v>
      </c>
    </row>
    <row r="38" s="205" customFormat="1" spans="1:24">
      <c r="A38" s="220">
        <v>16.5</v>
      </c>
      <c r="B38" s="221">
        <v>1790.042264</v>
      </c>
      <c r="C38" s="221">
        <v>1139.1152</v>
      </c>
      <c r="D38" s="221">
        <v>1136.765552</v>
      </c>
      <c r="E38" s="221">
        <v>2139.8324</v>
      </c>
      <c r="F38" s="221">
        <v>2205.379952</v>
      </c>
      <c r="G38" s="221">
        <v>1466.771256</v>
      </c>
      <c r="H38" s="221">
        <v>3416.663904</v>
      </c>
      <c r="I38" s="221">
        <v>1573.711992</v>
      </c>
      <c r="J38" s="221">
        <v>1302.203776</v>
      </c>
      <c r="K38" s="221">
        <v>1373.70928</v>
      </c>
      <c r="L38" s="221">
        <v>2034.393504</v>
      </c>
      <c r="M38" s="221">
        <v>1243.438272</v>
      </c>
      <c r="N38" s="221">
        <v>1235.683616</v>
      </c>
      <c r="O38" s="221">
        <v>1062.264776</v>
      </c>
      <c r="P38" s="221">
        <v>1074.679808</v>
      </c>
      <c r="Q38" s="221">
        <v>1148.16452</v>
      </c>
      <c r="R38" s="221">
        <v>1187.039552</v>
      </c>
      <c r="S38" s="221">
        <v>1722.601376</v>
      </c>
      <c r="T38" s="221">
        <v>1039.350416</v>
      </c>
      <c r="U38" s="221">
        <v>1156.63172</v>
      </c>
      <c r="V38" s="221">
        <v>1074.679808</v>
      </c>
      <c r="W38" s="221">
        <v>1137.040736</v>
      </c>
      <c r="X38" s="230">
        <f>(I38)+328</f>
        <v>1901.711992</v>
      </c>
    </row>
    <row r="39" s="205" customFormat="1" spans="1:24">
      <c r="A39" s="220">
        <v>17</v>
      </c>
      <c r="B39" s="221">
        <v>1822.548896</v>
      </c>
      <c r="C39" s="221">
        <v>1148.4072</v>
      </c>
      <c r="D39" s="221">
        <v>1152.937152</v>
      </c>
      <c r="E39" s="221">
        <v>2181.4056</v>
      </c>
      <c r="F39" s="221">
        <v>2243.576856</v>
      </c>
      <c r="G39" s="221">
        <v>1491.26188</v>
      </c>
      <c r="H39" s="221">
        <v>3490.655896</v>
      </c>
      <c r="I39" s="221">
        <v>1599.896056</v>
      </c>
      <c r="J39" s="221">
        <v>1327.449784</v>
      </c>
      <c r="K39" s="221">
        <v>1400.754568</v>
      </c>
      <c r="L39" s="221">
        <v>2068.621408</v>
      </c>
      <c r="M39" s="221">
        <v>1262.27704</v>
      </c>
      <c r="N39" s="221">
        <v>1256.035896</v>
      </c>
      <c r="O39" s="221">
        <v>1076.637096</v>
      </c>
      <c r="P39" s="221">
        <v>1089.34848</v>
      </c>
      <c r="Q39" s="221">
        <v>1165.013496</v>
      </c>
      <c r="R39" s="221">
        <v>1204.851672</v>
      </c>
      <c r="S39" s="221">
        <v>1748.954784</v>
      </c>
      <c r="T39" s="221">
        <v>1047.5946</v>
      </c>
      <c r="U39" s="221">
        <v>1173.2796</v>
      </c>
      <c r="V39" s="221">
        <v>1089.34848</v>
      </c>
      <c r="W39" s="221">
        <v>1153.212336</v>
      </c>
      <c r="X39" s="230">
        <f>(I39)+332</f>
        <v>1931.896056</v>
      </c>
    </row>
    <row r="40" s="205" customFormat="1" spans="1:24">
      <c r="A40" s="220">
        <v>17.5</v>
      </c>
      <c r="B40" s="221">
        <v>1869.735528</v>
      </c>
      <c r="C40" s="221">
        <v>1164.6992</v>
      </c>
      <c r="D40" s="221">
        <v>1176.098168</v>
      </c>
      <c r="E40" s="221">
        <v>2229.9788</v>
      </c>
      <c r="F40" s="221">
        <v>2299.284344</v>
      </c>
      <c r="G40" s="221">
        <v>1524.152504</v>
      </c>
      <c r="H40" s="221">
        <v>3583.247888</v>
      </c>
      <c r="I40" s="221">
        <v>1634.48012</v>
      </c>
      <c r="J40" s="221">
        <v>1357.165208</v>
      </c>
      <c r="K40" s="221">
        <v>1432.29044</v>
      </c>
      <c r="L40" s="221">
        <v>2121.449312</v>
      </c>
      <c r="M40" s="221">
        <v>1289.515808</v>
      </c>
      <c r="N40" s="221">
        <v>1283.388176</v>
      </c>
      <c r="O40" s="221">
        <v>1097.998832</v>
      </c>
      <c r="P40" s="221">
        <v>1111.017152</v>
      </c>
      <c r="Q40" s="221">
        <v>1188.851888</v>
      </c>
      <c r="R40" s="221">
        <v>1229.663792</v>
      </c>
      <c r="S40" s="221">
        <v>1792.808192</v>
      </c>
      <c r="T40" s="221">
        <v>1062.849368</v>
      </c>
      <c r="U40" s="221">
        <v>1196.92748</v>
      </c>
      <c r="V40" s="221">
        <v>1111.017152</v>
      </c>
      <c r="W40" s="221">
        <v>1176.39452</v>
      </c>
      <c r="X40" s="230">
        <f>(I40)+336</f>
        <v>1970.48012</v>
      </c>
    </row>
    <row r="41" s="205" customFormat="1" spans="1:24">
      <c r="A41" s="220">
        <v>18</v>
      </c>
      <c r="B41" s="221">
        <v>1902.24216</v>
      </c>
      <c r="C41" s="221">
        <v>1173.9912</v>
      </c>
      <c r="D41" s="221">
        <v>1192.269768</v>
      </c>
      <c r="E41" s="221">
        <v>2271.552</v>
      </c>
      <c r="F41" s="221">
        <v>2337.481248</v>
      </c>
      <c r="G41" s="221">
        <v>1548.643128</v>
      </c>
      <c r="H41" s="221">
        <v>3657.229296</v>
      </c>
      <c r="I41" s="221">
        <v>1660.664184</v>
      </c>
      <c r="J41" s="221">
        <v>1382.400632</v>
      </c>
      <c r="K41" s="221">
        <v>1459.335728</v>
      </c>
      <c r="L41" s="221">
        <v>2155.677216</v>
      </c>
      <c r="M41" s="221">
        <v>1308.354576</v>
      </c>
      <c r="N41" s="221">
        <v>1303.740456</v>
      </c>
      <c r="O41" s="221">
        <v>1112.371152</v>
      </c>
      <c r="P41" s="221">
        <v>1125.685824</v>
      </c>
      <c r="Q41" s="221">
        <v>1205.69028</v>
      </c>
      <c r="R41" s="221">
        <v>1247.475912</v>
      </c>
      <c r="S41" s="221">
        <v>1819.1616</v>
      </c>
      <c r="T41" s="221">
        <v>1071.093552</v>
      </c>
      <c r="U41" s="221">
        <v>1213.57536</v>
      </c>
      <c r="V41" s="221">
        <v>1125.685824</v>
      </c>
      <c r="W41" s="221">
        <v>1192.56612</v>
      </c>
      <c r="X41" s="230">
        <f>(I41)+340</f>
        <v>2000.664184</v>
      </c>
    </row>
    <row r="42" s="205" customFormat="1" spans="1:24">
      <c r="A42" s="220">
        <v>18.5</v>
      </c>
      <c r="B42" s="221">
        <v>1949.428792</v>
      </c>
      <c r="C42" s="221">
        <v>1190.2832</v>
      </c>
      <c r="D42" s="221">
        <v>1215.441368</v>
      </c>
      <c r="E42" s="221">
        <v>2320.1252</v>
      </c>
      <c r="F42" s="221">
        <v>2393.178152</v>
      </c>
      <c r="G42" s="221">
        <v>1581.533752</v>
      </c>
      <c r="H42" s="221">
        <v>3749.821288</v>
      </c>
      <c r="I42" s="221">
        <v>1695.258832</v>
      </c>
      <c r="J42" s="221">
        <v>1412.116056</v>
      </c>
      <c r="K42" s="221">
        <v>1490.861016</v>
      </c>
      <c r="L42" s="221">
        <v>2208.50512</v>
      </c>
      <c r="M42" s="221">
        <v>1335.593344</v>
      </c>
      <c r="N42" s="221">
        <v>1331.092736</v>
      </c>
      <c r="O42" s="221">
        <v>1133.732888</v>
      </c>
      <c r="P42" s="221">
        <v>1147.354496</v>
      </c>
      <c r="Q42" s="221">
        <v>1229.539256</v>
      </c>
      <c r="R42" s="221">
        <v>1272.288032</v>
      </c>
      <c r="S42" s="221">
        <v>1863.015008</v>
      </c>
      <c r="T42" s="221">
        <v>1086.337736</v>
      </c>
      <c r="U42" s="221">
        <v>1237.22324</v>
      </c>
      <c r="V42" s="221">
        <v>1147.354496</v>
      </c>
      <c r="W42" s="221">
        <v>1215.73772</v>
      </c>
      <c r="X42" s="230">
        <f>(I42)+344</f>
        <v>2039.258832</v>
      </c>
    </row>
    <row r="43" s="205" customFormat="1" spans="1:24">
      <c r="A43" s="220">
        <v>19</v>
      </c>
      <c r="B43" s="221">
        <v>1981.935424</v>
      </c>
      <c r="C43" s="221">
        <v>1199.5752</v>
      </c>
      <c r="D43" s="221">
        <v>1231.612968</v>
      </c>
      <c r="E43" s="221">
        <v>2361.6984</v>
      </c>
      <c r="F43" s="221">
        <v>2431.38564</v>
      </c>
      <c r="G43" s="221">
        <v>1606.013792</v>
      </c>
      <c r="H43" s="221">
        <v>3823.802696</v>
      </c>
      <c r="I43" s="221">
        <v>1721.442896</v>
      </c>
      <c r="J43" s="221">
        <v>1437.35148</v>
      </c>
      <c r="K43" s="221">
        <v>1517.906304</v>
      </c>
      <c r="L43" s="221">
        <v>2242.733024</v>
      </c>
      <c r="M43" s="221">
        <v>1354.421528</v>
      </c>
      <c r="N43" s="221">
        <v>1351.445016</v>
      </c>
      <c r="O43" s="221">
        <v>1148.105208</v>
      </c>
      <c r="P43" s="221">
        <v>1162.023168</v>
      </c>
      <c r="Q43" s="221">
        <v>1246.377648</v>
      </c>
      <c r="R43" s="221">
        <v>1290.100152</v>
      </c>
      <c r="S43" s="221">
        <v>1889.368416</v>
      </c>
      <c r="T43" s="221">
        <v>1094.592504</v>
      </c>
      <c r="U43" s="221">
        <v>1253.87112</v>
      </c>
      <c r="V43" s="221">
        <v>1162.023168</v>
      </c>
      <c r="W43" s="221">
        <v>1231.919904</v>
      </c>
      <c r="X43" s="230">
        <f>(I43)+348</f>
        <v>2069.442896</v>
      </c>
    </row>
    <row r="44" s="205" customFormat="1" spans="1:24">
      <c r="A44" s="220">
        <v>19.5</v>
      </c>
      <c r="B44" s="221">
        <v>2029.111472</v>
      </c>
      <c r="C44" s="221">
        <v>1215.8672</v>
      </c>
      <c r="D44" s="221">
        <v>1254.773984</v>
      </c>
      <c r="E44" s="221">
        <v>2410.2716</v>
      </c>
      <c r="F44" s="221">
        <v>2487.082544</v>
      </c>
      <c r="G44" s="221">
        <v>1638.904416</v>
      </c>
      <c r="H44" s="221">
        <v>3916.394688</v>
      </c>
      <c r="I44" s="221">
        <v>1756.02696</v>
      </c>
      <c r="J44" s="221">
        <v>1467.066904</v>
      </c>
      <c r="K44" s="221">
        <v>1549.431592</v>
      </c>
      <c r="L44" s="221">
        <v>2295.560928</v>
      </c>
      <c r="M44" s="221">
        <v>1381.660296</v>
      </c>
      <c r="N44" s="221">
        <v>1378.797296</v>
      </c>
      <c r="O44" s="221">
        <v>1169.477528</v>
      </c>
      <c r="P44" s="221">
        <v>1183.69184</v>
      </c>
      <c r="Q44" s="221">
        <v>1270.226624</v>
      </c>
      <c r="R44" s="221">
        <v>1314.912272</v>
      </c>
      <c r="S44" s="221">
        <v>1933.221824</v>
      </c>
      <c r="T44" s="221">
        <v>1109.836688</v>
      </c>
      <c r="U44" s="221">
        <v>1277.519</v>
      </c>
      <c r="V44" s="221">
        <v>1183.69184</v>
      </c>
      <c r="W44" s="221">
        <v>1255.091504</v>
      </c>
      <c r="X44" s="230">
        <f>(I44)+352</f>
        <v>2108.02696</v>
      </c>
    </row>
    <row r="45" s="205" customFormat="1" spans="1:24">
      <c r="A45" s="220">
        <v>20</v>
      </c>
      <c r="B45" s="221">
        <v>2061.618104</v>
      </c>
      <c r="C45" s="221">
        <v>1225.1592</v>
      </c>
      <c r="D45" s="221">
        <v>1270.945584</v>
      </c>
      <c r="E45" s="221">
        <v>2451.8448</v>
      </c>
      <c r="F45" s="221">
        <v>2525.279448</v>
      </c>
      <c r="G45" s="221">
        <v>1663.39504</v>
      </c>
      <c r="H45" s="221">
        <v>3990.38668</v>
      </c>
      <c r="I45" s="221">
        <v>1782.211024</v>
      </c>
      <c r="J45" s="221">
        <v>1492.302328</v>
      </c>
      <c r="K45" s="221">
        <v>1576.47688</v>
      </c>
      <c r="L45" s="221">
        <v>2329.788832</v>
      </c>
      <c r="M45" s="221">
        <v>1400.499064</v>
      </c>
      <c r="N45" s="221">
        <v>1399.16016</v>
      </c>
      <c r="O45" s="221">
        <v>1183.839264</v>
      </c>
      <c r="P45" s="221">
        <v>1198.360512</v>
      </c>
      <c r="Q45" s="221">
        <v>1287.065016</v>
      </c>
      <c r="R45" s="221">
        <v>1332.724392</v>
      </c>
      <c r="S45" s="221">
        <v>1959.575232</v>
      </c>
      <c r="T45" s="221">
        <v>1118.091456</v>
      </c>
      <c r="U45" s="221">
        <v>1294.177464</v>
      </c>
      <c r="V45" s="221">
        <v>1198.360512</v>
      </c>
      <c r="W45" s="221">
        <v>1271.263104</v>
      </c>
      <c r="X45" s="230">
        <f>(I45)+356</f>
        <v>2138.211024</v>
      </c>
    </row>
    <row r="46" s="206" customFormat="1" ht="21" customHeight="1" spans="1:24">
      <c r="A46" s="220">
        <v>20.5</v>
      </c>
      <c r="B46" s="221">
        <v>2108.804736</v>
      </c>
      <c r="C46" s="221">
        <v>1241.4512</v>
      </c>
      <c r="D46" s="221">
        <v>1294.117184</v>
      </c>
      <c r="E46" s="221">
        <v>2500.418</v>
      </c>
      <c r="F46" s="221">
        <v>2580.986936</v>
      </c>
      <c r="G46" s="221">
        <v>1696.285664</v>
      </c>
      <c r="H46" s="221">
        <v>4082.968088</v>
      </c>
      <c r="I46" s="221">
        <v>1816.805672</v>
      </c>
      <c r="J46" s="221">
        <v>1522.028336</v>
      </c>
      <c r="K46" s="221">
        <v>1608.002168</v>
      </c>
      <c r="L46" s="221">
        <v>2382.616736</v>
      </c>
      <c r="M46" s="221">
        <v>1427.737832</v>
      </c>
      <c r="N46" s="221">
        <v>1426.51244</v>
      </c>
      <c r="O46" s="221">
        <v>1205.211584</v>
      </c>
      <c r="P46" s="221">
        <v>1220.029184</v>
      </c>
      <c r="Q46" s="221">
        <v>1310.903408</v>
      </c>
      <c r="R46" s="221">
        <v>1357.536512</v>
      </c>
      <c r="S46" s="221">
        <v>2003.42864</v>
      </c>
      <c r="T46" s="221">
        <v>1133.33564</v>
      </c>
      <c r="U46" s="221">
        <v>1317.825344</v>
      </c>
      <c r="V46" s="221">
        <v>1220.029184</v>
      </c>
      <c r="W46" s="221">
        <v>1294.445288</v>
      </c>
      <c r="X46" s="230">
        <f>(I46)+360</f>
        <v>2176.805672</v>
      </c>
    </row>
    <row r="47" s="205" customFormat="1" spans="1:24">
      <c r="A47" s="220" t="s">
        <v>2370</v>
      </c>
      <c r="B47" s="221">
        <v>104.79424</v>
      </c>
      <c r="C47" s="221">
        <v>54.986</v>
      </c>
      <c r="D47" s="221">
        <v>56.383088</v>
      </c>
      <c r="E47" s="221">
        <v>120.0776</v>
      </c>
      <c r="F47" s="221">
        <v>120.967328</v>
      </c>
      <c r="G47" s="221">
        <v>82.496728</v>
      </c>
      <c r="H47" s="221">
        <v>163.577776</v>
      </c>
      <c r="I47" s="221">
        <v>100.312736</v>
      </c>
      <c r="J47" s="221">
        <v>80.187064</v>
      </c>
      <c r="K47" s="221">
        <v>83.044744</v>
      </c>
      <c r="L47" s="221">
        <v>104.79424</v>
      </c>
      <c r="M47" s="221">
        <v>62.641144</v>
      </c>
      <c r="N47" s="221">
        <v>62.299544</v>
      </c>
      <c r="O47" s="221">
        <v>50.995832</v>
      </c>
      <c r="P47" s="221">
        <v>51.22868</v>
      </c>
      <c r="Q47" s="221">
        <v>57.907184</v>
      </c>
      <c r="R47" s="221">
        <v>60.055736</v>
      </c>
      <c r="S47" s="221">
        <v>85.47016</v>
      </c>
      <c r="T47" s="221">
        <v>49.1648</v>
      </c>
      <c r="U47" s="221">
        <v>57.695504</v>
      </c>
      <c r="V47" s="221">
        <v>48.466256</v>
      </c>
      <c r="W47" s="221">
        <v>56.404256</v>
      </c>
      <c r="X47" s="230">
        <f>(I47)+13</f>
        <v>113.312736</v>
      </c>
    </row>
    <row r="48" s="205" customFormat="1" spans="1:24">
      <c r="A48" s="220" t="s">
        <v>2371</v>
      </c>
      <c r="B48" s="221">
        <v>101.020064</v>
      </c>
      <c r="C48" s="221">
        <v>52.9476</v>
      </c>
      <c r="D48" s="221">
        <v>53.762568</v>
      </c>
      <c r="E48" s="221">
        <v>114.864</v>
      </c>
      <c r="F48" s="221">
        <v>119.59572</v>
      </c>
      <c r="G48" s="221">
        <v>80.447744</v>
      </c>
      <c r="H48" s="221">
        <v>159.85652</v>
      </c>
      <c r="I48" s="221">
        <v>99.084992</v>
      </c>
      <c r="J48" s="221">
        <v>78.233336</v>
      </c>
      <c r="K48" s="221">
        <v>81.038096</v>
      </c>
      <c r="L48" s="221">
        <v>101.020064</v>
      </c>
      <c r="M48" s="221">
        <v>60.973184</v>
      </c>
      <c r="N48" s="221">
        <v>59.149824</v>
      </c>
      <c r="O48" s="221">
        <v>48.66108</v>
      </c>
      <c r="P48" s="221">
        <v>48.883344</v>
      </c>
      <c r="Q48" s="221">
        <v>55.48776</v>
      </c>
      <c r="R48" s="221">
        <v>57.541056</v>
      </c>
      <c r="S48" s="221">
        <v>85.269064</v>
      </c>
      <c r="T48" s="221">
        <v>47.33808</v>
      </c>
      <c r="U48" s="221">
        <v>55.000896</v>
      </c>
      <c r="V48" s="221">
        <v>46.269096</v>
      </c>
      <c r="W48" s="221">
        <v>53.783736</v>
      </c>
      <c r="X48" s="230">
        <f>(I48)+13</f>
        <v>112.084992</v>
      </c>
    </row>
    <row r="49" s="205" customFormat="1" spans="1:24">
      <c r="A49" s="220" t="s">
        <v>2372</v>
      </c>
      <c r="B49" s="221">
        <v>96.111432</v>
      </c>
      <c r="C49" s="221">
        <v>44.15464</v>
      </c>
      <c r="D49" s="221">
        <v>50.579128</v>
      </c>
      <c r="E49" s="221">
        <v>96.746536</v>
      </c>
      <c r="F49" s="221">
        <v>105.711856</v>
      </c>
      <c r="G49" s="221">
        <v>75.803712</v>
      </c>
      <c r="H49" s="221">
        <v>150.21684</v>
      </c>
      <c r="I49" s="221">
        <v>94.168912</v>
      </c>
      <c r="J49" s="221">
        <v>74.922888</v>
      </c>
      <c r="K49" s="221">
        <v>76.161216</v>
      </c>
      <c r="L49" s="221">
        <v>96.111432</v>
      </c>
      <c r="M49" s="221">
        <v>59.070408</v>
      </c>
      <c r="N49" s="221">
        <v>54.780976</v>
      </c>
      <c r="O49" s="221">
        <v>45.403552</v>
      </c>
      <c r="P49" s="221">
        <v>43.255</v>
      </c>
      <c r="Q49" s="221">
        <v>52.029136</v>
      </c>
      <c r="R49" s="221">
        <v>55.087912</v>
      </c>
      <c r="S49" s="221">
        <v>84.110304</v>
      </c>
      <c r="T49" s="221">
        <v>38.96848</v>
      </c>
      <c r="U49" s="221">
        <v>50.579128</v>
      </c>
      <c r="V49" s="221">
        <v>44.52508</v>
      </c>
      <c r="W49" s="221">
        <v>48.980944</v>
      </c>
      <c r="X49" s="230">
        <f>(I49)+12</f>
        <v>106.168912</v>
      </c>
    </row>
    <row r="50" s="131" customFormat="1" spans="1:24">
      <c r="A50" s="220" t="s">
        <v>2373</v>
      </c>
      <c r="B50" s="221">
        <v>92.920544</v>
      </c>
      <c r="C50" s="221">
        <v>41.88456</v>
      </c>
      <c r="D50" s="221">
        <v>49.3992</v>
      </c>
      <c r="E50" s="221">
        <v>90.99432</v>
      </c>
      <c r="F50" s="221">
        <v>101.81184</v>
      </c>
      <c r="G50" s="221">
        <v>78.709208</v>
      </c>
      <c r="H50" s="221">
        <v>145.56536</v>
      </c>
      <c r="I50" s="221">
        <v>92.830224</v>
      </c>
      <c r="J50" s="221">
        <v>79.161968</v>
      </c>
      <c r="K50" s="221">
        <v>79.161968</v>
      </c>
      <c r="L50" s="221">
        <v>95.481872</v>
      </c>
      <c r="M50" s="221">
        <v>57.795224</v>
      </c>
      <c r="N50" s="221">
        <v>46.38276</v>
      </c>
      <c r="O50" s="221">
        <v>46.224</v>
      </c>
      <c r="P50" s="221">
        <v>44.244792</v>
      </c>
      <c r="Q50" s="221">
        <v>46.414512</v>
      </c>
      <c r="R50" s="221">
        <v>52.41564</v>
      </c>
      <c r="S50" s="221">
        <v>83.830016</v>
      </c>
      <c r="T50" s="221">
        <v>37.01592</v>
      </c>
      <c r="U50" s="221">
        <v>47.8116</v>
      </c>
      <c r="V50" s="221">
        <v>46.351008</v>
      </c>
      <c r="W50" s="221">
        <v>46.224</v>
      </c>
      <c r="X50" s="230">
        <f>(I50)+11</f>
        <v>103.830224</v>
      </c>
    </row>
    <row r="51" s="131" customFormat="1" spans="1:24">
      <c r="A51" s="222"/>
      <c r="B51" s="207"/>
      <c r="C51" s="207"/>
      <c r="D51" s="207"/>
      <c r="E51" s="207"/>
      <c r="F51" s="207"/>
      <c r="G51" s="207"/>
      <c r="H51" s="207"/>
      <c r="I51" s="207"/>
      <c r="J51" s="207"/>
      <c r="K51" s="207" t="s">
        <v>2374</v>
      </c>
      <c r="L51" s="207"/>
      <c r="M51" s="207"/>
      <c r="N51" s="207"/>
      <c r="O51" s="207"/>
      <c r="P51" s="207"/>
      <c r="Q51" s="207"/>
      <c r="R51" s="207"/>
      <c r="S51" s="207"/>
      <c r="T51" s="207"/>
      <c r="U51" s="207"/>
      <c r="V51" s="207"/>
      <c r="W51" s="207"/>
      <c r="X51" s="207"/>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H1" sqref="H1"/>
    </sheetView>
  </sheetViews>
  <sheetFormatPr defaultColWidth="9" defaultRowHeight="13.5" customHeight="1"/>
  <cols>
    <col min="1" max="1" width="32.1333333333333" style="195" customWidth="1"/>
    <col min="2" max="2" width="9" style="195"/>
    <col min="3" max="3" width="11.1333333333333" style="195" customWidth="1"/>
    <col min="4" max="4" width="9" style="195"/>
    <col min="5" max="5" width="35.225" style="195" customWidth="1"/>
    <col min="6" max="6" width="9" style="195"/>
    <col min="7" max="7" width="11.75" style="195" customWidth="1"/>
    <col min="8" max="16380" width="9" style="195"/>
  </cols>
  <sheetData>
    <row r="1" s="195" customFormat="1" ht="54" customHeight="1" spans="1:9">
      <c r="A1" s="196" t="s">
        <v>2375</v>
      </c>
      <c r="B1" s="196"/>
      <c r="C1" s="196"/>
      <c r="D1" s="196"/>
      <c r="E1" s="196"/>
      <c r="F1" s="196"/>
      <c r="G1" s="196"/>
      <c r="H1" s="197" t="s">
        <v>346</v>
      </c>
      <c r="I1" s="202"/>
    </row>
    <row r="2" s="195" customFormat="1" customHeight="1" spans="1:7">
      <c r="A2" s="198" t="s">
        <v>2130</v>
      </c>
      <c r="B2" s="198" t="s">
        <v>2376</v>
      </c>
      <c r="C2" s="198" t="s">
        <v>576</v>
      </c>
      <c r="D2" s="199"/>
      <c r="E2" s="198" t="s">
        <v>2130</v>
      </c>
      <c r="F2" s="198" t="s">
        <v>2376</v>
      </c>
      <c r="G2" s="198" t="s">
        <v>576</v>
      </c>
    </row>
    <row r="3" s="195" customFormat="1" customHeight="1" spans="1:7">
      <c r="A3" s="200" t="s">
        <v>2377</v>
      </c>
      <c r="B3" s="200" t="s">
        <v>2378</v>
      </c>
      <c r="C3" s="200" t="s">
        <v>2378</v>
      </c>
      <c r="D3" s="199"/>
      <c r="E3" s="200" t="s">
        <v>2379</v>
      </c>
      <c r="F3" s="200" t="s">
        <v>2045</v>
      </c>
      <c r="G3" s="201" t="s">
        <v>2380</v>
      </c>
    </row>
    <row r="4" s="195" customFormat="1" customHeight="1" spans="1:7">
      <c r="A4" s="200" t="s">
        <v>2381</v>
      </c>
      <c r="B4" s="200" t="s">
        <v>2378</v>
      </c>
      <c r="C4" s="200" t="s">
        <v>2378</v>
      </c>
      <c r="D4" s="199"/>
      <c r="E4" s="200" t="s">
        <v>2382</v>
      </c>
      <c r="F4" s="200" t="s">
        <v>2045</v>
      </c>
      <c r="G4" s="200" t="s">
        <v>2045</v>
      </c>
    </row>
    <row r="5" s="195" customFormat="1" customHeight="1" spans="1:7">
      <c r="A5" s="200" t="s">
        <v>2383</v>
      </c>
      <c r="B5" s="200" t="s">
        <v>2378</v>
      </c>
      <c r="C5" s="200" t="s">
        <v>2378</v>
      </c>
      <c r="D5" s="199"/>
      <c r="E5" s="200" t="s">
        <v>2384</v>
      </c>
      <c r="F5" s="200" t="s">
        <v>2040</v>
      </c>
      <c r="G5" s="201" t="s">
        <v>2380</v>
      </c>
    </row>
    <row r="6" s="195" customFormat="1" customHeight="1" spans="1:7">
      <c r="A6" s="200" t="s">
        <v>2385</v>
      </c>
      <c r="B6" s="200" t="s">
        <v>2378</v>
      </c>
      <c r="C6" s="200" t="s">
        <v>2378</v>
      </c>
      <c r="D6" s="199"/>
      <c r="E6" s="200" t="s">
        <v>2386</v>
      </c>
      <c r="F6" s="200" t="s">
        <v>2040</v>
      </c>
      <c r="G6" s="201" t="s">
        <v>2380</v>
      </c>
    </row>
    <row r="7" s="195" customFormat="1" customHeight="1" spans="1:7">
      <c r="A7" s="200" t="s">
        <v>2387</v>
      </c>
      <c r="B7" s="200" t="s">
        <v>2378</v>
      </c>
      <c r="C7" s="200" t="s">
        <v>2378</v>
      </c>
      <c r="D7" s="199"/>
      <c r="E7" s="200" t="s">
        <v>2388</v>
      </c>
      <c r="F7" s="200" t="s">
        <v>2040</v>
      </c>
      <c r="G7" s="201" t="s">
        <v>2380</v>
      </c>
    </row>
    <row r="8" s="195" customFormat="1" customHeight="1" spans="1:7">
      <c r="A8" s="200" t="s">
        <v>2389</v>
      </c>
      <c r="B8" s="200" t="s">
        <v>2378</v>
      </c>
      <c r="C8" s="200" t="s">
        <v>2378</v>
      </c>
      <c r="D8" s="199"/>
      <c r="E8" s="200" t="s">
        <v>2390</v>
      </c>
      <c r="F8" s="200" t="s">
        <v>2040</v>
      </c>
      <c r="G8" s="201" t="s">
        <v>2380</v>
      </c>
    </row>
    <row r="9" s="195" customFormat="1" customHeight="1" spans="1:7">
      <c r="A9" s="200" t="s">
        <v>2391</v>
      </c>
      <c r="B9" s="200" t="s">
        <v>2378</v>
      </c>
      <c r="C9" s="200" t="s">
        <v>2378</v>
      </c>
      <c r="D9" s="199"/>
      <c r="E9" s="200" t="s">
        <v>2392</v>
      </c>
      <c r="F9" s="200" t="s">
        <v>2040</v>
      </c>
      <c r="G9" s="201" t="s">
        <v>2380</v>
      </c>
    </row>
    <row r="10" s="195" customFormat="1" customHeight="1" spans="1:7">
      <c r="A10" s="200" t="s">
        <v>2393</v>
      </c>
      <c r="B10" s="200" t="s">
        <v>2378</v>
      </c>
      <c r="C10" s="200" t="s">
        <v>2378</v>
      </c>
      <c r="D10" s="199"/>
      <c r="E10" s="200" t="s">
        <v>2394</v>
      </c>
      <c r="F10" s="200" t="s">
        <v>2040</v>
      </c>
      <c r="G10" s="201" t="s">
        <v>2380</v>
      </c>
    </row>
    <row r="11" s="195" customFormat="1" customHeight="1" spans="1:7">
      <c r="A11" s="200" t="s">
        <v>2395</v>
      </c>
      <c r="B11" s="200" t="s">
        <v>2207</v>
      </c>
      <c r="C11" s="200" t="s">
        <v>2207</v>
      </c>
      <c r="D11" s="199"/>
      <c r="E11" s="200" t="s">
        <v>2396</v>
      </c>
      <c r="F11" s="200" t="s">
        <v>2040</v>
      </c>
      <c r="G11" s="201" t="s">
        <v>2380</v>
      </c>
    </row>
    <row r="12" s="195" customFormat="1" customHeight="1" spans="1:7">
      <c r="A12" s="200" t="s">
        <v>2397</v>
      </c>
      <c r="B12" s="200" t="s">
        <v>2207</v>
      </c>
      <c r="C12" s="200" t="s">
        <v>2207</v>
      </c>
      <c r="D12" s="199"/>
      <c r="E12" s="200" t="s">
        <v>2398</v>
      </c>
      <c r="F12" s="200" t="s">
        <v>2040</v>
      </c>
      <c r="G12" s="201" t="s">
        <v>2380</v>
      </c>
    </row>
    <row r="13" s="195" customFormat="1" customHeight="1" spans="1:7">
      <c r="A13" s="200" t="s">
        <v>2399</v>
      </c>
      <c r="B13" s="200" t="s">
        <v>2039</v>
      </c>
      <c r="C13" s="200" t="s">
        <v>2039</v>
      </c>
      <c r="D13" s="199"/>
      <c r="E13" s="200" t="s">
        <v>2400</v>
      </c>
      <c r="F13" s="200" t="s">
        <v>2040</v>
      </c>
      <c r="G13" s="201" t="s">
        <v>2380</v>
      </c>
    </row>
    <row r="14" s="195" customFormat="1" customHeight="1" spans="1:7">
      <c r="A14" s="200" t="s">
        <v>2401</v>
      </c>
      <c r="B14" s="200" t="s">
        <v>2368</v>
      </c>
      <c r="C14" s="200" t="s">
        <v>2368</v>
      </c>
      <c r="D14" s="199"/>
      <c r="E14" s="200" t="s">
        <v>2402</v>
      </c>
      <c r="F14" s="200" t="s">
        <v>2040</v>
      </c>
      <c r="G14" s="201" t="s">
        <v>2380</v>
      </c>
    </row>
    <row r="15" s="195" customFormat="1" customHeight="1" spans="1:7">
      <c r="A15" s="200" t="s">
        <v>2403</v>
      </c>
      <c r="B15" s="200" t="s">
        <v>2042</v>
      </c>
      <c r="C15" s="200" t="s">
        <v>2042</v>
      </c>
      <c r="D15" s="199"/>
      <c r="E15" s="200" t="s">
        <v>2404</v>
      </c>
      <c r="F15" s="200" t="s">
        <v>2040</v>
      </c>
      <c r="G15" s="201" t="s">
        <v>2380</v>
      </c>
    </row>
    <row r="16" s="195" customFormat="1" customHeight="1" spans="1:7">
      <c r="A16" s="200" t="s">
        <v>2405</v>
      </c>
      <c r="B16" s="200" t="s">
        <v>2043</v>
      </c>
      <c r="C16" s="200" t="s">
        <v>2043</v>
      </c>
      <c r="D16" s="199"/>
      <c r="E16" s="200" t="s">
        <v>2406</v>
      </c>
      <c r="F16" s="200" t="s">
        <v>2040</v>
      </c>
      <c r="G16" s="201" t="s">
        <v>2380</v>
      </c>
    </row>
    <row r="17" s="195" customFormat="1" customHeight="1" spans="1:7">
      <c r="A17" s="200" t="s">
        <v>2407</v>
      </c>
      <c r="B17" s="200" t="s">
        <v>2043</v>
      </c>
      <c r="C17" s="200" t="s">
        <v>2043</v>
      </c>
      <c r="D17" s="199"/>
      <c r="E17" s="200" t="s">
        <v>2408</v>
      </c>
      <c r="F17" s="200" t="s">
        <v>2040</v>
      </c>
      <c r="G17" s="201" t="s">
        <v>2380</v>
      </c>
    </row>
    <row r="18" s="195" customFormat="1" customHeight="1" spans="1:7">
      <c r="A18" s="200" t="s">
        <v>2409</v>
      </c>
      <c r="B18" s="200" t="s">
        <v>2043</v>
      </c>
      <c r="C18" s="200" t="s">
        <v>2043</v>
      </c>
      <c r="D18" s="199"/>
      <c r="E18" s="200" t="s">
        <v>2410</v>
      </c>
      <c r="F18" s="200" t="s">
        <v>2040</v>
      </c>
      <c r="G18" s="201" t="s">
        <v>2380</v>
      </c>
    </row>
    <row r="19" s="195" customFormat="1" customHeight="1" spans="1:7">
      <c r="A19" s="200" t="s">
        <v>2411</v>
      </c>
      <c r="B19" s="200" t="s">
        <v>2043</v>
      </c>
      <c r="C19" s="200" t="s">
        <v>2043</v>
      </c>
      <c r="D19" s="199"/>
      <c r="E19" s="200" t="s">
        <v>2412</v>
      </c>
      <c r="F19" s="200" t="s">
        <v>2040</v>
      </c>
      <c r="G19" s="201" t="s">
        <v>2380</v>
      </c>
    </row>
    <row r="20" s="195" customFormat="1" customHeight="1" spans="1:7">
      <c r="A20" s="200" t="s">
        <v>2413</v>
      </c>
      <c r="B20" s="200" t="s">
        <v>2043</v>
      </c>
      <c r="C20" s="200" t="s">
        <v>2043</v>
      </c>
      <c r="D20" s="199"/>
      <c r="E20" s="200" t="s">
        <v>2414</v>
      </c>
      <c r="F20" s="200" t="s">
        <v>2040</v>
      </c>
      <c r="G20" s="201" t="s">
        <v>2380</v>
      </c>
    </row>
    <row r="21" s="195" customFormat="1" customHeight="1" spans="1:7">
      <c r="A21" s="200" t="s">
        <v>2415</v>
      </c>
      <c r="B21" s="200" t="s">
        <v>2043</v>
      </c>
      <c r="C21" s="200" t="s">
        <v>2043</v>
      </c>
      <c r="D21" s="199"/>
      <c r="E21" s="200" t="s">
        <v>2416</v>
      </c>
      <c r="F21" s="200" t="s">
        <v>2040</v>
      </c>
      <c r="G21" s="201" t="s">
        <v>2380</v>
      </c>
    </row>
    <row r="22" s="195" customFormat="1" customHeight="1" spans="1:7">
      <c r="A22" s="200" t="s">
        <v>2417</v>
      </c>
      <c r="B22" s="200" t="s">
        <v>2043</v>
      </c>
      <c r="C22" s="200" t="s">
        <v>2043</v>
      </c>
      <c r="D22" s="199"/>
      <c r="E22" s="200" t="s">
        <v>2418</v>
      </c>
      <c r="F22" s="200" t="s">
        <v>2040</v>
      </c>
      <c r="G22" s="201" t="s">
        <v>2380</v>
      </c>
    </row>
    <row r="23" s="195" customFormat="1" customHeight="1" spans="1:7">
      <c r="A23" s="200" t="s">
        <v>2419</v>
      </c>
      <c r="B23" s="200" t="s">
        <v>2043</v>
      </c>
      <c r="C23" s="200" t="s">
        <v>2043</v>
      </c>
      <c r="D23" s="199"/>
      <c r="E23" s="200" t="s">
        <v>2420</v>
      </c>
      <c r="F23" s="200" t="s">
        <v>2040</v>
      </c>
      <c r="G23" s="201" t="s">
        <v>2380</v>
      </c>
    </row>
    <row r="24" s="195" customFormat="1" customHeight="1" spans="1:7">
      <c r="A24" s="200" t="s">
        <v>2421</v>
      </c>
      <c r="B24" s="200" t="s">
        <v>2043</v>
      </c>
      <c r="C24" s="200" t="s">
        <v>2043</v>
      </c>
      <c r="D24" s="199"/>
      <c r="E24" s="200" t="s">
        <v>2422</v>
      </c>
      <c r="F24" s="200" t="s">
        <v>2040</v>
      </c>
      <c r="G24" s="201" t="s">
        <v>2380</v>
      </c>
    </row>
    <row r="25" s="195" customFormat="1" customHeight="1" spans="1:7">
      <c r="A25" s="200" t="s">
        <v>2423</v>
      </c>
      <c r="B25" s="200" t="s">
        <v>2043</v>
      </c>
      <c r="C25" s="200" t="s">
        <v>2043</v>
      </c>
      <c r="D25" s="199"/>
      <c r="E25" s="200" t="s">
        <v>2424</v>
      </c>
      <c r="F25" s="200" t="s">
        <v>2040</v>
      </c>
      <c r="G25" s="201" t="s">
        <v>2380</v>
      </c>
    </row>
    <row r="26" s="195" customFormat="1" customHeight="1" spans="1:7">
      <c r="A26" s="200" t="s">
        <v>2425</v>
      </c>
      <c r="B26" s="200" t="s">
        <v>2043</v>
      </c>
      <c r="C26" s="200" t="s">
        <v>2043</v>
      </c>
      <c r="D26" s="199"/>
      <c r="E26" s="200" t="s">
        <v>2426</v>
      </c>
      <c r="F26" s="200" t="s">
        <v>2040</v>
      </c>
      <c r="G26" s="201" t="s">
        <v>2380</v>
      </c>
    </row>
    <row r="27" s="195" customFormat="1" customHeight="1" spans="1:7">
      <c r="A27" s="200" t="s">
        <v>2427</v>
      </c>
      <c r="B27" s="200" t="s">
        <v>2043</v>
      </c>
      <c r="C27" s="200" t="s">
        <v>2043</v>
      </c>
      <c r="D27" s="199"/>
      <c r="E27" s="200" t="s">
        <v>2428</v>
      </c>
      <c r="F27" s="200" t="s">
        <v>2040</v>
      </c>
      <c r="G27" s="201" t="s">
        <v>2380</v>
      </c>
    </row>
    <row r="28" s="195" customFormat="1" customHeight="1" spans="1:7">
      <c r="A28" s="200" t="s">
        <v>2429</v>
      </c>
      <c r="B28" s="200" t="s">
        <v>2043</v>
      </c>
      <c r="C28" s="200" t="s">
        <v>2043</v>
      </c>
      <c r="D28" s="199"/>
      <c r="E28" s="200" t="s">
        <v>2430</v>
      </c>
      <c r="F28" s="200" t="s">
        <v>2040</v>
      </c>
      <c r="G28" s="201" t="s">
        <v>2380</v>
      </c>
    </row>
    <row r="29" s="195" customFormat="1" customHeight="1" spans="1:7">
      <c r="A29" s="200" t="s">
        <v>2431</v>
      </c>
      <c r="B29" s="200" t="s">
        <v>2043</v>
      </c>
      <c r="C29" s="200" t="s">
        <v>2043</v>
      </c>
      <c r="D29" s="199"/>
      <c r="E29" s="200" t="s">
        <v>2432</v>
      </c>
      <c r="F29" s="200" t="s">
        <v>2040</v>
      </c>
      <c r="G29" s="201" t="s">
        <v>2380</v>
      </c>
    </row>
    <row r="30" s="195" customFormat="1" customHeight="1" spans="1:7">
      <c r="A30" s="200" t="s">
        <v>2433</v>
      </c>
      <c r="B30" s="200" t="s">
        <v>2043</v>
      </c>
      <c r="C30" s="200" t="s">
        <v>2043</v>
      </c>
      <c r="D30" s="199"/>
      <c r="E30" s="200" t="s">
        <v>2434</v>
      </c>
      <c r="F30" s="200" t="s">
        <v>2040</v>
      </c>
      <c r="G30" s="201" t="s">
        <v>2380</v>
      </c>
    </row>
    <row r="31" s="195" customFormat="1" customHeight="1" spans="1:7">
      <c r="A31" s="200" t="s">
        <v>2435</v>
      </c>
      <c r="B31" s="200" t="s">
        <v>2043</v>
      </c>
      <c r="C31" s="200" t="s">
        <v>2043</v>
      </c>
      <c r="D31" s="199"/>
      <c r="E31" s="200" t="s">
        <v>2436</v>
      </c>
      <c r="F31" s="200" t="s">
        <v>2040</v>
      </c>
      <c r="G31" s="201" t="s">
        <v>2380</v>
      </c>
    </row>
    <row r="32" s="195" customFormat="1" customHeight="1" spans="1:7">
      <c r="A32" s="200" t="s">
        <v>2437</v>
      </c>
      <c r="B32" s="200" t="s">
        <v>2043</v>
      </c>
      <c r="C32" s="200" t="s">
        <v>2043</v>
      </c>
      <c r="D32" s="199"/>
      <c r="E32" s="200" t="s">
        <v>2438</v>
      </c>
      <c r="F32" s="200" t="s">
        <v>2040</v>
      </c>
      <c r="G32" s="201" t="s">
        <v>2380</v>
      </c>
    </row>
    <row r="33" s="195" customFormat="1" customHeight="1" spans="1:7">
      <c r="A33" s="200" t="s">
        <v>2439</v>
      </c>
      <c r="B33" s="200" t="s">
        <v>2043</v>
      </c>
      <c r="C33" s="200" t="s">
        <v>2043</v>
      </c>
      <c r="D33" s="199"/>
      <c r="E33" s="200" t="s">
        <v>2440</v>
      </c>
      <c r="F33" s="200" t="s">
        <v>2040</v>
      </c>
      <c r="G33" s="201" t="s">
        <v>2380</v>
      </c>
    </row>
    <row r="34" s="195" customFormat="1" customHeight="1" spans="1:7">
      <c r="A34" s="200" t="s">
        <v>2441</v>
      </c>
      <c r="B34" s="200" t="s">
        <v>2043</v>
      </c>
      <c r="C34" s="200" t="s">
        <v>2043</v>
      </c>
      <c r="D34" s="199"/>
      <c r="E34" s="200" t="s">
        <v>2442</v>
      </c>
      <c r="F34" s="200" t="s">
        <v>2040</v>
      </c>
      <c r="G34" s="201" t="s">
        <v>2380</v>
      </c>
    </row>
    <row r="35" s="195" customFormat="1" customHeight="1" spans="1:7">
      <c r="A35" s="200" t="s">
        <v>2443</v>
      </c>
      <c r="B35" s="200" t="s">
        <v>2043</v>
      </c>
      <c r="C35" s="200" t="s">
        <v>2043</v>
      </c>
      <c r="D35" s="199"/>
      <c r="E35" s="200" t="s">
        <v>2444</v>
      </c>
      <c r="F35" s="200" t="s">
        <v>2040</v>
      </c>
      <c r="G35" s="201" t="s">
        <v>2380</v>
      </c>
    </row>
    <row r="36" s="195" customFormat="1" customHeight="1" spans="1:7">
      <c r="A36" s="200" t="s">
        <v>2445</v>
      </c>
      <c r="B36" s="200" t="s">
        <v>2043</v>
      </c>
      <c r="C36" s="200" t="s">
        <v>2043</v>
      </c>
      <c r="D36" s="199"/>
      <c r="E36" s="200" t="s">
        <v>2446</v>
      </c>
      <c r="F36" s="200" t="s">
        <v>2040</v>
      </c>
      <c r="G36" s="201" t="s">
        <v>2380</v>
      </c>
    </row>
    <row r="37" s="195" customFormat="1" customHeight="1" spans="1:7">
      <c r="A37" s="200" t="s">
        <v>2447</v>
      </c>
      <c r="B37" s="200" t="s">
        <v>2043</v>
      </c>
      <c r="C37" s="200" t="s">
        <v>2043</v>
      </c>
      <c r="D37" s="199"/>
      <c r="E37" s="200" t="s">
        <v>2448</v>
      </c>
      <c r="F37" s="200" t="s">
        <v>2040</v>
      </c>
      <c r="G37" s="201" t="s">
        <v>2380</v>
      </c>
    </row>
    <row r="38" s="195" customFormat="1" customHeight="1" spans="1:7">
      <c r="A38" s="200" t="s">
        <v>2449</v>
      </c>
      <c r="B38" s="200" t="s">
        <v>2043</v>
      </c>
      <c r="C38" s="200" t="s">
        <v>2043</v>
      </c>
      <c r="D38" s="199"/>
      <c r="E38" s="200" t="s">
        <v>2450</v>
      </c>
      <c r="F38" s="200" t="s">
        <v>2040</v>
      </c>
      <c r="G38" s="201" t="s">
        <v>2380</v>
      </c>
    </row>
    <row r="39" s="195" customFormat="1" customHeight="1" spans="1:7">
      <c r="A39" s="200" t="s">
        <v>2451</v>
      </c>
      <c r="B39" s="200" t="s">
        <v>2043</v>
      </c>
      <c r="C39" s="200" t="s">
        <v>2043</v>
      </c>
      <c r="D39" s="199"/>
      <c r="E39" s="200" t="s">
        <v>2452</v>
      </c>
      <c r="F39" s="200" t="s">
        <v>2040</v>
      </c>
      <c r="G39" s="201" t="s">
        <v>2380</v>
      </c>
    </row>
    <row r="40" s="195" customFormat="1" customHeight="1" spans="1:7">
      <c r="A40" s="200" t="s">
        <v>2453</v>
      </c>
      <c r="B40" s="200" t="s">
        <v>2044</v>
      </c>
      <c r="C40" s="201" t="s">
        <v>2380</v>
      </c>
      <c r="D40" s="199"/>
      <c r="E40" s="200" t="s">
        <v>2454</v>
      </c>
      <c r="F40" s="200" t="s">
        <v>2040</v>
      </c>
      <c r="G40" s="201" t="s">
        <v>2380</v>
      </c>
    </row>
    <row r="41" s="195" customFormat="1" customHeight="1" spans="1:7">
      <c r="A41" s="200" t="s">
        <v>2455</v>
      </c>
      <c r="B41" s="200" t="s">
        <v>2044</v>
      </c>
      <c r="C41" s="200" t="s">
        <v>2044</v>
      </c>
      <c r="D41" s="199"/>
      <c r="E41" s="200" t="s">
        <v>2456</v>
      </c>
      <c r="F41" s="200" t="s">
        <v>2040</v>
      </c>
      <c r="G41" s="201" t="s">
        <v>2380</v>
      </c>
    </row>
    <row r="42" s="195" customFormat="1" customHeight="1" spans="1:7">
      <c r="A42" s="200" t="s">
        <v>2457</v>
      </c>
      <c r="B42" s="200" t="s">
        <v>2044</v>
      </c>
      <c r="C42" s="201" t="s">
        <v>2380</v>
      </c>
      <c r="D42" s="199"/>
      <c r="E42" s="200" t="s">
        <v>2458</v>
      </c>
      <c r="F42" s="200" t="s">
        <v>2040</v>
      </c>
      <c r="G42" s="201" t="s">
        <v>2380</v>
      </c>
    </row>
    <row r="43" s="195" customFormat="1" customHeight="1" spans="1:7">
      <c r="A43" s="200" t="s">
        <v>2459</v>
      </c>
      <c r="B43" s="200" t="s">
        <v>2044</v>
      </c>
      <c r="C43" s="200" t="s">
        <v>2044</v>
      </c>
      <c r="D43" s="199"/>
      <c r="E43" s="200" t="s">
        <v>2460</v>
      </c>
      <c r="F43" s="200" t="s">
        <v>2040</v>
      </c>
      <c r="G43" s="201" t="s">
        <v>2380</v>
      </c>
    </row>
    <row r="44" s="195" customFormat="1" customHeight="1" spans="1:7">
      <c r="A44" s="200" t="s">
        <v>2461</v>
      </c>
      <c r="B44" s="200" t="s">
        <v>2044</v>
      </c>
      <c r="C44" s="200" t="s">
        <v>2044</v>
      </c>
      <c r="D44" s="199"/>
      <c r="E44" s="200" t="s">
        <v>2462</v>
      </c>
      <c r="F44" s="200" t="s">
        <v>2040</v>
      </c>
      <c r="G44" s="201" t="s">
        <v>2380</v>
      </c>
    </row>
    <row r="45" s="195" customFormat="1" customHeight="1" spans="1:7">
      <c r="A45" s="200" t="s">
        <v>2463</v>
      </c>
      <c r="B45" s="200" t="s">
        <v>2044</v>
      </c>
      <c r="C45" s="201" t="s">
        <v>2380</v>
      </c>
      <c r="D45" s="199"/>
      <c r="E45" s="200" t="s">
        <v>2464</v>
      </c>
      <c r="F45" s="200" t="s">
        <v>2040</v>
      </c>
      <c r="G45" s="201" t="s">
        <v>2380</v>
      </c>
    </row>
    <row r="46" s="195" customFormat="1" customHeight="1" spans="1:7">
      <c r="A46" s="200" t="s">
        <v>2465</v>
      </c>
      <c r="B46" s="200" t="s">
        <v>2044</v>
      </c>
      <c r="C46" s="200" t="s">
        <v>2044</v>
      </c>
      <c r="D46" s="199"/>
      <c r="E46" s="200" t="s">
        <v>2466</v>
      </c>
      <c r="F46" s="200" t="s">
        <v>2040</v>
      </c>
      <c r="G46" s="201" t="s">
        <v>2380</v>
      </c>
    </row>
    <row r="47" s="195" customFormat="1" customHeight="1" spans="1:7">
      <c r="A47" s="200" t="s">
        <v>2467</v>
      </c>
      <c r="B47" s="200" t="s">
        <v>2044</v>
      </c>
      <c r="C47" s="200" t="s">
        <v>2044</v>
      </c>
      <c r="D47" s="199"/>
      <c r="E47" s="200" t="s">
        <v>2468</v>
      </c>
      <c r="F47" s="200" t="s">
        <v>2040</v>
      </c>
      <c r="G47" s="201" t="s">
        <v>2380</v>
      </c>
    </row>
    <row r="48" s="195" customFormat="1" customHeight="1" spans="1:7">
      <c r="A48" s="200" t="s">
        <v>2469</v>
      </c>
      <c r="B48" s="200" t="s">
        <v>2044</v>
      </c>
      <c r="C48" s="200" t="s">
        <v>2044</v>
      </c>
      <c r="D48" s="199"/>
      <c r="E48" s="200" t="s">
        <v>2470</v>
      </c>
      <c r="F48" s="200" t="s">
        <v>2040</v>
      </c>
      <c r="G48" s="201" t="s">
        <v>2380</v>
      </c>
    </row>
    <row r="49" s="195" customFormat="1" customHeight="1" spans="1:7">
      <c r="A49" s="200" t="s">
        <v>2471</v>
      </c>
      <c r="B49" s="200" t="s">
        <v>2044</v>
      </c>
      <c r="C49" s="201" t="s">
        <v>2380</v>
      </c>
      <c r="D49" s="199"/>
      <c r="E49" s="200" t="s">
        <v>2472</v>
      </c>
      <c r="F49" s="200" t="s">
        <v>2040</v>
      </c>
      <c r="G49" s="200" t="s">
        <v>2040</v>
      </c>
    </row>
    <row r="50" s="195" customFormat="1" customHeight="1" spans="1:7">
      <c r="A50" s="200" t="s">
        <v>2473</v>
      </c>
      <c r="B50" s="200" t="s">
        <v>2044</v>
      </c>
      <c r="C50" s="200" t="s">
        <v>2044</v>
      </c>
      <c r="D50" s="199"/>
      <c r="E50" s="200" t="s">
        <v>2474</v>
      </c>
      <c r="F50" s="200" t="s">
        <v>2040</v>
      </c>
      <c r="G50" s="201" t="s">
        <v>2380</v>
      </c>
    </row>
    <row r="51" s="195" customFormat="1" customHeight="1" spans="1:7">
      <c r="A51" s="200" t="s">
        <v>2475</v>
      </c>
      <c r="B51" s="200" t="s">
        <v>2044</v>
      </c>
      <c r="C51" s="200" t="s">
        <v>2044</v>
      </c>
      <c r="D51" s="199"/>
      <c r="E51" s="200" t="s">
        <v>2476</v>
      </c>
      <c r="F51" s="200" t="s">
        <v>2040</v>
      </c>
      <c r="G51" s="201" t="s">
        <v>2380</v>
      </c>
    </row>
    <row r="52" s="195" customFormat="1" customHeight="1" spans="1:7">
      <c r="A52" s="200" t="s">
        <v>2477</v>
      </c>
      <c r="B52" s="200" t="s">
        <v>2044</v>
      </c>
      <c r="C52" s="200" t="s">
        <v>2044</v>
      </c>
      <c r="D52" s="199"/>
      <c r="E52" s="200" t="s">
        <v>2478</v>
      </c>
      <c r="F52" s="200" t="s">
        <v>2040</v>
      </c>
      <c r="G52" s="201" t="s">
        <v>2380</v>
      </c>
    </row>
    <row r="53" s="195" customFormat="1" customHeight="1" spans="1:7">
      <c r="A53" s="200" t="s">
        <v>2479</v>
      </c>
      <c r="B53" s="200" t="s">
        <v>2045</v>
      </c>
      <c r="C53" s="201" t="s">
        <v>2380</v>
      </c>
      <c r="D53" s="199"/>
      <c r="E53" s="200" t="s">
        <v>2480</v>
      </c>
      <c r="F53" s="200" t="s">
        <v>2040</v>
      </c>
      <c r="G53" s="201" t="s">
        <v>2380</v>
      </c>
    </row>
    <row r="54" s="195" customFormat="1" customHeight="1" spans="1:7">
      <c r="A54" s="200" t="s">
        <v>2481</v>
      </c>
      <c r="B54" s="200" t="s">
        <v>2045</v>
      </c>
      <c r="C54" s="201" t="s">
        <v>2380</v>
      </c>
      <c r="D54" s="199"/>
      <c r="E54" s="200" t="s">
        <v>2482</v>
      </c>
      <c r="F54" s="200" t="s">
        <v>2040</v>
      </c>
      <c r="G54" s="200" t="s">
        <v>2040</v>
      </c>
    </row>
    <row r="55" s="195" customFormat="1" customHeight="1" spans="1:7">
      <c r="A55" s="200" t="s">
        <v>2483</v>
      </c>
      <c r="B55" s="200" t="s">
        <v>2045</v>
      </c>
      <c r="C55" s="200" t="s">
        <v>2045</v>
      </c>
      <c r="D55" s="199"/>
      <c r="E55" s="200" t="s">
        <v>2484</v>
      </c>
      <c r="F55" s="200" t="s">
        <v>2040</v>
      </c>
      <c r="G55" s="201" t="s">
        <v>2380</v>
      </c>
    </row>
    <row r="56" s="195" customFormat="1" customHeight="1" spans="1:7">
      <c r="A56" s="200" t="s">
        <v>2485</v>
      </c>
      <c r="B56" s="200" t="s">
        <v>2045</v>
      </c>
      <c r="C56" s="201" t="s">
        <v>2380</v>
      </c>
      <c r="D56" s="199"/>
      <c r="E56" s="200" t="s">
        <v>2486</v>
      </c>
      <c r="F56" s="200" t="s">
        <v>2040</v>
      </c>
      <c r="G56" s="201" t="s">
        <v>2380</v>
      </c>
    </row>
    <row r="57" s="195" customFormat="1" customHeight="1" spans="1:7">
      <c r="A57" s="200" t="s">
        <v>2487</v>
      </c>
      <c r="B57" s="200" t="s">
        <v>2045</v>
      </c>
      <c r="C57" s="201" t="s">
        <v>2380</v>
      </c>
      <c r="D57" s="199"/>
      <c r="E57" s="200" t="s">
        <v>2488</v>
      </c>
      <c r="F57" s="200" t="s">
        <v>2040</v>
      </c>
      <c r="G57" s="201" t="s">
        <v>2380</v>
      </c>
    </row>
    <row r="58" s="195" customFormat="1" customHeight="1" spans="1:7">
      <c r="A58" s="200" t="s">
        <v>2489</v>
      </c>
      <c r="B58" s="200" t="s">
        <v>2045</v>
      </c>
      <c r="C58" s="201" t="s">
        <v>2380</v>
      </c>
      <c r="D58" s="199"/>
      <c r="E58" s="200" t="s">
        <v>2490</v>
      </c>
      <c r="F58" s="200" t="s">
        <v>2040</v>
      </c>
      <c r="G58" s="201" t="s">
        <v>2380</v>
      </c>
    </row>
    <row r="59" s="195" customFormat="1" customHeight="1" spans="1:7">
      <c r="A59" s="200" t="s">
        <v>2491</v>
      </c>
      <c r="B59" s="200" t="s">
        <v>2045</v>
      </c>
      <c r="C59" s="201" t="s">
        <v>2380</v>
      </c>
      <c r="D59" s="199"/>
      <c r="E59" s="200" t="s">
        <v>2492</v>
      </c>
      <c r="F59" s="200" t="s">
        <v>2040</v>
      </c>
      <c r="G59" s="201" t="s">
        <v>2380</v>
      </c>
    </row>
    <row r="60" s="195" customFormat="1" customHeight="1" spans="1:7">
      <c r="A60" s="200" t="s">
        <v>2493</v>
      </c>
      <c r="B60" s="200" t="s">
        <v>2045</v>
      </c>
      <c r="C60" s="201" t="s">
        <v>2380</v>
      </c>
      <c r="D60" s="199"/>
      <c r="E60" s="200" t="s">
        <v>2494</v>
      </c>
      <c r="F60" s="200" t="s">
        <v>2040</v>
      </c>
      <c r="G60" s="201" t="s">
        <v>2380</v>
      </c>
    </row>
    <row r="61" s="195" customFormat="1" customHeight="1" spans="1:7">
      <c r="A61" s="200" t="s">
        <v>2495</v>
      </c>
      <c r="B61" s="200" t="s">
        <v>2045</v>
      </c>
      <c r="C61" s="201" t="s">
        <v>2380</v>
      </c>
      <c r="D61" s="199"/>
      <c r="E61" s="200" t="s">
        <v>2496</v>
      </c>
      <c r="F61" s="200" t="s">
        <v>2040</v>
      </c>
      <c r="G61" s="201" t="s">
        <v>2380</v>
      </c>
    </row>
    <row r="62" s="195" customFormat="1" customHeight="1" spans="1:7">
      <c r="A62" s="200" t="s">
        <v>2497</v>
      </c>
      <c r="B62" s="200" t="s">
        <v>2045</v>
      </c>
      <c r="C62" s="201" t="s">
        <v>2380</v>
      </c>
      <c r="D62" s="199"/>
      <c r="E62" s="200" t="s">
        <v>2498</v>
      </c>
      <c r="F62" s="200" t="s">
        <v>2040</v>
      </c>
      <c r="G62" s="201" t="s">
        <v>2380</v>
      </c>
    </row>
    <row r="63" s="195" customFormat="1" customHeight="1" spans="1:7">
      <c r="A63" s="200" t="s">
        <v>2499</v>
      </c>
      <c r="B63" s="200" t="s">
        <v>2045</v>
      </c>
      <c r="C63" s="201" t="s">
        <v>2380</v>
      </c>
      <c r="D63" s="199"/>
      <c r="E63" s="200" t="s">
        <v>2500</v>
      </c>
      <c r="F63" s="200" t="s">
        <v>2040</v>
      </c>
      <c r="G63" s="201" t="s">
        <v>2380</v>
      </c>
    </row>
    <row r="64" s="195" customFormat="1" customHeight="1" spans="1:7">
      <c r="A64" s="200" t="s">
        <v>2501</v>
      </c>
      <c r="B64" s="200" t="s">
        <v>2045</v>
      </c>
      <c r="C64" s="201" t="s">
        <v>2380</v>
      </c>
      <c r="D64" s="199"/>
      <c r="E64" s="200" t="s">
        <v>2502</v>
      </c>
      <c r="F64" s="200" t="s">
        <v>2040</v>
      </c>
      <c r="G64" s="201" t="s">
        <v>2380</v>
      </c>
    </row>
    <row r="65" s="195" customFormat="1" customHeight="1" spans="1:7">
      <c r="A65" s="200" t="s">
        <v>2503</v>
      </c>
      <c r="B65" s="200" t="s">
        <v>2045</v>
      </c>
      <c r="C65" s="201" t="s">
        <v>2380</v>
      </c>
      <c r="D65" s="199"/>
      <c r="E65" s="200" t="s">
        <v>2504</v>
      </c>
      <c r="F65" s="200" t="s">
        <v>2040</v>
      </c>
      <c r="G65" s="201" t="s">
        <v>2380</v>
      </c>
    </row>
    <row r="66" s="195" customFormat="1" customHeight="1" spans="1:7">
      <c r="A66" s="200" t="s">
        <v>2505</v>
      </c>
      <c r="B66" s="200" t="s">
        <v>2045</v>
      </c>
      <c r="C66" s="200" t="s">
        <v>2045</v>
      </c>
      <c r="D66" s="199"/>
      <c r="E66" s="200" t="s">
        <v>2506</v>
      </c>
      <c r="F66" s="200" t="s">
        <v>2040</v>
      </c>
      <c r="G66" s="201" t="s">
        <v>2380</v>
      </c>
    </row>
    <row r="67" s="195" customFormat="1" customHeight="1" spans="1:7">
      <c r="A67" s="200" t="s">
        <v>2507</v>
      </c>
      <c r="B67" s="200" t="s">
        <v>2045</v>
      </c>
      <c r="C67" s="201" t="s">
        <v>2380</v>
      </c>
      <c r="D67" s="199"/>
      <c r="E67" s="200" t="s">
        <v>2508</v>
      </c>
      <c r="F67" s="200" t="s">
        <v>2040</v>
      </c>
      <c r="G67" s="201" t="s">
        <v>2380</v>
      </c>
    </row>
    <row r="68" s="195" customFormat="1" customHeight="1" spans="1:7">
      <c r="A68" s="200" t="s">
        <v>2509</v>
      </c>
      <c r="B68" s="200" t="s">
        <v>2045</v>
      </c>
      <c r="C68" s="201" t="s">
        <v>2380</v>
      </c>
      <c r="D68" s="199"/>
      <c r="E68" s="200" t="s">
        <v>2510</v>
      </c>
      <c r="F68" s="200" t="s">
        <v>2040</v>
      </c>
      <c r="G68" s="200" t="s">
        <v>2040</v>
      </c>
    </row>
    <row r="69" s="195" customFormat="1" customHeight="1" spans="1:7">
      <c r="A69" s="200" t="s">
        <v>2511</v>
      </c>
      <c r="B69" s="200" t="s">
        <v>2045</v>
      </c>
      <c r="C69" s="200" t="s">
        <v>2045</v>
      </c>
      <c r="D69" s="199"/>
      <c r="E69" s="200" t="s">
        <v>2512</v>
      </c>
      <c r="F69" s="200" t="s">
        <v>2040</v>
      </c>
      <c r="G69" s="200" t="s">
        <v>2040</v>
      </c>
    </row>
    <row r="70" s="195" customFormat="1" customHeight="1" spans="1:7">
      <c r="A70" s="200" t="s">
        <v>2513</v>
      </c>
      <c r="B70" s="200" t="s">
        <v>2045</v>
      </c>
      <c r="C70" s="200" t="s">
        <v>2045</v>
      </c>
      <c r="D70" s="199"/>
      <c r="E70" s="200" t="s">
        <v>2514</v>
      </c>
      <c r="F70" s="200" t="s">
        <v>2040</v>
      </c>
      <c r="G70" s="201" t="s">
        <v>2380</v>
      </c>
    </row>
    <row r="71" s="195" customFormat="1" customHeight="1" spans="1:7">
      <c r="A71" s="200" t="s">
        <v>2515</v>
      </c>
      <c r="B71" s="200" t="s">
        <v>2045</v>
      </c>
      <c r="C71" s="200" t="s">
        <v>2045</v>
      </c>
      <c r="D71" s="199"/>
      <c r="E71" s="200" t="s">
        <v>2516</v>
      </c>
      <c r="F71" s="200" t="s">
        <v>2040</v>
      </c>
      <c r="G71" s="201" t="s">
        <v>2380</v>
      </c>
    </row>
    <row r="72" s="195" customFormat="1" customHeight="1" spans="1:7">
      <c r="A72" s="200" t="s">
        <v>2517</v>
      </c>
      <c r="B72" s="200" t="s">
        <v>2045</v>
      </c>
      <c r="C72" s="201" t="s">
        <v>2380</v>
      </c>
      <c r="D72" s="199"/>
      <c r="E72" s="200" t="s">
        <v>2518</v>
      </c>
      <c r="F72" s="200" t="s">
        <v>2040</v>
      </c>
      <c r="G72" s="201" t="s">
        <v>2380</v>
      </c>
    </row>
    <row r="73" s="195" customFormat="1" customHeight="1" spans="1:7">
      <c r="A73" s="200" t="s">
        <v>2519</v>
      </c>
      <c r="B73" s="200" t="s">
        <v>2045</v>
      </c>
      <c r="C73" s="200" t="s">
        <v>2045</v>
      </c>
      <c r="D73" s="199"/>
      <c r="E73" s="200" t="s">
        <v>2520</v>
      </c>
      <c r="F73" s="200" t="s">
        <v>2040</v>
      </c>
      <c r="G73" s="201" t="s">
        <v>2380</v>
      </c>
    </row>
    <row r="74" s="195" customFormat="1" customHeight="1" spans="1:7">
      <c r="A74" s="200" t="s">
        <v>2521</v>
      </c>
      <c r="B74" s="200" t="s">
        <v>2045</v>
      </c>
      <c r="C74" s="201" t="s">
        <v>2380</v>
      </c>
      <c r="D74" s="199"/>
      <c r="E74" s="200" t="s">
        <v>2522</v>
      </c>
      <c r="F74" s="200" t="s">
        <v>2040</v>
      </c>
      <c r="G74" s="201" t="s">
        <v>2380</v>
      </c>
    </row>
    <row r="75" s="195" customFormat="1" customHeight="1" spans="1:7">
      <c r="A75" s="200" t="s">
        <v>2523</v>
      </c>
      <c r="B75" s="200" t="s">
        <v>2045</v>
      </c>
      <c r="C75" s="201" t="s">
        <v>2380</v>
      </c>
      <c r="D75" s="199"/>
      <c r="E75" s="200" t="s">
        <v>2524</v>
      </c>
      <c r="F75" s="200" t="s">
        <v>2040</v>
      </c>
      <c r="G75" s="200" t="s">
        <v>2040</v>
      </c>
    </row>
    <row r="76" s="195" customFormat="1" customHeight="1" spans="1:7">
      <c r="A76" s="200" t="s">
        <v>2525</v>
      </c>
      <c r="B76" s="200" t="s">
        <v>2045</v>
      </c>
      <c r="C76" s="201" t="s">
        <v>2380</v>
      </c>
      <c r="D76" s="199"/>
      <c r="E76" s="200" t="s">
        <v>2526</v>
      </c>
      <c r="F76" s="200" t="s">
        <v>2040</v>
      </c>
      <c r="G76" s="200" t="s">
        <v>2040</v>
      </c>
    </row>
    <row r="77" s="195" customFormat="1" customHeight="1" spans="1:7">
      <c r="A77" s="200" t="s">
        <v>2527</v>
      </c>
      <c r="B77" s="200" t="s">
        <v>2045</v>
      </c>
      <c r="C77" s="201" t="s">
        <v>2380</v>
      </c>
      <c r="D77" s="199"/>
      <c r="E77" s="200" t="s">
        <v>2528</v>
      </c>
      <c r="F77" s="200" t="s">
        <v>2040</v>
      </c>
      <c r="G77" s="201" t="s">
        <v>2380</v>
      </c>
    </row>
    <row r="78" s="195" customFormat="1" customHeight="1" spans="1:7">
      <c r="A78" s="200" t="s">
        <v>2529</v>
      </c>
      <c r="B78" s="200" t="s">
        <v>2045</v>
      </c>
      <c r="C78" s="201" t="s">
        <v>2380</v>
      </c>
      <c r="D78" s="199"/>
      <c r="E78" s="200" t="s">
        <v>2530</v>
      </c>
      <c r="F78" s="200" t="s">
        <v>2040</v>
      </c>
      <c r="G78" s="201" t="s">
        <v>2380</v>
      </c>
    </row>
    <row r="79" s="195" customFormat="1" customHeight="1" spans="1:7">
      <c r="A79" s="200" t="s">
        <v>2531</v>
      </c>
      <c r="B79" s="200" t="s">
        <v>2045</v>
      </c>
      <c r="C79" s="201" t="s">
        <v>2380</v>
      </c>
      <c r="D79" s="199"/>
      <c r="E79" s="200" t="s">
        <v>2532</v>
      </c>
      <c r="F79" s="200" t="s">
        <v>2040</v>
      </c>
      <c r="G79" s="201" t="s">
        <v>2380</v>
      </c>
    </row>
    <row r="80" s="195" customFormat="1" customHeight="1" spans="1:7">
      <c r="A80" s="200" t="s">
        <v>2533</v>
      </c>
      <c r="B80" s="200" t="s">
        <v>2045</v>
      </c>
      <c r="C80" s="201" t="s">
        <v>2380</v>
      </c>
      <c r="D80" s="199"/>
      <c r="E80" s="200" t="s">
        <v>2534</v>
      </c>
      <c r="F80" s="200" t="s">
        <v>2040</v>
      </c>
      <c r="G80" s="201" t="s">
        <v>2380</v>
      </c>
    </row>
    <row r="81" s="195" customFormat="1" customHeight="1" spans="1:7">
      <c r="A81" s="200" t="s">
        <v>2535</v>
      </c>
      <c r="B81" s="200" t="s">
        <v>2045</v>
      </c>
      <c r="C81" s="201" t="s">
        <v>2380</v>
      </c>
      <c r="D81" s="199"/>
      <c r="E81" s="200" t="s">
        <v>2536</v>
      </c>
      <c r="F81" s="200" t="s">
        <v>2040</v>
      </c>
      <c r="G81" s="201" t="s">
        <v>2380</v>
      </c>
    </row>
    <row r="82" s="195" customFormat="1" customHeight="1" spans="1:7">
      <c r="A82" s="200" t="s">
        <v>2537</v>
      </c>
      <c r="B82" s="200" t="s">
        <v>2045</v>
      </c>
      <c r="C82" s="201" t="s">
        <v>2380</v>
      </c>
      <c r="D82" s="199"/>
      <c r="E82" s="200" t="s">
        <v>2538</v>
      </c>
      <c r="F82" s="200" t="s">
        <v>2040</v>
      </c>
      <c r="G82" s="200" t="s">
        <v>2040</v>
      </c>
    </row>
    <row r="83" s="195" customFormat="1" customHeight="1" spans="1:7">
      <c r="A83" s="200" t="s">
        <v>2539</v>
      </c>
      <c r="B83" s="200" t="s">
        <v>2045</v>
      </c>
      <c r="C83" s="201" t="s">
        <v>2380</v>
      </c>
      <c r="D83" s="199"/>
      <c r="E83" s="200" t="s">
        <v>2540</v>
      </c>
      <c r="F83" s="200" t="s">
        <v>2040</v>
      </c>
      <c r="G83" s="201" t="s">
        <v>2380</v>
      </c>
    </row>
    <row r="84" s="195" customFormat="1" customHeight="1" spans="1:7">
      <c r="A84" s="200" t="s">
        <v>2541</v>
      </c>
      <c r="B84" s="200" t="s">
        <v>2045</v>
      </c>
      <c r="C84" s="201" t="s">
        <v>2380</v>
      </c>
      <c r="D84" s="199"/>
      <c r="E84" s="200" t="s">
        <v>2542</v>
      </c>
      <c r="F84" s="200" t="s">
        <v>2040</v>
      </c>
      <c r="G84" s="201" t="s">
        <v>2380</v>
      </c>
    </row>
    <row r="85" s="195" customFormat="1" customHeight="1" spans="1:7">
      <c r="A85" s="200" t="s">
        <v>2543</v>
      </c>
      <c r="B85" s="200" t="s">
        <v>2045</v>
      </c>
      <c r="C85" s="201" t="s">
        <v>2380</v>
      </c>
      <c r="D85" s="199"/>
      <c r="E85" s="200" t="s">
        <v>2544</v>
      </c>
      <c r="F85" s="200" t="s">
        <v>2040</v>
      </c>
      <c r="G85" s="201" t="s">
        <v>2380</v>
      </c>
    </row>
    <row r="86" s="195" customFormat="1" customHeight="1" spans="1:7">
      <c r="A86" s="200" t="s">
        <v>2545</v>
      </c>
      <c r="B86" s="200" t="s">
        <v>2045</v>
      </c>
      <c r="C86" s="201" t="s">
        <v>2380</v>
      </c>
      <c r="D86" s="199"/>
      <c r="E86" s="200" t="s">
        <v>2546</v>
      </c>
      <c r="F86" s="200" t="s">
        <v>2040</v>
      </c>
      <c r="G86" s="201" t="s">
        <v>2380</v>
      </c>
    </row>
    <row r="87" s="195" customFormat="1" customHeight="1" spans="1:7">
      <c r="A87" s="200" t="s">
        <v>2547</v>
      </c>
      <c r="B87" s="200" t="s">
        <v>2045</v>
      </c>
      <c r="C87" s="201" t="s">
        <v>2380</v>
      </c>
      <c r="D87" s="199"/>
      <c r="E87" s="200" t="s">
        <v>2548</v>
      </c>
      <c r="F87" s="200" t="s">
        <v>2040</v>
      </c>
      <c r="G87" s="201" t="s">
        <v>2380</v>
      </c>
    </row>
    <row r="88" s="195" customFormat="1" customHeight="1" spans="1:7">
      <c r="A88" s="200" t="s">
        <v>2549</v>
      </c>
      <c r="B88" s="200" t="s">
        <v>2045</v>
      </c>
      <c r="C88" s="201" t="s">
        <v>2380</v>
      </c>
      <c r="D88" s="199"/>
      <c r="E88" s="200" t="s">
        <v>2550</v>
      </c>
      <c r="F88" s="200" t="s">
        <v>2040</v>
      </c>
      <c r="G88" s="201" t="s">
        <v>2380</v>
      </c>
    </row>
    <row r="89" s="195" customFormat="1" customHeight="1" spans="1:7">
      <c r="A89" s="200" t="s">
        <v>2551</v>
      </c>
      <c r="B89" s="200" t="s">
        <v>2045</v>
      </c>
      <c r="C89" s="201" t="s">
        <v>2380</v>
      </c>
      <c r="D89" s="199"/>
      <c r="E89" s="200" t="s">
        <v>2552</v>
      </c>
      <c r="F89" s="200" t="s">
        <v>2046</v>
      </c>
      <c r="G89" s="200" t="s">
        <v>2046</v>
      </c>
    </row>
    <row r="90" s="195" customFormat="1" customHeight="1" spans="1:7">
      <c r="A90" s="200" t="s">
        <v>2553</v>
      </c>
      <c r="B90" s="200" t="s">
        <v>2045</v>
      </c>
      <c r="C90" s="201" t="s">
        <v>2380</v>
      </c>
      <c r="D90" s="199"/>
      <c r="E90" s="200" t="s">
        <v>2554</v>
      </c>
      <c r="F90" s="200" t="s">
        <v>2046</v>
      </c>
      <c r="G90" s="200" t="s">
        <v>2046</v>
      </c>
    </row>
    <row r="91" s="195" customFormat="1" customHeight="1" spans="1:7">
      <c r="A91" s="200" t="s">
        <v>2555</v>
      </c>
      <c r="B91" s="200" t="s">
        <v>2045</v>
      </c>
      <c r="C91" s="201" t="s">
        <v>2380</v>
      </c>
      <c r="D91" s="199"/>
      <c r="E91" s="200" t="s">
        <v>2556</v>
      </c>
      <c r="F91" s="200" t="s">
        <v>2046</v>
      </c>
      <c r="G91" s="200" t="s">
        <v>2046</v>
      </c>
    </row>
    <row r="92" s="195" customFormat="1" customHeight="1" spans="1:7">
      <c r="A92" s="200" t="s">
        <v>2557</v>
      </c>
      <c r="B92" s="200" t="s">
        <v>2045</v>
      </c>
      <c r="C92" s="201" t="s">
        <v>2380</v>
      </c>
      <c r="D92" s="199"/>
      <c r="E92" s="200" t="s">
        <v>2558</v>
      </c>
      <c r="F92" s="200" t="s">
        <v>2046</v>
      </c>
      <c r="G92" s="200" t="s">
        <v>2046</v>
      </c>
    </row>
    <row r="93" s="195" customFormat="1" customHeight="1" spans="1:7">
      <c r="A93" s="200" t="s">
        <v>2559</v>
      </c>
      <c r="B93" s="200" t="s">
        <v>2045</v>
      </c>
      <c r="C93" s="201" t="s">
        <v>2380</v>
      </c>
      <c r="D93" s="199"/>
      <c r="E93" s="200" t="s">
        <v>2560</v>
      </c>
      <c r="F93" s="200" t="s">
        <v>2046</v>
      </c>
      <c r="G93" s="200" t="s">
        <v>2046</v>
      </c>
    </row>
    <row r="94" s="195" customFormat="1" customHeight="1" spans="1:7">
      <c r="A94" s="200" t="s">
        <v>2561</v>
      </c>
      <c r="B94" s="200" t="s">
        <v>2045</v>
      </c>
      <c r="C94" s="201" t="s">
        <v>2380</v>
      </c>
      <c r="D94" s="199"/>
      <c r="E94" s="200" t="s">
        <v>2562</v>
      </c>
      <c r="F94" s="200" t="s">
        <v>2046</v>
      </c>
      <c r="G94" s="200" t="s">
        <v>2046</v>
      </c>
    </row>
    <row r="95" s="195" customFormat="1" customHeight="1" spans="1:7">
      <c r="A95" s="200" t="s">
        <v>2563</v>
      </c>
      <c r="B95" s="200" t="s">
        <v>2045</v>
      </c>
      <c r="C95" s="201" t="s">
        <v>2380</v>
      </c>
      <c r="D95" s="199"/>
      <c r="E95" s="200" t="s">
        <v>2564</v>
      </c>
      <c r="F95" s="200" t="s">
        <v>2046</v>
      </c>
      <c r="G95" s="200" t="s">
        <v>2046</v>
      </c>
    </row>
    <row r="96" s="195" customFormat="1" customHeight="1" spans="1:7">
      <c r="A96" s="200" t="s">
        <v>2565</v>
      </c>
      <c r="B96" s="200" t="s">
        <v>2045</v>
      </c>
      <c r="C96" s="201" t="s">
        <v>2380</v>
      </c>
      <c r="D96" s="199"/>
      <c r="E96" s="200" t="s">
        <v>2566</v>
      </c>
      <c r="F96" s="200" t="s">
        <v>2046</v>
      </c>
      <c r="G96" s="200" t="s">
        <v>2046</v>
      </c>
    </row>
    <row r="97" s="195" customFormat="1" customHeight="1" spans="1:7">
      <c r="A97" s="200" t="s">
        <v>2567</v>
      </c>
      <c r="B97" s="200" t="s">
        <v>2045</v>
      </c>
      <c r="C97" s="200" t="s">
        <v>2045</v>
      </c>
      <c r="D97" s="199"/>
      <c r="E97" s="200" t="s">
        <v>2568</v>
      </c>
      <c r="F97" s="200" t="s">
        <v>2046</v>
      </c>
      <c r="G97" s="200" t="s">
        <v>2046</v>
      </c>
    </row>
    <row r="98" s="195" customFormat="1" customHeight="1" spans="1:7">
      <c r="A98" s="200" t="s">
        <v>2569</v>
      </c>
      <c r="B98" s="200" t="s">
        <v>2045</v>
      </c>
      <c r="C98" s="201" t="s">
        <v>2380</v>
      </c>
      <c r="D98" s="199"/>
      <c r="E98" s="200" t="s">
        <v>2570</v>
      </c>
      <c r="F98" s="200" t="s">
        <v>2046</v>
      </c>
      <c r="G98" s="200" t="s">
        <v>2046</v>
      </c>
    </row>
    <row r="99" s="195" customFormat="1" customHeight="1" spans="1:7">
      <c r="A99" s="200" t="s">
        <v>2571</v>
      </c>
      <c r="B99" s="200" t="s">
        <v>2045</v>
      </c>
      <c r="C99" s="201" t="s">
        <v>2380</v>
      </c>
      <c r="D99" s="199"/>
      <c r="E99" s="200" t="s">
        <v>2572</v>
      </c>
      <c r="F99" s="200" t="s">
        <v>2046</v>
      </c>
      <c r="G99" s="200" t="s">
        <v>2046</v>
      </c>
    </row>
    <row r="100" s="195" customFormat="1" customHeight="1" spans="1:7">
      <c r="A100" s="200" t="s">
        <v>2573</v>
      </c>
      <c r="B100" s="200" t="s">
        <v>2045</v>
      </c>
      <c r="C100" s="201" t="s">
        <v>2380</v>
      </c>
      <c r="D100" s="199"/>
      <c r="E100" s="200" t="s">
        <v>2574</v>
      </c>
      <c r="F100" s="200" t="s">
        <v>2053</v>
      </c>
      <c r="G100" s="200" t="s">
        <v>2053</v>
      </c>
    </row>
    <row r="101" s="195" customFormat="1" customHeight="1" spans="1:7">
      <c r="A101" s="200" t="s">
        <v>2575</v>
      </c>
      <c r="B101" s="200" t="s">
        <v>2045</v>
      </c>
      <c r="C101" s="201" t="s">
        <v>2380</v>
      </c>
      <c r="D101" s="199"/>
      <c r="E101" s="200" t="s">
        <v>2576</v>
      </c>
      <c r="F101" s="200" t="s">
        <v>2053</v>
      </c>
      <c r="G101" s="200" t="s">
        <v>2053</v>
      </c>
    </row>
    <row r="102" s="195" customFormat="1" customHeight="1" spans="1:7">
      <c r="A102" s="200" t="s">
        <v>2577</v>
      </c>
      <c r="B102" s="200" t="s">
        <v>2045</v>
      </c>
      <c r="C102" s="201" t="s">
        <v>2380</v>
      </c>
      <c r="D102" s="199"/>
      <c r="E102" s="200" t="s">
        <v>2578</v>
      </c>
      <c r="F102" s="200" t="s">
        <v>2053</v>
      </c>
      <c r="G102" s="200" t="s">
        <v>2053</v>
      </c>
    </row>
    <row r="103" s="195" customFormat="1" customHeight="1" spans="1:7">
      <c r="A103" s="200" t="s">
        <v>2579</v>
      </c>
      <c r="B103" s="200" t="s">
        <v>2045</v>
      </c>
      <c r="C103" s="201" t="s">
        <v>2380</v>
      </c>
      <c r="D103" s="199"/>
      <c r="E103" s="200" t="s">
        <v>2580</v>
      </c>
      <c r="F103" s="200" t="s">
        <v>2053</v>
      </c>
      <c r="G103" s="200" t="s">
        <v>2053</v>
      </c>
    </row>
    <row r="104" s="195" customFormat="1" customHeight="1" spans="1:7">
      <c r="A104" s="200" t="s">
        <v>2581</v>
      </c>
      <c r="B104" s="200" t="s">
        <v>2045</v>
      </c>
      <c r="C104" s="201" t="s">
        <v>2380</v>
      </c>
      <c r="D104" s="199"/>
      <c r="E104" s="200" t="s">
        <v>2582</v>
      </c>
      <c r="F104" s="200" t="s">
        <v>2053</v>
      </c>
      <c r="G104" s="200" t="s">
        <v>2053</v>
      </c>
    </row>
    <row r="105" s="195" customFormat="1" customHeight="1" spans="1:7">
      <c r="A105" s="200" t="s">
        <v>2583</v>
      </c>
      <c r="B105" s="200" t="s">
        <v>2045</v>
      </c>
      <c r="C105" s="201" t="s">
        <v>2380</v>
      </c>
      <c r="D105" s="199"/>
      <c r="E105" s="200" t="s">
        <v>2584</v>
      </c>
      <c r="F105" s="200" t="s">
        <v>2053</v>
      </c>
      <c r="G105" s="200" t="s">
        <v>2053</v>
      </c>
    </row>
    <row r="106" s="195" customFormat="1" customHeight="1" spans="1:7">
      <c r="A106" s="200" t="s">
        <v>2585</v>
      </c>
      <c r="B106" s="200" t="s">
        <v>2045</v>
      </c>
      <c r="C106" s="201" t="s">
        <v>2380</v>
      </c>
      <c r="D106" s="199"/>
      <c r="E106" s="200" t="s">
        <v>2586</v>
      </c>
      <c r="F106" s="200" t="s">
        <v>2053</v>
      </c>
      <c r="G106" s="200" t="s">
        <v>2053</v>
      </c>
    </row>
    <row r="107" s="195" customFormat="1" customHeight="1" spans="1:7">
      <c r="A107" s="200" t="s">
        <v>2587</v>
      </c>
      <c r="B107" s="200" t="s">
        <v>2045</v>
      </c>
      <c r="C107" s="201" t="s">
        <v>2380</v>
      </c>
      <c r="D107" s="199"/>
      <c r="E107" s="200" t="s">
        <v>2588</v>
      </c>
      <c r="F107" s="200" t="s">
        <v>2053</v>
      </c>
      <c r="G107" s="200" t="s">
        <v>2053</v>
      </c>
    </row>
    <row r="108" s="195" customFormat="1" customHeight="1" spans="1:7">
      <c r="A108" s="200" t="s">
        <v>2589</v>
      </c>
      <c r="B108" s="200" t="s">
        <v>2045</v>
      </c>
      <c r="C108" s="201" t="s">
        <v>2380</v>
      </c>
      <c r="D108" s="199"/>
      <c r="E108" s="200" t="s">
        <v>2590</v>
      </c>
      <c r="F108" s="200" t="s">
        <v>2087</v>
      </c>
      <c r="G108" s="200" t="s">
        <v>2087</v>
      </c>
    </row>
    <row r="109" s="195" customFormat="1" customHeight="1" spans="1:7">
      <c r="A109" s="200" t="s">
        <v>2591</v>
      </c>
      <c r="B109" s="200" t="s">
        <v>2045</v>
      </c>
      <c r="C109" s="201" t="s">
        <v>2380</v>
      </c>
      <c r="D109" s="199"/>
      <c r="E109" s="200" t="s">
        <v>2592</v>
      </c>
      <c r="F109" s="200" t="s">
        <v>2087</v>
      </c>
      <c r="G109" s="200" t="s">
        <v>2087</v>
      </c>
    </row>
    <row r="110" s="195" customFormat="1" customHeight="1" spans="1:7">
      <c r="A110" s="200" t="s">
        <v>2593</v>
      </c>
      <c r="B110" s="200" t="s">
        <v>2045</v>
      </c>
      <c r="C110" s="201" t="s">
        <v>2380</v>
      </c>
      <c r="D110" s="199"/>
      <c r="E110" s="200" t="s">
        <v>2594</v>
      </c>
      <c r="F110" s="200" t="s">
        <v>2073</v>
      </c>
      <c r="G110" s="200" t="s">
        <v>2073</v>
      </c>
    </row>
    <row r="111" s="195" customFormat="1" customHeight="1" spans="1:7">
      <c r="A111" s="200" t="s">
        <v>2595</v>
      </c>
      <c r="B111" s="200" t="s">
        <v>2045</v>
      </c>
      <c r="C111" s="201" t="s">
        <v>2380</v>
      </c>
      <c r="D111" s="199"/>
      <c r="E111" s="200" t="s">
        <v>2596</v>
      </c>
      <c r="F111" s="200" t="s">
        <v>2074</v>
      </c>
      <c r="G111" s="200" t="s">
        <v>2074</v>
      </c>
    </row>
    <row r="112" s="195" customFormat="1" customHeight="1" spans="1:7">
      <c r="A112" s="200" t="s">
        <v>2597</v>
      </c>
      <c r="B112" s="200" t="s">
        <v>2045</v>
      </c>
      <c r="C112" s="201" t="s">
        <v>2380</v>
      </c>
      <c r="D112" s="199"/>
      <c r="E112" s="200" t="s">
        <v>2598</v>
      </c>
      <c r="F112" s="200" t="s">
        <v>2075</v>
      </c>
      <c r="G112" s="200" t="s">
        <v>2075</v>
      </c>
    </row>
    <row r="113" s="195" customFormat="1" customHeight="1" spans="1:7">
      <c r="A113" s="200" t="s">
        <v>2599</v>
      </c>
      <c r="B113" s="200" t="s">
        <v>2045</v>
      </c>
      <c r="C113" s="201" t="s">
        <v>2380</v>
      </c>
      <c r="D113" s="199"/>
      <c r="E113" s="200" t="s">
        <v>2600</v>
      </c>
      <c r="F113" s="200" t="s">
        <v>2076</v>
      </c>
      <c r="G113" s="200" t="s">
        <v>2076</v>
      </c>
    </row>
    <row r="114" s="195" customFormat="1" customHeight="1" spans="1:7">
      <c r="A114" s="200" t="s">
        <v>2601</v>
      </c>
      <c r="B114" s="200" t="s">
        <v>2045</v>
      </c>
      <c r="C114" s="201" t="s">
        <v>2380</v>
      </c>
      <c r="D114" s="199"/>
      <c r="E114" s="200" t="s">
        <v>2602</v>
      </c>
      <c r="F114" s="200" t="s">
        <v>2077</v>
      </c>
      <c r="G114" s="200" t="s">
        <v>2077</v>
      </c>
    </row>
    <row r="115" s="195" customFormat="1" customHeight="1" spans="1:7">
      <c r="A115" s="200" t="s">
        <v>2603</v>
      </c>
      <c r="B115" s="200" t="s">
        <v>2045</v>
      </c>
      <c r="C115" s="201" t="s">
        <v>2380</v>
      </c>
      <c r="D115" s="199"/>
      <c r="E115" s="200" t="s">
        <v>2604</v>
      </c>
      <c r="F115" s="200" t="s">
        <v>2079</v>
      </c>
      <c r="G115" s="200" t="s">
        <v>2079</v>
      </c>
    </row>
    <row r="116" s="195" customFormat="1" customHeight="1" spans="1:7">
      <c r="A116" s="200" t="s">
        <v>2605</v>
      </c>
      <c r="B116" s="200" t="s">
        <v>2045</v>
      </c>
      <c r="C116" s="201" t="s">
        <v>2380</v>
      </c>
      <c r="D116" s="199"/>
      <c r="E116" s="200" t="s">
        <v>2606</v>
      </c>
      <c r="F116" s="200" t="s">
        <v>2369</v>
      </c>
      <c r="G116" s="200" t="s">
        <v>2369</v>
      </c>
    </row>
    <row r="117" s="195" customFormat="1" customHeight="1" spans="1:7">
      <c r="A117" s="200" t="s">
        <v>2607</v>
      </c>
      <c r="B117" s="200" t="s">
        <v>2045</v>
      </c>
      <c r="C117" s="201" t="s">
        <v>2380</v>
      </c>
      <c r="D117" s="199"/>
      <c r="E117" s="200" t="s">
        <v>2608</v>
      </c>
      <c r="F117" s="200" t="s">
        <v>2080</v>
      </c>
      <c r="G117" s="200" t="s">
        <v>2080</v>
      </c>
    </row>
    <row r="118" s="195" customFormat="1" customHeight="1" spans="1:7">
      <c r="A118" s="200" t="s">
        <v>2609</v>
      </c>
      <c r="B118" s="200" t="s">
        <v>2045</v>
      </c>
      <c r="C118" s="201" t="s">
        <v>2380</v>
      </c>
      <c r="D118" s="199"/>
      <c r="E118" s="200" t="s">
        <v>2610</v>
      </c>
      <c r="F118" s="200" t="s">
        <v>2081</v>
      </c>
      <c r="G118" s="200" t="s">
        <v>2081</v>
      </c>
    </row>
    <row r="119" s="195" customFormat="1" customHeight="1" spans="1:7">
      <c r="A119" s="203"/>
      <c r="B119" s="203"/>
      <c r="C119" s="203"/>
      <c r="D119" s="199"/>
      <c r="E119" s="200" t="s">
        <v>2611</v>
      </c>
      <c r="F119" s="200" t="s">
        <v>2082</v>
      </c>
      <c r="G119" s="200" t="s">
        <v>2082</v>
      </c>
    </row>
    <row r="120" s="195" customFormat="1" customHeight="1" spans="4:4">
      <c r="D120" s="199"/>
    </row>
  </sheetData>
  <mergeCells count="1">
    <mergeCell ref="A1:G1"/>
  </mergeCells>
  <conditionalFormatting sqref="H2:IR65537 D2:D65537 A2:C65536 E2:G119 E121:G65537">
    <cfRule type="cellIs" dxfId="4" priority="1" operator="equal">
      <formula>"无经济服务"</formula>
    </cfRule>
  </conditionalFormatting>
  <hyperlinks>
    <hyperlink ref="H1" location="目录!A1" display="目录!A1"/>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1"/>
  <sheetViews>
    <sheetView zoomScale="55" zoomScaleNormal="55" topLeftCell="B1" workbookViewId="0">
      <selection activeCell="AN1" sqref="AN1"/>
    </sheetView>
  </sheetViews>
  <sheetFormatPr defaultColWidth="10" defaultRowHeight="14.25"/>
  <cols>
    <col min="1" max="1" width="7.725" style="21" customWidth="1"/>
    <col min="2" max="30" width="7.375" style="21" customWidth="1"/>
    <col min="31" max="31" width="8.85" style="21" customWidth="1"/>
    <col min="32" max="32" width="8.75" style="21" customWidth="1"/>
    <col min="33" max="38" width="7.375" style="21" customWidth="1"/>
    <col min="39" max="39" width="8.39166666666667" style="21" customWidth="1"/>
    <col min="40" max="16384" width="10" style="21"/>
  </cols>
  <sheetData>
    <row r="1" s="21" customFormat="1" ht="38.25" spans="1:40">
      <c r="A1" s="183" t="s">
        <v>2612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92" t="s">
        <v>63</v>
      </c>
    </row>
    <row r="2" s="21" customFormat="1" ht="32.25" spans="1:40">
      <c r="A2" s="184" t="s">
        <v>2613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92"/>
    </row>
    <row r="3" s="21" customFormat="1" ht="32.25" spans="1:40">
      <c r="A3" s="185" t="s">
        <v>2614</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93"/>
      <c r="AN3" s="192"/>
    </row>
    <row r="4" s="21" customFormat="1" ht="32.25" spans="1:40">
      <c r="A4" s="187" t="s">
        <v>2615</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94"/>
      <c r="AN4" s="192"/>
    </row>
    <row r="5" s="21" customFormat="1" ht="32.25" spans="1:40">
      <c r="A5" s="185" t="s">
        <v>2616</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93"/>
      <c r="AN5" s="192"/>
    </row>
    <row r="6" s="21" customFormat="1" ht="17.25" spans="1:39">
      <c r="A6" s="106" t="s">
        <v>2617</v>
      </c>
      <c r="B6" s="95" t="s">
        <v>2618</v>
      </c>
      <c r="C6" s="95"/>
      <c r="D6" s="95"/>
      <c r="E6" s="95" t="s">
        <v>2619</v>
      </c>
      <c r="F6" s="95"/>
      <c r="G6" s="189" t="s">
        <v>2620</v>
      </c>
      <c r="H6" s="189"/>
      <c r="I6" s="189"/>
      <c r="J6" s="95" t="s">
        <v>1125</v>
      </c>
      <c r="K6" s="95"/>
      <c r="L6" s="95"/>
      <c r="M6" s="95"/>
      <c r="N6" s="95"/>
      <c r="O6" s="95"/>
      <c r="P6" s="95"/>
      <c r="Q6" s="95"/>
      <c r="R6" s="95"/>
      <c r="S6" s="95"/>
      <c r="T6" s="95"/>
      <c r="U6" s="95"/>
      <c r="V6" s="95"/>
      <c r="W6" s="95"/>
      <c r="X6" s="95"/>
      <c r="Y6" s="95"/>
      <c r="Z6" s="95"/>
      <c r="AA6" s="95"/>
      <c r="AB6" s="95"/>
      <c r="AC6" s="95"/>
      <c r="AD6" s="95"/>
      <c r="AE6" s="95" t="s">
        <v>2621</v>
      </c>
      <c r="AF6" s="95"/>
      <c r="AG6" s="95"/>
      <c r="AH6" s="95"/>
      <c r="AI6" s="95"/>
      <c r="AJ6" s="95"/>
      <c r="AK6" s="95"/>
      <c r="AL6" s="95"/>
      <c r="AM6" s="95"/>
    </row>
    <row r="7" s="21" customFormat="1" ht="33" customHeight="1" spans="1:39">
      <c r="A7" s="106"/>
      <c r="B7" s="106" t="s">
        <v>350</v>
      </c>
      <c r="C7" s="95" t="s">
        <v>357</v>
      </c>
      <c r="D7" s="95" t="s">
        <v>358</v>
      </c>
      <c r="E7" s="106" t="s">
        <v>969</v>
      </c>
      <c r="F7" s="106" t="s">
        <v>1868</v>
      </c>
      <c r="G7" s="95" t="s">
        <v>1496</v>
      </c>
      <c r="H7" s="106" t="s">
        <v>2622</v>
      </c>
      <c r="I7" s="106" t="s">
        <v>728</v>
      </c>
      <c r="J7" s="106" t="s">
        <v>1730</v>
      </c>
      <c r="K7" s="95" t="s">
        <v>549</v>
      </c>
      <c r="L7" s="95" t="s">
        <v>1887</v>
      </c>
      <c r="M7" s="95" t="s">
        <v>1896</v>
      </c>
      <c r="N7" s="95" t="s">
        <v>567</v>
      </c>
      <c r="O7" s="95" t="s">
        <v>577</v>
      </c>
      <c r="P7" s="95" t="s">
        <v>1327</v>
      </c>
      <c r="Q7" s="95" t="s">
        <v>580</v>
      </c>
      <c r="R7" s="95" t="s">
        <v>583</v>
      </c>
      <c r="S7" s="95" t="s">
        <v>1428</v>
      </c>
      <c r="T7" s="95" t="s">
        <v>1743</v>
      </c>
      <c r="U7" s="106" t="s">
        <v>766</v>
      </c>
      <c r="V7" s="95" t="s">
        <v>1413</v>
      </c>
      <c r="W7" s="95" t="s">
        <v>555</v>
      </c>
      <c r="X7" s="95" t="s">
        <v>1245</v>
      </c>
      <c r="Y7" s="95" t="s">
        <v>1725</v>
      </c>
      <c r="Z7" s="95" t="s">
        <v>635</v>
      </c>
      <c r="AA7" s="95" t="s">
        <v>598</v>
      </c>
      <c r="AB7" s="95" t="s">
        <v>1914</v>
      </c>
      <c r="AC7" s="106" t="s">
        <v>1754</v>
      </c>
      <c r="AD7" s="95" t="s">
        <v>1757</v>
      </c>
      <c r="AE7" s="95" t="s">
        <v>453</v>
      </c>
      <c r="AF7" s="95" t="s">
        <v>1947</v>
      </c>
      <c r="AG7" s="95" t="s">
        <v>1957</v>
      </c>
      <c r="AH7" s="95" t="s">
        <v>1988</v>
      </c>
      <c r="AI7" s="95" t="s">
        <v>1202</v>
      </c>
      <c r="AJ7" s="95" t="s">
        <v>313</v>
      </c>
      <c r="AK7" s="95" t="s">
        <v>1423</v>
      </c>
      <c r="AL7" s="95" t="s">
        <v>528</v>
      </c>
      <c r="AM7" s="95" t="s">
        <v>355</v>
      </c>
    </row>
    <row r="8" s="181" customFormat="1" ht="20" customHeight="1" spans="1:39">
      <c r="A8" s="106">
        <v>0.5</v>
      </c>
      <c r="B8" s="190">
        <v>264.611111111111</v>
      </c>
      <c r="C8" s="190">
        <v>275.305555555556</v>
      </c>
      <c r="D8" s="190">
        <v>306.25</v>
      </c>
      <c r="E8" s="190">
        <v>290.527777777778</v>
      </c>
      <c r="F8" s="190">
        <v>297.36</v>
      </c>
      <c r="G8" s="191">
        <v>285.83</v>
      </c>
      <c r="H8" s="191">
        <v>285.83</v>
      </c>
      <c r="I8" s="191">
        <v>278.61</v>
      </c>
      <c r="J8" s="190"/>
      <c r="K8" s="190">
        <v>258.416666666667</v>
      </c>
      <c r="L8" s="190">
        <v>276.666666666667</v>
      </c>
      <c r="M8" s="190">
        <v>269.666666666667</v>
      </c>
      <c r="N8" s="190">
        <v>290.416666666667</v>
      </c>
      <c r="O8" s="191">
        <v>285.56</v>
      </c>
      <c r="P8" s="191">
        <v>286.11</v>
      </c>
      <c r="Q8" s="191">
        <v>279.72</v>
      </c>
      <c r="R8" s="191">
        <v>288.89</v>
      </c>
      <c r="S8" s="191">
        <v>283.33</v>
      </c>
      <c r="T8" s="191">
        <v>279.17</v>
      </c>
      <c r="U8" s="191">
        <v>294.44</v>
      </c>
      <c r="V8" s="191">
        <v>286.67</v>
      </c>
      <c r="W8" s="191">
        <v>279.72</v>
      </c>
      <c r="X8" s="191">
        <v>289.44</v>
      </c>
      <c r="Y8" s="191">
        <v>281.11</v>
      </c>
      <c r="Z8" s="191">
        <v>285.83</v>
      </c>
      <c r="AA8" s="191">
        <v>289.17</v>
      </c>
      <c r="AB8" s="191">
        <v>281.11</v>
      </c>
      <c r="AC8" s="191">
        <v>288.33</v>
      </c>
      <c r="AD8" s="191"/>
      <c r="AE8" s="190">
        <v>224.75</v>
      </c>
      <c r="AF8" s="190">
        <v>216.166666666667</v>
      </c>
      <c r="AG8" s="190">
        <v>221.611111111111</v>
      </c>
      <c r="AH8" s="190">
        <v>209.361111111111</v>
      </c>
      <c r="AI8" s="190">
        <v>220.222222222222</v>
      </c>
      <c r="AJ8" s="190">
        <v>238.833333333333</v>
      </c>
      <c r="AK8" s="190">
        <v>224.17</v>
      </c>
      <c r="AL8" s="190">
        <v>240.28</v>
      </c>
      <c r="AM8" s="190">
        <v>237.78</v>
      </c>
    </row>
    <row r="9" s="181" customFormat="1" ht="20" customHeight="1" spans="1:39">
      <c r="A9" s="106">
        <v>1</v>
      </c>
      <c r="B9" s="190">
        <v>320.138888888889</v>
      </c>
      <c r="C9" s="190">
        <v>319.222222222222</v>
      </c>
      <c r="D9" s="190">
        <v>373</v>
      </c>
      <c r="E9" s="190">
        <v>345.611111111111</v>
      </c>
      <c r="F9" s="190">
        <v>355.22</v>
      </c>
      <c r="G9" s="191">
        <v>334.19</v>
      </c>
      <c r="H9" s="191">
        <v>334.19</v>
      </c>
      <c r="I9" s="191">
        <v>319.75</v>
      </c>
      <c r="J9" s="190"/>
      <c r="K9" s="190">
        <v>295.583333333333</v>
      </c>
      <c r="L9" s="190">
        <v>317.888888888889</v>
      </c>
      <c r="M9" s="190">
        <v>309.972222222222</v>
      </c>
      <c r="N9" s="190">
        <v>333.222222222222</v>
      </c>
      <c r="O9" s="191">
        <v>333.64</v>
      </c>
      <c r="P9" s="191">
        <v>334.75</v>
      </c>
      <c r="Q9" s="191">
        <v>321.97</v>
      </c>
      <c r="R9" s="191">
        <v>340.31</v>
      </c>
      <c r="S9" s="191">
        <v>329.19</v>
      </c>
      <c r="T9" s="191">
        <v>320.86</v>
      </c>
      <c r="U9" s="191">
        <v>351.42</v>
      </c>
      <c r="V9" s="191">
        <v>335.86</v>
      </c>
      <c r="W9" s="191">
        <v>321.97</v>
      </c>
      <c r="X9" s="191">
        <v>341.42</v>
      </c>
      <c r="Y9" s="191">
        <v>324.75</v>
      </c>
      <c r="Z9" s="191">
        <v>334.19</v>
      </c>
      <c r="AA9" s="191">
        <v>340.86</v>
      </c>
      <c r="AB9" s="191">
        <v>324.75</v>
      </c>
      <c r="AC9" s="191">
        <v>339.19</v>
      </c>
      <c r="AD9" s="191"/>
      <c r="AE9" s="190">
        <v>250.555555555556</v>
      </c>
      <c r="AF9" s="190">
        <v>243.527777777778</v>
      </c>
      <c r="AG9" s="190">
        <v>246.305555555556</v>
      </c>
      <c r="AH9" s="190">
        <v>240.055555555556</v>
      </c>
      <c r="AI9" s="190">
        <v>245.555555555556</v>
      </c>
      <c r="AJ9" s="190">
        <v>260.472222222222</v>
      </c>
      <c r="AK9" s="190">
        <v>247.36</v>
      </c>
      <c r="AL9" s="190">
        <v>279.58</v>
      </c>
      <c r="AM9" s="190">
        <v>274.58</v>
      </c>
    </row>
    <row r="10" s="181" customFormat="1" ht="20" customHeight="1" spans="1:39">
      <c r="A10" s="106">
        <v>1.5</v>
      </c>
      <c r="B10" s="190">
        <v>375.666666666667</v>
      </c>
      <c r="C10" s="190">
        <v>363.138888888889</v>
      </c>
      <c r="D10" s="190">
        <v>439.75</v>
      </c>
      <c r="E10" s="190">
        <v>402.722222222222</v>
      </c>
      <c r="F10" s="190">
        <v>413.08</v>
      </c>
      <c r="G10" s="191">
        <v>382.56</v>
      </c>
      <c r="H10" s="191">
        <v>382.56</v>
      </c>
      <c r="I10" s="191">
        <v>360.89</v>
      </c>
      <c r="J10" s="190"/>
      <c r="K10" s="190">
        <v>332.75</v>
      </c>
      <c r="L10" s="190">
        <v>357.083333333333</v>
      </c>
      <c r="M10" s="190">
        <v>352.305555555556</v>
      </c>
      <c r="N10" s="190">
        <v>376.027777777778</v>
      </c>
      <c r="O10" s="191">
        <v>381.72</v>
      </c>
      <c r="P10" s="191">
        <v>383.39</v>
      </c>
      <c r="Q10" s="191">
        <v>364.22</v>
      </c>
      <c r="R10" s="191">
        <v>391.72</v>
      </c>
      <c r="S10" s="191">
        <v>375.06</v>
      </c>
      <c r="T10" s="191">
        <v>362.56</v>
      </c>
      <c r="U10" s="191">
        <v>408.39</v>
      </c>
      <c r="V10" s="191">
        <v>385.06</v>
      </c>
      <c r="W10" s="191">
        <v>364.22</v>
      </c>
      <c r="X10" s="191">
        <v>393.39</v>
      </c>
      <c r="Y10" s="191">
        <v>368.39</v>
      </c>
      <c r="Z10" s="191">
        <v>382.56</v>
      </c>
      <c r="AA10" s="191">
        <v>392.56</v>
      </c>
      <c r="AB10" s="191">
        <v>368.39</v>
      </c>
      <c r="AC10" s="191">
        <v>390.06</v>
      </c>
      <c r="AD10" s="191"/>
      <c r="AE10" s="190">
        <v>278.388888888889</v>
      </c>
      <c r="AF10" s="190">
        <v>270.888888888889</v>
      </c>
      <c r="AG10" s="190">
        <v>273.027777777778</v>
      </c>
      <c r="AH10" s="190">
        <v>270.75</v>
      </c>
      <c r="AI10" s="190">
        <v>268.861111111111</v>
      </c>
      <c r="AJ10" s="190">
        <v>286.166666666667</v>
      </c>
      <c r="AK10" s="190">
        <v>270.56</v>
      </c>
      <c r="AL10" s="190">
        <v>318.89</v>
      </c>
      <c r="AM10" s="190">
        <v>311.39</v>
      </c>
    </row>
    <row r="11" s="181" customFormat="1" ht="20" customHeight="1" spans="1:39">
      <c r="A11" s="106">
        <v>2</v>
      </c>
      <c r="B11" s="190">
        <v>431.194444444444</v>
      </c>
      <c r="C11" s="190">
        <v>409.083333333333</v>
      </c>
      <c r="D11" s="190">
        <v>506.5</v>
      </c>
      <c r="E11" s="190">
        <v>457.805555555556</v>
      </c>
      <c r="F11" s="190">
        <v>470.94</v>
      </c>
      <c r="G11" s="191">
        <v>430.92</v>
      </c>
      <c r="H11" s="191">
        <v>430.92</v>
      </c>
      <c r="I11" s="191">
        <v>402.03</v>
      </c>
      <c r="J11" s="190"/>
      <c r="K11" s="190">
        <v>369.916666666667</v>
      </c>
      <c r="L11" s="190">
        <v>398.305555555556</v>
      </c>
      <c r="M11" s="190">
        <v>394.638888888889</v>
      </c>
      <c r="N11" s="190">
        <v>416.805555555556</v>
      </c>
      <c r="O11" s="191">
        <v>429.81</v>
      </c>
      <c r="P11" s="191">
        <v>432.03</v>
      </c>
      <c r="Q11" s="191">
        <v>406.47</v>
      </c>
      <c r="R11" s="191">
        <v>443.14</v>
      </c>
      <c r="S11" s="191">
        <v>420.92</v>
      </c>
      <c r="T11" s="191">
        <v>404.25</v>
      </c>
      <c r="U11" s="191">
        <v>465.36</v>
      </c>
      <c r="V11" s="191">
        <v>434.25</v>
      </c>
      <c r="W11" s="191">
        <v>406.47</v>
      </c>
      <c r="X11" s="191">
        <v>445.36</v>
      </c>
      <c r="Y11" s="191">
        <v>412.03</v>
      </c>
      <c r="Z11" s="191">
        <v>430.92</v>
      </c>
      <c r="AA11" s="191">
        <v>444.25</v>
      </c>
      <c r="AB11" s="191">
        <v>412.03</v>
      </c>
      <c r="AC11" s="191">
        <v>440.92</v>
      </c>
      <c r="AD11" s="191"/>
      <c r="AE11" s="190">
        <v>304.194444444444</v>
      </c>
      <c r="AF11" s="190">
        <v>298.25</v>
      </c>
      <c r="AG11" s="190">
        <v>297.722222222222</v>
      </c>
      <c r="AH11" s="190">
        <v>301.444444444444</v>
      </c>
      <c r="AI11" s="190">
        <v>292.166666666667</v>
      </c>
      <c r="AJ11" s="190">
        <v>317.944444444444</v>
      </c>
      <c r="AK11" s="190">
        <v>293.75</v>
      </c>
      <c r="AL11" s="190">
        <v>358.19</v>
      </c>
      <c r="AM11" s="190">
        <v>348.19</v>
      </c>
    </row>
    <row r="12" s="181" customFormat="1" ht="20" customHeight="1" spans="1:39">
      <c r="A12" s="106">
        <v>2.5</v>
      </c>
      <c r="B12" s="190">
        <v>486.722222222222</v>
      </c>
      <c r="C12" s="190">
        <v>453</v>
      </c>
      <c r="D12" s="190">
        <v>571.22</v>
      </c>
      <c r="E12" s="190">
        <v>512.888888888889</v>
      </c>
      <c r="F12" s="190">
        <v>526.78</v>
      </c>
      <c r="G12" s="191">
        <v>479.28</v>
      </c>
      <c r="H12" s="191">
        <v>479.28</v>
      </c>
      <c r="I12" s="191">
        <v>443.17</v>
      </c>
      <c r="J12" s="190"/>
      <c r="K12" s="190">
        <v>407.083333333333</v>
      </c>
      <c r="L12" s="190">
        <v>435.472222222222</v>
      </c>
      <c r="M12" s="190">
        <v>434.944444444444</v>
      </c>
      <c r="N12" s="190">
        <v>457.583333333333</v>
      </c>
      <c r="O12" s="191">
        <v>477.89</v>
      </c>
      <c r="P12" s="191">
        <v>480.67</v>
      </c>
      <c r="Q12" s="191">
        <v>448.72</v>
      </c>
      <c r="R12" s="191">
        <v>494.56</v>
      </c>
      <c r="S12" s="191">
        <v>466.78</v>
      </c>
      <c r="T12" s="191">
        <v>445.94</v>
      </c>
      <c r="U12" s="191">
        <v>522.33</v>
      </c>
      <c r="V12" s="191">
        <v>483.44</v>
      </c>
      <c r="W12" s="191">
        <v>448.72</v>
      </c>
      <c r="X12" s="191">
        <v>497.33</v>
      </c>
      <c r="Y12" s="191">
        <v>455.67</v>
      </c>
      <c r="Z12" s="191">
        <v>479.28</v>
      </c>
      <c r="AA12" s="191">
        <v>495.94</v>
      </c>
      <c r="AB12" s="191">
        <v>455.67</v>
      </c>
      <c r="AC12" s="191">
        <v>491.78</v>
      </c>
      <c r="AD12" s="191"/>
      <c r="AE12" s="190">
        <v>330</v>
      </c>
      <c r="AF12" s="190">
        <v>323.583333333333</v>
      </c>
      <c r="AG12" s="190">
        <v>320.388888888889</v>
      </c>
      <c r="AH12" s="190">
        <v>328.083333333333</v>
      </c>
      <c r="AI12" s="190">
        <v>315.472222222222</v>
      </c>
      <c r="AJ12" s="190">
        <v>337.555555555556</v>
      </c>
      <c r="AK12" s="190">
        <v>314.92</v>
      </c>
      <c r="AL12" s="190">
        <v>395.47</v>
      </c>
      <c r="AM12" s="190">
        <v>382.97</v>
      </c>
    </row>
    <row r="13" s="181" customFormat="1" ht="20" customHeight="1" spans="1:39">
      <c r="A13" s="106">
        <v>3</v>
      </c>
      <c r="B13" s="190">
        <v>540.222222222222</v>
      </c>
      <c r="C13" s="190">
        <v>494.888888888889</v>
      </c>
      <c r="D13" s="190">
        <v>636.94</v>
      </c>
      <c r="E13" s="190">
        <v>566.944444444444</v>
      </c>
      <c r="F13" s="190">
        <v>583.61</v>
      </c>
      <c r="G13" s="191">
        <v>526.61</v>
      </c>
      <c r="H13" s="191">
        <v>526.61</v>
      </c>
      <c r="I13" s="191">
        <v>483.28</v>
      </c>
      <c r="J13" s="190"/>
      <c r="K13" s="190">
        <v>442.222222222222</v>
      </c>
      <c r="L13" s="190">
        <v>472.638888888889</v>
      </c>
      <c r="M13" s="190">
        <v>475.25</v>
      </c>
      <c r="N13" s="190">
        <v>498.361111111111</v>
      </c>
      <c r="O13" s="191">
        <v>524.94</v>
      </c>
      <c r="P13" s="191">
        <v>528.28</v>
      </c>
      <c r="Q13" s="191">
        <v>489.94</v>
      </c>
      <c r="R13" s="191">
        <v>544.94</v>
      </c>
      <c r="S13" s="191">
        <v>511.61</v>
      </c>
      <c r="T13" s="191">
        <v>486.61</v>
      </c>
      <c r="U13" s="191">
        <v>578.28</v>
      </c>
      <c r="V13" s="191">
        <v>531.61</v>
      </c>
      <c r="W13" s="191">
        <v>489.94</v>
      </c>
      <c r="X13" s="191">
        <v>548.28</v>
      </c>
      <c r="Y13" s="191">
        <v>498.28</v>
      </c>
      <c r="Z13" s="191">
        <v>526.61</v>
      </c>
      <c r="AA13" s="191">
        <v>546.61</v>
      </c>
      <c r="AB13" s="191">
        <v>498.28</v>
      </c>
      <c r="AC13" s="191">
        <v>541.61</v>
      </c>
      <c r="AD13" s="191"/>
      <c r="AE13" s="190">
        <v>357.833333333333</v>
      </c>
      <c r="AF13" s="190">
        <v>348.916666666667</v>
      </c>
      <c r="AG13" s="190">
        <v>345.083333333333</v>
      </c>
      <c r="AH13" s="190">
        <v>356.75</v>
      </c>
      <c r="AI13" s="190">
        <v>338.777777777778</v>
      </c>
      <c r="AJ13" s="190">
        <v>359.194444444444</v>
      </c>
      <c r="AK13" s="190">
        <v>339.11</v>
      </c>
      <c r="AL13" s="190">
        <v>435.78</v>
      </c>
      <c r="AM13" s="190">
        <v>420.78</v>
      </c>
    </row>
    <row r="14" s="181" customFormat="1" ht="20" customHeight="1" spans="1:39">
      <c r="A14" s="106">
        <v>3.5</v>
      </c>
      <c r="B14" s="190">
        <v>595.75</v>
      </c>
      <c r="C14" s="190">
        <v>538.805555555556</v>
      </c>
      <c r="D14" s="190">
        <v>710.78</v>
      </c>
      <c r="E14" s="190">
        <v>623.027777777778</v>
      </c>
      <c r="F14" s="190">
        <v>648.56</v>
      </c>
      <c r="G14" s="191">
        <v>575.97</v>
      </c>
      <c r="H14" s="191">
        <v>575.97</v>
      </c>
      <c r="I14" s="191">
        <v>525.42</v>
      </c>
      <c r="J14" s="190"/>
      <c r="K14" s="190">
        <v>479.388888888889</v>
      </c>
      <c r="L14" s="190">
        <v>509.805555555556</v>
      </c>
      <c r="M14" s="190">
        <v>515.555555555556</v>
      </c>
      <c r="N14" s="190">
        <v>539.138888888889</v>
      </c>
      <c r="O14" s="191">
        <v>574.03</v>
      </c>
      <c r="P14" s="191">
        <v>577.92</v>
      </c>
      <c r="Q14" s="191">
        <v>533.19</v>
      </c>
      <c r="R14" s="191">
        <v>597.36</v>
      </c>
      <c r="S14" s="191">
        <v>558.47</v>
      </c>
      <c r="T14" s="191">
        <v>529.31</v>
      </c>
      <c r="U14" s="191">
        <v>636.25</v>
      </c>
      <c r="V14" s="191">
        <v>581.81</v>
      </c>
      <c r="W14" s="191">
        <v>533.19</v>
      </c>
      <c r="X14" s="191">
        <v>601.25</v>
      </c>
      <c r="Y14" s="191">
        <v>542.92</v>
      </c>
      <c r="Z14" s="191">
        <v>575.97</v>
      </c>
      <c r="AA14" s="191">
        <v>599.31</v>
      </c>
      <c r="AB14" s="191">
        <v>542.92</v>
      </c>
      <c r="AC14" s="191">
        <v>593.47</v>
      </c>
      <c r="AD14" s="191"/>
      <c r="AE14" s="190">
        <v>383.638888888889</v>
      </c>
      <c r="AF14" s="190">
        <v>374.25</v>
      </c>
      <c r="AG14" s="190">
        <v>367.75</v>
      </c>
      <c r="AH14" s="190">
        <v>383.388888888889</v>
      </c>
      <c r="AI14" s="190">
        <v>362.083333333333</v>
      </c>
      <c r="AJ14" s="190">
        <v>378.805555555556</v>
      </c>
      <c r="AK14" s="190">
        <v>361.28</v>
      </c>
      <c r="AL14" s="190">
        <v>474.06</v>
      </c>
      <c r="AM14" s="190">
        <v>456.56</v>
      </c>
    </row>
    <row r="15" s="181" customFormat="1" ht="20" customHeight="1" spans="1:39">
      <c r="A15" s="106">
        <v>4</v>
      </c>
      <c r="B15" s="190">
        <v>649.25</v>
      </c>
      <c r="C15" s="190">
        <v>582.722222222222</v>
      </c>
      <c r="D15" s="190">
        <v>784.61</v>
      </c>
      <c r="E15" s="190">
        <v>679.111111111111</v>
      </c>
      <c r="F15" s="190">
        <v>713.5</v>
      </c>
      <c r="G15" s="191">
        <v>625.33</v>
      </c>
      <c r="H15" s="191">
        <v>625.33</v>
      </c>
      <c r="I15" s="191">
        <v>567.56</v>
      </c>
      <c r="J15" s="190"/>
      <c r="K15" s="190">
        <v>516.555555555556</v>
      </c>
      <c r="L15" s="190">
        <v>549</v>
      </c>
      <c r="M15" s="190">
        <v>555.861111111111</v>
      </c>
      <c r="N15" s="190">
        <v>579.916666666667</v>
      </c>
      <c r="O15" s="191">
        <v>623.11</v>
      </c>
      <c r="P15" s="191">
        <v>627.56</v>
      </c>
      <c r="Q15" s="191">
        <v>576.44</v>
      </c>
      <c r="R15" s="191">
        <v>649.78</v>
      </c>
      <c r="S15" s="191">
        <v>605.33</v>
      </c>
      <c r="T15" s="191">
        <v>572</v>
      </c>
      <c r="U15" s="191">
        <v>694.22</v>
      </c>
      <c r="V15" s="191">
        <v>632</v>
      </c>
      <c r="W15" s="191">
        <v>576.44</v>
      </c>
      <c r="X15" s="191">
        <v>654.22</v>
      </c>
      <c r="Y15" s="191">
        <v>587.56</v>
      </c>
      <c r="Z15" s="191">
        <v>625.33</v>
      </c>
      <c r="AA15" s="191">
        <v>652</v>
      </c>
      <c r="AB15" s="191">
        <v>587.56</v>
      </c>
      <c r="AC15" s="191">
        <v>645.33</v>
      </c>
      <c r="AD15" s="191"/>
      <c r="AE15" s="190">
        <v>409.444444444444</v>
      </c>
      <c r="AF15" s="190">
        <v>399.583333333333</v>
      </c>
      <c r="AG15" s="190">
        <v>392.444444444444</v>
      </c>
      <c r="AH15" s="190">
        <v>412.055555555556</v>
      </c>
      <c r="AI15" s="190">
        <v>385.388888888889</v>
      </c>
      <c r="AJ15" s="190">
        <v>400.444444444444</v>
      </c>
      <c r="AK15" s="190">
        <v>385.47</v>
      </c>
      <c r="AL15" s="190">
        <v>514.36</v>
      </c>
      <c r="AM15" s="190">
        <v>494.36</v>
      </c>
    </row>
    <row r="16" s="181" customFormat="1" ht="20" customHeight="1" spans="1:39">
      <c r="A16" s="106">
        <v>4.5</v>
      </c>
      <c r="B16" s="190">
        <v>704.777777777778</v>
      </c>
      <c r="C16" s="190">
        <v>624.611111111111</v>
      </c>
      <c r="D16" s="190">
        <v>860.47</v>
      </c>
      <c r="E16" s="190">
        <v>733.166666666667</v>
      </c>
      <c r="F16" s="190">
        <v>780.47</v>
      </c>
      <c r="G16" s="191">
        <v>672.67</v>
      </c>
      <c r="H16" s="191">
        <v>672.67</v>
      </c>
      <c r="I16" s="191">
        <v>607.67</v>
      </c>
      <c r="J16" s="190"/>
      <c r="K16" s="190">
        <v>551.694444444444</v>
      </c>
      <c r="L16" s="190">
        <v>586.166666666667</v>
      </c>
      <c r="M16" s="190">
        <v>598.194444444444</v>
      </c>
      <c r="N16" s="190">
        <v>620.694444444444</v>
      </c>
      <c r="O16" s="191">
        <v>670.17</v>
      </c>
      <c r="P16" s="191">
        <v>675.17</v>
      </c>
      <c r="Q16" s="191">
        <v>617.67</v>
      </c>
      <c r="R16" s="191">
        <v>700.17</v>
      </c>
      <c r="S16" s="191">
        <v>650.17</v>
      </c>
      <c r="T16" s="191">
        <v>612.67</v>
      </c>
      <c r="U16" s="191">
        <v>750.17</v>
      </c>
      <c r="V16" s="191">
        <v>680.17</v>
      </c>
      <c r="W16" s="191">
        <v>617.67</v>
      </c>
      <c r="X16" s="191">
        <v>705.17</v>
      </c>
      <c r="Y16" s="191">
        <v>630.17</v>
      </c>
      <c r="Z16" s="191">
        <v>672.67</v>
      </c>
      <c r="AA16" s="191">
        <v>702.67</v>
      </c>
      <c r="AB16" s="191">
        <v>630.17</v>
      </c>
      <c r="AC16" s="191">
        <v>695.17</v>
      </c>
      <c r="AD16" s="191"/>
      <c r="AE16" s="190">
        <v>435.25</v>
      </c>
      <c r="AF16" s="190">
        <v>424.916666666667</v>
      </c>
      <c r="AG16" s="190">
        <v>415.111111111111</v>
      </c>
      <c r="AH16" s="190">
        <v>440.722222222222</v>
      </c>
      <c r="AI16" s="190">
        <v>406.666666666667</v>
      </c>
      <c r="AJ16" s="190">
        <v>420.055555555556</v>
      </c>
      <c r="AK16" s="190">
        <v>407.64</v>
      </c>
      <c r="AL16" s="190">
        <v>552.64</v>
      </c>
      <c r="AM16" s="190">
        <v>530.14</v>
      </c>
    </row>
    <row r="17" s="181" customFormat="1" ht="20" customHeight="1" spans="1:39">
      <c r="A17" s="106">
        <v>5</v>
      </c>
      <c r="B17" s="190">
        <v>758.277777777778</v>
      </c>
      <c r="C17" s="190">
        <v>668.527777777778</v>
      </c>
      <c r="D17" s="190">
        <v>934.31</v>
      </c>
      <c r="E17" s="190">
        <v>797.361111111111</v>
      </c>
      <c r="F17" s="190">
        <v>845.42</v>
      </c>
      <c r="G17" s="191">
        <v>722.03</v>
      </c>
      <c r="H17" s="191">
        <v>722.03</v>
      </c>
      <c r="I17" s="191">
        <v>649.81</v>
      </c>
      <c r="J17" s="190"/>
      <c r="K17" s="190">
        <v>588.861111111111</v>
      </c>
      <c r="L17" s="190">
        <v>623.333333333333</v>
      </c>
      <c r="M17" s="190">
        <v>640.527777777778</v>
      </c>
      <c r="N17" s="190">
        <v>661.472222222222</v>
      </c>
      <c r="O17" s="191">
        <v>719.25</v>
      </c>
      <c r="P17" s="191">
        <v>724.81</v>
      </c>
      <c r="Q17" s="191">
        <v>660.92</v>
      </c>
      <c r="R17" s="191">
        <v>752.58</v>
      </c>
      <c r="S17" s="191">
        <v>697.03</v>
      </c>
      <c r="T17" s="191">
        <v>655.36</v>
      </c>
      <c r="U17" s="191">
        <v>808.14</v>
      </c>
      <c r="V17" s="191">
        <v>730.36</v>
      </c>
      <c r="W17" s="191">
        <v>660.92</v>
      </c>
      <c r="X17" s="191">
        <v>758.14</v>
      </c>
      <c r="Y17" s="191">
        <v>674.81</v>
      </c>
      <c r="Z17" s="191">
        <v>722.03</v>
      </c>
      <c r="AA17" s="191">
        <v>755.36</v>
      </c>
      <c r="AB17" s="191">
        <v>674.81</v>
      </c>
      <c r="AC17" s="191">
        <v>747.03</v>
      </c>
      <c r="AD17" s="191"/>
      <c r="AE17" s="190">
        <v>461.055555555556</v>
      </c>
      <c r="AF17" s="190">
        <v>450.25</v>
      </c>
      <c r="AG17" s="190">
        <v>439.805555555556</v>
      </c>
      <c r="AH17" s="190">
        <v>467.361111111111</v>
      </c>
      <c r="AI17" s="190">
        <v>429.972222222222</v>
      </c>
      <c r="AJ17" s="190">
        <v>439.666666666667</v>
      </c>
      <c r="AK17" s="190">
        <v>431.83</v>
      </c>
      <c r="AL17" s="190">
        <v>592.94</v>
      </c>
      <c r="AM17" s="190">
        <v>567.94</v>
      </c>
    </row>
    <row r="18" s="181" customFormat="1" ht="20" customHeight="1" spans="1:39">
      <c r="A18" s="106">
        <v>5.5</v>
      </c>
      <c r="B18" s="190">
        <v>813.805555555556</v>
      </c>
      <c r="C18" s="190">
        <v>712.444444444444</v>
      </c>
      <c r="D18" s="190">
        <v>1008.14</v>
      </c>
      <c r="E18" s="190">
        <v>861.555555555556</v>
      </c>
      <c r="F18" s="190">
        <v>910.36</v>
      </c>
      <c r="G18" s="191">
        <v>769.36</v>
      </c>
      <c r="H18" s="191">
        <v>769.36</v>
      </c>
      <c r="I18" s="191">
        <v>689.92</v>
      </c>
      <c r="J18" s="190"/>
      <c r="K18" s="190">
        <v>624</v>
      </c>
      <c r="L18" s="190">
        <v>660.5</v>
      </c>
      <c r="M18" s="190">
        <v>682.861111111111</v>
      </c>
      <c r="N18" s="190">
        <v>700.222222222222</v>
      </c>
      <c r="O18" s="191">
        <v>766.31</v>
      </c>
      <c r="P18" s="191">
        <v>772.42</v>
      </c>
      <c r="Q18" s="191">
        <v>702.14</v>
      </c>
      <c r="R18" s="191">
        <v>802.97</v>
      </c>
      <c r="S18" s="191">
        <v>741.86</v>
      </c>
      <c r="T18" s="191">
        <v>696.03</v>
      </c>
      <c r="U18" s="191">
        <v>864.08</v>
      </c>
      <c r="V18" s="191">
        <v>778.53</v>
      </c>
      <c r="W18" s="191">
        <v>702.14</v>
      </c>
      <c r="X18" s="191">
        <v>809.08</v>
      </c>
      <c r="Y18" s="191">
        <v>717.42</v>
      </c>
      <c r="Z18" s="191">
        <v>769.36</v>
      </c>
      <c r="AA18" s="191">
        <v>806.03</v>
      </c>
      <c r="AB18" s="191">
        <v>717.42</v>
      </c>
      <c r="AC18" s="191">
        <v>796.86</v>
      </c>
      <c r="AD18" s="191"/>
      <c r="AE18" s="190">
        <v>486.861111111111</v>
      </c>
      <c r="AF18" s="190">
        <v>475.583333333333</v>
      </c>
      <c r="AG18" s="190">
        <v>462.472222222222</v>
      </c>
      <c r="AH18" s="190">
        <v>496.027777777778</v>
      </c>
      <c r="AI18" s="190">
        <v>453.277777777778</v>
      </c>
      <c r="AJ18" s="190">
        <v>461.305555555556</v>
      </c>
      <c r="AK18" s="190">
        <v>454</v>
      </c>
      <c r="AL18" s="190">
        <v>631.22</v>
      </c>
      <c r="AM18" s="190">
        <v>603.72</v>
      </c>
    </row>
    <row r="19" s="181" customFormat="1" ht="20" customHeight="1" spans="1:39">
      <c r="A19" s="106">
        <v>6</v>
      </c>
      <c r="B19" s="190">
        <v>869.333333333333</v>
      </c>
      <c r="C19" s="190">
        <v>754.333333333333</v>
      </c>
      <c r="D19" s="190">
        <v>1081.97</v>
      </c>
      <c r="E19" s="190">
        <v>925.75</v>
      </c>
      <c r="F19" s="190">
        <v>975.31</v>
      </c>
      <c r="G19" s="191">
        <v>818.72</v>
      </c>
      <c r="H19" s="191">
        <v>818.72</v>
      </c>
      <c r="I19" s="191">
        <v>732.06</v>
      </c>
      <c r="J19" s="190"/>
      <c r="K19" s="190">
        <v>661.166666666667</v>
      </c>
      <c r="L19" s="190">
        <v>699.694444444444</v>
      </c>
      <c r="M19" s="190">
        <v>725.194444444444</v>
      </c>
      <c r="N19" s="190">
        <v>741</v>
      </c>
      <c r="O19" s="191">
        <v>815.39</v>
      </c>
      <c r="P19" s="191">
        <v>822.06</v>
      </c>
      <c r="Q19" s="191">
        <v>745.39</v>
      </c>
      <c r="R19" s="191">
        <v>855.39</v>
      </c>
      <c r="S19" s="191">
        <v>788.72</v>
      </c>
      <c r="T19" s="191">
        <v>738.72</v>
      </c>
      <c r="U19" s="191">
        <v>922.06</v>
      </c>
      <c r="V19" s="191">
        <v>828.72</v>
      </c>
      <c r="W19" s="191">
        <v>745.39</v>
      </c>
      <c r="X19" s="191">
        <v>862.06</v>
      </c>
      <c r="Y19" s="191">
        <v>762.06</v>
      </c>
      <c r="Z19" s="191">
        <v>818.72</v>
      </c>
      <c r="AA19" s="191">
        <v>858.72</v>
      </c>
      <c r="AB19" s="191">
        <v>762.06</v>
      </c>
      <c r="AC19" s="191">
        <v>848.72</v>
      </c>
      <c r="AD19" s="191"/>
      <c r="AE19" s="190">
        <v>512.666666666667</v>
      </c>
      <c r="AF19" s="190">
        <v>500.916666666667</v>
      </c>
      <c r="AG19" s="190">
        <v>487.166666666667</v>
      </c>
      <c r="AH19" s="190">
        <v>524.694444444444</v>
      </c>
      <c r="AI19" s="190">
        <v>476.583333333333</v>
      </c>
      <c r="AJ19" s="190">
        <v>480.916666666667</v>
      </c>
      <c r="AK19" s="190">
        <v>476.17</v>
      </c>
      <c r="AL19" s="190">
        <v>669.5</v>
      </c>
      <c r="AM19" s="190">
        <v>639.5</v>
      </c>
    </row>
    <row r="20" s="181" customFormat="1" ht="20" customHeight="1" spans="1:39">
      <c r="A20" s="106">
        <v>6.5</v>
      </c>
      <c r="B20" s="190">
        <v>922.833333333333</v>
      </c>
      <c r="C20" s="190">
        <v>800.277777777778</v>
      </c>
      <c r="D20" s="190">
        <v>1155.81</v>
      </c>
      <c r="E20" s="190">
        <v>989.944444444444</v>
      </c>
      <c r="F20" s="190">
        <v>1040.25</v>
      </c>
      <c r="G20" s="191">
        <v>872.14</v>
      </c>
      <c r="H20" s="191">
        <v>872.14</v>
      </c>
      <c r="I20" s="191">
        <v>778.25</v>
      </c>
      <c r="J20" s="190"/>
      <c r="K20" s="190">
        <v>696.305555555556</v>
      </c>
      <c r="L20" s="190">
        <v>736.861111111111</v>
      </c>
      <c r="M20" s="190">
        <v>767.527777777778</v>
      </c>
      <c r="N20" s="190">
        <v>785.833333333333</v>
      </c>
      <c r="O20" s="191">
        <v>868.53</v>
      </c>
      <c r="P20" s="191">
        <v>875.75</v>
      </c>
      <c r="Q20" s="191">
        <v>792.69</v>
      </c>
      <c r="R20" s="191">
        <v>911.86</v>
      </c>
      <c r="S20" s="191">
        <v>839.64</v>
      </c>
      <c r="T20" s="191">
        <v>785.47</v>
      </c>
      <c r="U20" s="191">
        <v>984.08</v>
      </c>
      <c r="V20" s="191">
        <v>882.97</v>
      </c>
      <c r="W20" s="191">
        <v>792.69</v>
      </c>
      <c r="X20" s="191">
        <v>919.08</v>
      </c>
      <c r="Y20" s="191">
        <v>810.75</v>
      </c>
      <c r="Z20" s="191">
        <v>872.14</v>
      </c>
      <c r="AA20" s="191">
        <v>915.47</v>
      </c>
      <c r="AB20" s="191">
        <v>810.75</v>
      </c>
      <c r="AC20" s="191">
        <v>904.64</v>
      </c>
      <c r="AD20" s="191"/>
      <c r="AE20" s="190">
        <v>538.472222222222</v>
      </c>
      <c r="AF20" s="190">
        <v>526.25</v>
      </c>
      <c r="AG20" s="190">
        <v>509.833333333333</v>
      </c>
      <c r="AH20" s="190">
        <v>551.333333333333</v>
      </c>
      <c r="AI20" s="190">
        <v>499.888888888889</v>
      </c>
      <c r="AJ20" s="190">
        <v>502.555555555556</v>
      </c>
      <c r="AK20" s="190">
        <v>500.36</v>
      </c>
      <c r="AL20" s="190">
        <v>709.81</v>
      </c>
      <c r="AM20" s="190">
        <v>677.31</v>
      </c>
    </row>
    <row r="21" s="181" customFormat="1" ht="20" customHeight="1" spans="1:39">
      <c r="A21" s="106">
        <v>7</v>
      </c>
      <c r="B21" s="190">
        <v>978.361111111111</v>
      </c>
      <c r="C21" s="190">
        <v>844.194444444444</v>
      </c>
      <c r="D21" s="190">
        <v>1231.67</v>
      </c>
      <c r="E21" s="190">
        <v>1054.13888888889</v>
      </c>
      <c r="F21" s="190">
        <v>1107.22</v>
      </c>
      <c r="G21" s="191">
        <v>925.56</v>
      </c>
      <c r="H21" s="191">
        <v>925.56</v>
      </c>
      <c r="I21" s="191">
        <v>824.44</v>
      </c>
      <c r="J21" s="190"/>
      <c r="K21" s="190">
        <v>737.527777777778</v>
      </c>
      <c r="L21" s="190">
        <v>776.055555555556</v>
      </c>
      <c r="M21" s="190">
        <v>809.861111111111</v>
      </c>
      <c r="N21" s="190">
        <v>828.638888888889</v>
      </c>
      <c r="O21" s="191">
        <v>921.67</v>
      </c>
      <c r="P21" s="191">
        <v>929.44</v>
      </c>
      <c r="Q21" s="191">
        <v>840</v>
      </c>
      <c r="R21" s="191">
        <v>968.33</v>
      </c>
      <c r="S21" s="191">
        <v>890.56</v>
      </c>
      <c r="T21" s="191">
        <v>832.22</v>
      </c>
      <c r="U21" s="191">
        <v>1046.11</v>
      </c>
      <c r="V21" s="191">
        <v>937.22</v>
      </c>
      <c r="W21" s="191">
        <v>840</v>
      </c>
      <c r="X21" s="191">
        <v>976.11</v>
      </c>
      <c r="Y21" s="191">
        <v>859.44</v>
      </c>
      <c r="Z21" s="191">
        <v>925.56</v>
      </c>
      <c r="AA21" s="191">
        <v>972.22</v>
      </c>
      <c r="AB21" s="191">
        <v>859.44</v>
      </c>
      <c r="AC21" s="191">
        <v>960.56</v>
      </c>
      <c r="AD21" s="191"/>
      <c r="AE21" s="190">
        <v>564.277777777778</v>
      </c>
      <c r="AF21" s="190">
        <v>551.583333333333</v>
      </c>
      <c r="AG21" s="190">
        <v>534.527777777778</v>
      </c>
      <c r="AH21" s="190">
        <v>580</v>
      </c>
      <c r="AI21" s="190">
        <v>521.166666666667</v>
      </c>
      <c r="AJ21" s="190">
        <v>522.166666666667</v>
      </c>
      <c r="AK21" s="190">
        <v>522.53</v>
      </c>
      <c r="AL21" s="190">
        <v>748.08</v>
      </c>
      <c r="AM21" s="190">
        <v>713.08</v>
      </c>
    </row>
    <row r="22" s="181" customFormat="1" ht="20" customHeight="1" spans="1:39">
      <c r="A22" s="106">
        <v>7.5</v>
      </c>
      <c r="B22" s="190">
        <v>1031.86111111111</v>
      </c>
      <c r="C22" s="190">
        <v>888.111111111111</v>
      </c>
      <c r="D22" s="190">
        <v>1305.5</v>
      </c>
      <c r="E22" s="190">
        <v>1120.36111111111</v>
      </c>
      <c r="F22" s="190">
        <v>1172.17</v>
      </c>
      <c r="G22" s="191">
        <v>978.97</v>
      </c>
      <c r="H22" s="191">
        <v>978.97</v>
      </c>
      <c r="I22" s="191">
        <v>870.64</v>
      </c>
      <c r="J22" s="190"/>
      <c r="K22" s="190">
        <v>778.75</v>
      </c>
      <c r="L22" s="190">
        <v>817.277777777778</v>
      </c>
      <c r="M22" s="190">
        <v>850.166666666667</v>
      </c>
      <c r="N22" s="190">
        <v>871.444444444444</v>
      </c>
      <c r="O22" s="191">
        <v>974.81</v>
      </c>
      <c r="P22" s="191">
        <v>983.14</v>
      </c>
      <c r="Q22" s="191">
        <v>887.31</v>
      </c>
      <c r="R22" s="191">
        <v>1024.81</v>
      </c>
      <c r="S22" s="191">
        <v>941.47</v>
      </c>
      <c r="T22" s="191">
        <v>878.97</v>
      </c>
      <c r="U22" s="191">
        <v>1108.14</v>
      </c>
      <c r="V22" s="191">
        <v>991.47</v>
      </c>
      <c r="W22" s="191">
        <v>887.31</v>
      </c>
      <c r="X22" s="191">
        <v>1033.14</v>
      </c>
      <c r="Y22" s="191">
        <v>908.14</v>
      </c>
      <c r="Z22" s="191">
        <v>978.97</v>
      </c>
      <c r="AA22" s="191">
        <v>1028.97</v>
      </c>
      <c r="AB22" s="191">
        <v>908.14</v>
      </c>
      <c r="AC22" s="191">
        <v>1016.47</v>
      </c>
      <c r="AD22" s="191"/>
      <c r="AE22" s="190">
        <v>590.083333333333</v>
      </c>
      <c r="AF22" s="190">
        <v>578.944444444444</v>
      </c>
      <c r="AG22" s="190">
        <v>559.222222222222</v>
      </c>
      <c r="AH22" s="190">
        <v>608.666666666667</v>
      </c>
      <c r="AI22" s="190">
        <v>544.472222222222</v>
      </c>
      <c r="AJ22" s="190">
        <v>541.777777777778</v>
      </c>
      <c r="AK22" s="190">
        <v>546.72</v>
      </c>
      <c r="AL22" s="190">
        <v>788.39</v>
      </c>
      <c r="AM22" s="190">
        <v>750.89</v>
      </c>
    </row>
    <row r="23" s="181" customFormat="1" ht="20" customHeight="1" spans="1:39">
      <c r="A23" s="106">
        <v>8</v>
      </c>
      <c r="B23" s="190">
        <v>1087.38888888889</v>
      </c>
      <c r="C23" s="190">
        <v>934.055555555556</v>
      </c>
      <c r="D23" s="190">
        <v>1379.33</v>
      </c>
      <c r="E23" s="190">
        <v>1184.55555555556</v>
      </c>
      <c r="F23" s="190">
        <v>1237.11</v>
      </c>
      <c r="G23" s="191">
        <v>1032.39</v>
      </c>
      <c r="H23" s="191">
        <v>1032.39</v>
      </c>
      <c r="I23" s="191">
        <v>916.83</v>
      </c>
      <c r="J23" s="190"/>
      <c r="K23" s="190">
        <v>819.972222222222</v>
      </c>
      <c r="L23" s="190">
        <v>856.472222222222</v>
      </c>
      <c r="M23" s="190">
        <v>892.5</v>
      </c>
      <c r="N23" s="190">
        <v>916.277777777778</v>
      </c>
      <c r="O23" s="191">
        <v>1027.94</v>
      </c>
      <c r="P23" s="191">
        <v>1036.83</v>
      </c>
      <c r="Q23" s="191">
        <v>934.61</v>
      </c>
      <c r="R23" s="191">
        <v>1081.28</v>
      </c>
      <c r="S23" s="191">
        <v>992.39</v>
      </c>
      <c r="T23" s="191">
        <v>925.72</v>
      </c>
      <c r="U23" s="191">
        <v>1170.17</v>
      </c>
      <c r="V23" s="191">
        <v>1045.72</v>
      </c>
      <c r="W23" s="191">
        <v>934.61</v>
      </c>
      <c r="X23" s="191">
        <v>1090.17</v>
      </c>
      <c r="Y23" s="191">
        <v>956.83</v>
      </c>
      <c r="Z23" s="191">
        <v>1032.39</v>
      </c>
      <c r="AA23" s="191">
        <v>1085.72</v>
      </c>
      <c r="AB23" s="191">
        <v>956.83</v>
      </c>
      <c r="AC23" s="191">
        <v>1072.39</v>
      </c>
      <c r="AD23" s="191"/>
      <c r="AE23" s="190">
        <v>615.888888888889</v>
      </c>
      <c r="AF23" s="190">
        <v>604.277777777778</v>
      </c>
      <c r="AG23" s="190">
        <v>583.916666666667</v>
      </c>
      <c r="AH23" s="190">
        <v>635.305555555556</v>
      </c>
      <c r="AI23" s="190">
        <v>569.805555555556</v>
      </c>
      <c r="AJ23" s="190">
        <v>563.416666666667</v>
      </c>
      <c r="AK23" s="190">
        <v>564.83</v>
      </c>
      <c r="AL23" s="190">
        <v>822.61</v>
      </c>
      <c r="AM23" s="190">
        <v>782.61</v>
      </c>
    </row>
    <row r="24" s="181" customFormat="1" ht="20" customHeight="1" spans="1:39">
      <c r="A24" s="106">
        <v>8.5</v>
      </c>
      <c r="B24" s="190">
        <v>1140.88888888889</v>
      </c>
      <c r="C24" s="190">
        <v>977.972222222222</v>
      </c>
      <c r="D24" s="190">
        <v>1453.17</v>
      </c>
      <c r="E24" s="190">
        <v>1248.75</v>
      </c>
      <c r="F24" s="190">
        <v>1302.06</v>
      </c>
      <c r="G24" s="191">
        <v>1083.78</v>
      </c>
      <c r="H24" s="191">
        <v>1083.78</v>
      </c>
      <c r="I24" s="191">
        <v>961</v>
      </c>
      <c r="J24" s="190"/>
      <c r="K24" s="190">
        <v>861.194444444444</v>
      </c>
      <c r="L24" s="190">
        <v>897.694444444444</v>
      </c>
      <c r="M24" s="190">
        <v>934.833333333333</v>
      </c>
      <c r="N24" s="190">
        <v>959.083333333333</v>
      </c>
      <c r="O24" s="191">
        <v>1079.06</v>
      </c>
      <c r="P24" s="191">
        <v>1088.5</v>
      </c>
      <c r="Q24" s="191">
        <v>979.89</v>
      </c>
      <c r="R24" s="191">
        <v>1135.72</v>
      </c>
      <c r="S24" s="191">
        <v>1041.28</v>
      </c>
      <c r="T24" s="191">
        <v>970.44</v>
      </c>
      <c r="U24" s="191">
        <v>1230.17</v>
      </c>
      <c r="V24" s="191">
        <v>1097.94</v>
      </c>
      <c r="W24" s="191">
        <v>979.89</v>
      </c>
      <c r="X24" s="191">
        <v>1145.17</v>
      </c>
      <c r="Y24" s="191">
        <v>1003.5</v>
      </c>
      <c r="Z24" s="191">
        <v>1083.78</v>
      </c>
      <c r="AA24" s="191">
        <v>1140.44</v>
      </c>
      <c r="AB24" s="191">
        <v>1003.5</v>
      </c>
      <c r="AC24" s="191">
        <v>1126.28</v>
      </c>
      <c r="AD24" s="191"/>
      <c r="AE24" s="190">
        <v>641.694444444444</v>
      </c>
      <c r="AF24" s="190">
        <v>631.638888888889</v>
      </c>
      <c r="AG24" s="190">
        <v>608.611111111111</v>
      </c>
      <c r="AH24" s="190">
        <v>663.972222222222</v>
      </c>
      <c r="AI24" s="190">
        <v>595.138888888889</v>
      </c>
      <c r="AJ24" s="190">
        <v>583.027777777778</v>
      </c>
      <c r="AK24" s="190">
        <v>597.14</v>
      </c>
      <c r="AL24" s="190">
        <v>871.03</v>
      </c>
      <c r="AM24" s="190">
        <v>828.53</v>
      </c>
    </row>
    <row r="25" s="181" customFormat="1" ht="20" customHeight="1" spans="1:39">
      <c r="A25" s="106">
        <v>9</v>
      </c>
      <c r="B25" s="190">
        <v>1196.41666666667</v>
      </c>
      <c r="C25" s="190">
        <v>1023.91666666667</v>
      </c>
      <c r="D25" s="190">
        <v>1527</v>
      </c>
      <c r="E25" s="190">
        <v>1312.94444444444</v>
      </c>
      <c r="F25" s="190">
        <v>1367</v>
      </c>
      <c r="G25" s="191">
        <v>1137.19</v>
      </c>
      <c r="H25" s="191">
        <v>1137.19</v>
      </c>
      <c r="I25" s="191">
        <v>1007.19</v>
      </c>
      <c r="J25" s="190"/>
      <c r="K25" s="190">
        <v>902.416666666667</v>
      </c>
      <c r="L25" s="190">
        <v>936.888888888889</v>
      </c>
      <c r="M25" s="190">
        <v>977.166666666667</v>
      </c>
      <c r="N25" s="190">
        <v>1003.91666666667</v>
      </c>
      <c r="O25" s="191">
        <v>1132.19</v>
      </c>
      <c r="P25" s="191">
        <v>1142.19</v>
      </c>
      <c r="Q25" s="191">
        <v>1027.19</v>
      </c>
      <c r="R25" s="191">
        <v>1192.19</v>
      </c>
      <c r="S25" s="191">
        <v>1092.19</v>
      </c>
      <c r="T25" s="191">
        <v>1017.19</v>
      </c>
      <c r="U25" s="191">
        <v>1292.19</v>
      </c>
      <c r="V25" s="191">
        <v>1152.19</v>
      </c>
      <c r="W25" s="191">
        <v>1027.19</v>
      </c>
      <c r="X25" s="191">
        <v>1202.19</v>
      </c>
      <c r="Y25" s="191">
        <v>1052.19</v>
      </c>
      <c r="Z25" s="191">
        <v>1137.19</v>
      </c>
      <c r="AA25" s="191">
        <v>1197.19</v>
      </c>
      <c r="AB25" s="191">
        <v>1052.19</v>
      </c>
      <c r="AC25" s="191">
        <v>1182.19</v>
      </c>
      <c r="AD25" s="191"/>
      <c r="AE25" s="190">
        <v>667.5</v>
      </c>
      <c r="AF25" s="190">
        <v>659</v>
      </c>
      <c r="AG25" s="190">
        <v>633.305555555556</v>
      </c>
      <c r="AH25" s="190">
        <v>692.638888888889</v>
      </c>
      <c r="AI25" s="190">
        <v>618.444444444444</v>
      </c>
      <c r="AJ25" s="190">
        <v>604.666666666667</v>
      </c>
      <c r="AK25" s="190">
        <v>627.42</v>
      </c>
      <c r="AL25" s="190">
        <v>917.42</v>
      </c>
      <c r="AM25" s="190">
        <v>872.42</v>
      </c>
    </row>
    <row r="26" s="181" customFormat="1" ht="20" customHeight="1" spans="1:39">
      <c r="A26" s="106">
        <v>9.5</v>
      </c>
      <c r="B26" s="190">
        <v>1251.94444444444</v>
      </c>
      <c r="C26" s="190">
        <v>1067.83333333333</v>
      </c>
      <c r="D26" s="190">
        <v>1600.83</v>
      </c>
      <c r="E26" s="190">
        <v>1377.13888888889</v>
      </c>
      <c r="F26" s="190">
        <v>1431.94</v>
      </c>
      <c r="G26" s="191">
        <v>1190.61</v>
      </c>
      <c r="H26" s="191">
        <v>1190.61</v>
      </c>
      <c r="I26" s="191">
        <v>1053.39</v>
      </c>
      <c r="J26" s="190"/>
      <c r="K26" s="190">
        <v>943.638888888889</v>
      </c>
      <c r="L26" s="190">
        <v>976.083333333333</v>
      </c>
      <c r="M26" s="190">
        <v>1019.5</v>
      </c>
      <c r="N26" s="190">
        <v>1046.72222222222</v>
      </c>
      <c r="O26" s="191">
        <v>1185.33</v>
      </c>
      <c r="P26" s="191">
        <v>1195.89</v>
      </c>
      <c r="Q26" s="191">
        <v>1074.5</v>
      </c>
      <c r="R26" s="191">
        <v>1248.67</v>
      </c>
      <c r="S26" s="191">
        <v>1143.11</v>
      </c>
      <c r="T26" s="191">
        <v>1063.94</v>
      </c>
      <c r="U26" s="191">
        <v>1354.22</v>
      </c>
      <c r="V26" s="191">
        <v>1206.44</v>
      </c>
      <c r="W26" s="191">
        <v>1074.5</v>
      </c>
      <c r="X26" s="191">
        <v>1259.22</v>
      </c>
      <c r="Y26" s="191">
        <v>1100.89</v>
      </c>
      <c r="Z26" s="191">
        <v>1190.61</v>
      </c>
      <c r="AA26" s="191">
        <v>1253.94</v>
      </c>
      <c r="AB26" s="191">
        <v>1100.89</v>
      </c>
      <c r="AC26" s="191">
        <v>1238.11</v>
      </c>
      <c r="AD26" s="191"/>
      <c r="AE26" s="190">
        <v>693.305555555556</v>
      </c>
      <c r="AF26" s="190">
        <v>686.361111111111</v>
      </c>
      <c r="AG26" s="190">
        <v>660.027777777778</v>
      </c>
      <c r="AH26" s="190">
        <v>719.277777777778</v>
      </c>
      <c r="AI26" s="190">
        <v>643.777777777778</v>
      </c>
      <c r="AJ26" s="190">
        <v>624.277777777778</v>
      </c>
      <c r="AK26" s="190">
        <v>659.72</v>
      </c>
      <c r="AL26" s="190">
        <v>965.83</v>
      </c>
      <c r="AM26" s="190">
        <v>918.33</v>
      </c>
    </row>
    <row r="27" s="181" customFormat="1" ht="20" customHeight="1" spans="1:39">
      <c r="A27" s="106">
        <v>10</v>
      </c>
      <c r="B27" s="190">
        <v>1305.44444444444</v>
      </c>
      <c r="C27" s="190">
        <v>1111.75</v>
      </c>
      <c r="D27" s="190">
        <v>1676.69</v>
      </c>
      <c r="E27" s="190">
        <v>1441.33333333333</v>
      </c>
      <c r="F27" s="190">
        <v>1498.92</v>
      </c>
      <c r="G27" s="191">
        <v>1244.03</v>
      </c>
      <c r="H27" s="191">
        <v>1244.03</v>
      </c>
      <c r="I27" s="191">
        <v>1099.58</v>
      </c>
      <c r="J27" s="190"/>
      <c r="K27" s="190">
        <v>984.861111111111</v>
      </c>
      <c r="L27" s="190">
        <v>1017.30555555556</v>
      </c>
      <c r="M27" s="190">
        <v>1061.83333333333</v>
      </c>
      <c r="N27" s="190">
        <v>1089.52777777778</v>
      </c>
      <c r="O27" s="191">
        <v>1238.47</v>
      </c>
      <c r="P27" s="191">
        <v>1249.58</v>
      </c>
      <c r="Q27" s="191">
        <v>1121.81</v>
      </c>
      <c r="R27" s="191">
        <v>1305.14</v>
      </c>
      <c r="S27" s="191">
        <v>1194.03</v>
      </c>
      <c r="T27" s="191">
        <v>1110.69</v>
      </c>
      <c r="U27" s="191">
        <v>1416.25</v>
      </c>
      <c r="V27" s="191">
        <v>1260.69</v>
      </c>
      <c r="W27" s="191">
        <v>1121.81</v>
      </c>
      <c r="X27" s="191">
        <v>1316.25</v>
      </c>
      <c r="Y27" s="191">
        <v>1149.58</v>
      </c>
      <c r="Z27" s="191">
        <v>1244.03</v>
      </c>
      <c r="AA27" s="191">
        <v>1310.69</v>
      </c>
      <c r="AB27" s="191">
        <v>1149.58</v>
      </c>
      <c r="AC27" s="191">
        <v>1294.03</v>
      </c>
      <c r="AD27" s="191"/>
      <c r="AE27" s="190">
        <v>721.138888888889</v>
      </c>
      <c r="AF27" s="190">
        <v>711.694444444444</v>
      </c>
      <c r="AG27" s="190">
        <v>684.722222222222</v>
      </c>
      <c r="AH27" s="190">
        <v>747.944444444444</v>
      </c>
      <c r="AI27" s="190">
        <v>669.111111111111</v>
      </c>
      <c r="AJ27" s="190">
        <v>643.888888888889</v>
      </c>
      <c r="AK27" s="190">
        <v>692.03</v>
      </c>
      <c r="AL27" s="190">
        <v>1014.25</v>
      </c>
      <c r="AM27" s="190">
        <v>964.25</v>
      </c>
    </row>
    <row r="28" s="181" customFormat="1" ht="20" customHeight="1" spans="1:39">
      <c r="A28" s="106">
        <v>10.5</v>
      </c>
      <c r="B28" s="190">
        <v>1360.97222222222</v>
      </c>
      <c r="C28" s="190">
        <v>1157.69444444444</v>
      </c>
      <c r="D28" s="190">
        <v>1750.53</v>
      </c>
      <c r="E28" s="190">
        <v>1505.52777777778</v>
      </c>
      <c r="F28" s="190">
        <v>1563.86</v>
      </c>
      <c r="G28" s="191">
        <v>1297.44</v>
      </c>
      <c r="H28" s="191">
        <v>1297.44</v>
      </c>
      <c r="I28" s="191">
        <v>1145.78</v>
      </c>
      <c r="J28" s="190"/>
      <c r="K28" s="190">
        <v>1024.05555555556</v>
      </c>
      <c r="L28" s="190">
        <v>1056.5</v>
      </c>
      <c r="M28" s="190">
        <v>1102.13888888889</v>
      </c>
      <c r="N28" s="190">
        <v>1134.36111111111</v>
      </c>
      <c r="O28" s="191">
        <v>1291.61</v>
      </c>
      <c r="P28" s="191">
        <v>1303.28</v>
      </c>
      <c r="Q28" s="191">
        <v>1169.11</v>
      </c>
      <c r="R28" s="191">
        <v>1361.61</v>
      </c>
      <c r="S28" s="191">
        <v>1244.94</v>
      </c>
      <c r="T28" s="191">
        <v>1157.44</v>
      </c>
      <c r="U28" s="191">
        <v>1478.28</v>
      </c>
      <c r="V28" s="191">
        <v>1314.94</v>
      </c>
      <c r="W28" s="191">
        <v>1169.11</v>
      </c>
      <c r="X28" s="191">
        <v>1373.28</v>
      </c>
      <c r="Y28" s="191">
        <v>1198.28</v>
      </c>
      <c r="Z28" s="191">
        <v>1297.44</v>
      </c>
      <c r="AA28" s="191">
        <v>1367.44</v>
      </c>
      <c r="AB28" s="191">
        <v>1198.28</v>
      </c>
      <c r="AC28" s="191">
        <v>1349.94</v>
      </c>
      <c r="AD28" s="191"/>
      <c r="AE28" s="190">
        <v>751</v>
      </c>
      <c r="AF28" s="190">
        <v>739.055555555556</v>
      </c>
      <c r="AG28" s="190">
        <v>709.416666666667</v>
      </c>
      <c r="AH28" s="190">
        <v>776.611111111111</v>
      </c>
      <c r="AI28" s="190">
        <v>694.444444444444</v>
      </c>
      <c r="AJ28" s="190">
        <v>665.527777777778</v>
      </c>
      <c r="AK28" s="190">
        <v>722.31</v>
      </c>
      <c r="AL28" s="190">
        <v>1060.64</v>
      </c>
      <c r="AM28" s="190">
        <v>1008.14</v>
      </c>
    </row>
    <row r="29" s="181" customFormat="1" ht="20" customHeight="1" spans="1:39">
      <c r="A29" s="106">
        <v>11</v>
      </c>
      <c r="B29" s="190">
        <v>1414.47222222222</v>
      </c>
      <c r="C29" s="190">
        <v>1201.61111111111</v>
      </c>
      <c r="D29" s="190">
        <v>1824.36</v>
      </c>
      <c r="E29" s="190">
        <v>1569.72222222222</v>
      </c>
      <c r="F29" s="190">
        <v>1628.81</v>
      </c>
      <c r="G29" s="191">
        <v>1350.86</v>
      </c>
      <c r="H29" s="191">
        <v>1350.86</v>
      </c>
      <c r="I29" s="191">
        <v>1191.97</v>
      </c>
      <c r="J29" s="190"/>
      <c r="K29" s="190">
        <v>1065.27777777778</v>
      </c>
      <c r="L29" s="190">
        <v>1097.72222222222</v>
      </c>
      <c r="M29" s="190">
        <v>1144.47222222222</v>
      </c>
      <c r="N29" s="190">
        <v>1177.16666666667</v>
      </c>
      <c r="O29" s="191">
        <v>1344.75</v>
      </c>
      <c r="P29" s="191">
        <v>1356.97</v>
      </c>
      <c r="Q29" s="191">
        <v>1216.42</v>
      </c>
      <c r="R29" s="191">
        <v>1418.08</v>
      </c>
      <c r="S29" s="191">
        <v>1295.86</v>
      </c>
      <c r="T29" s="191">
        <v>1204.19</v>
      </c>
      <c r="U29" s="191">
        <v>1540.31</v>
      </c>
      <c r="V29" s="191">
        <v>1369.19</v>
      </c>
      <c r="W29" s="191">
        <v>1216.42</v>
      </c>
      <c r="X29" s="191">
        <v>1430.31</v>
      </c>
      <c r="Y29" s="191">
        <v>1246.97</v>
      </c>
      <c r="Z29" s="191">
        <v>1350.86</v>
      </c>
      <c r="AA29" s="191">
        <v>1424.19</v>
      </c>
      <c r="AB29" s="191">
        <v>1246.97</v>
      </c>
      <c r="AC29" s="191">
        <v>1405.86</v>
      </c>
      <c r="AD29" s="191"/>
      <c r="AE29" s="190">
        <v>778.833333333333</v>
      </c>
      <c r="AF29" s="190">
        <v>766.416666666667</v>
      </c>
      <c r="AG29" s="190">
        <v>734.111111111111</v>
      </c>
      <c r="AH29" s="190">
        <v>803.25</v>
      </c>
      <c r="AI29" s="190">
        <v>719.777777777778</v>
      </c>
      <c r="AJ29" s="190">
        <v>685.138888888889</v>
      </c>
      <c r="AK29" s="190">
        <v>754.61</v>
      </c>
      <c r="AL29" s="190">
        <v>1109.06</v>
      </c>
      <c r="AM29" s="190">
        <v>1054.06</v>
      </c>
    </row>
    <row r="30" s="181" customFormat="1" ht="20" customHeight="1" spans="1:39">
      <c r="A30" s="106">
        <v>11.5</v>
      </c>
      <c r="B30" s="190">
        <v>1470</v>
      </c>
      <c r="C30" s="190">
        <v>1247.55555555556</v>
      </c>
      <c r="D30" s="190">
        <v>1898.19</v>
      </c>
      <c r="E30" s="190">
        <v>1633.91666666667</v>
      </c>
      <c r="F30" s="190">
        <v>1693.75</v>
      </c>
      <c r="G30" s="191">
        <v>1404.28</v>
      </c>
      <c r="H30" s="191">
        <v>1404.28</v>
      </c>
      <c r="I30" s="191">
        <v>1238.17</v>
      </c>
      <c r="J30" s="190"/>
      <c r="K30" s="190">
        <v>1106.5</v>
      </c>
      <c r="L30" s="190">
        <v>1136.91666666667</v>
      </c>
      <c r="M30" s="190">
        <v>1186.80555555556</v>
      </c>
      <c r="N30" s="190">
        <v>1219.97222222222</v>
      </c>
      <c r="O30" s="191">
        <v>1397.89</v>
      </c>
      <c r="P30" s="191">
        <v>1410.67</v>
      </c>
      <c r="Q30" s="191">
        <v>1263.72</v>
      </c>
      <c r="R30" s="191">
        <v>1474.56</v>
      </c>
      <c r="S30" s="191">
        <v>1346.78</v>
      </c>
      <c r="T30" s="191">
        <v>1250.94</v>
      </c>
      <c r="U30" s="191">
        <v>1602.33</v>
      </c>
      <c r="V30" s="191">
        <v>1423.44</v>
      </c>
      <c r="W30" s="191">
        <v>1263.72</v>
      </c>
      <c r="X30" s="191">
        <v>1487.33</v>
      </c>
      <c r="Y30" s="191">
        <v>1295.67</v>
      </c>
      <c r="Z30" s="191">
        <v>1404.28</v>
      </c>
      <c r="AA30" s="191">
        <v>1480.94</v>
      </c>
      <c r="AB30" s="191">
        <v>1295.67</v>
      </c>
      <c r="AC30" s="191">
        <v>1461.78</v>
      </c>
      <c r="AD30" s="191"/>
      <c r="AE30" s="190">
        <v>808.694444444444</v>
      </c>
      <c r="AF30" s="190">
        <v>793.777777777778</v>
      </c>
      <c r="AG30" s="190">
        <v>760.833333333333</v>
      </c>
      <c r="AH30" s="190">
        <v>831.916666666667</v>
      </c>
      <c r="AI30" s="190">
        <v>743.083333333333</v>
      </c>
      <c r="AJ30" s="190">
        <v>706.777777777778</v>
      </c>
      <c r="AK30" s="190">
        <v>786.92</v>
      </c>
      <c r="AL30" s="190">
        <v>1157.47</v>
      </c>
      <c r="AM30" s="190">
        <v>1099.97</v>
      </c>
    </row>
    <row r="31" s="181" customFormat="1" ht="20" customHeight="1" spans="1:39">
      <c r="A31" s="106">
        <v>12</v>
      </c>
      <c r="B31" s="190">
        <v>1525.52777777778</v>
      </c>
      <c r="C31" s="190">
        <v>1291.47222222222</v>
      </c>
      <c r="D31" s="190">
        <v>1972.03</v>
      </c>
      <c r="E31" s="190">
        <v>1698.11111111111</v>
      </c>
      <c r="F31" s="190">
        <v>1758.69</v>
      </c>
      <c r="G31" s="191">
        <v>1457.69</v>
      </c>
      <c r="H31" s="191">
        <v>1457.69</v>
      </c>
      <c r="I31" s="191">
        <v>1284.36</v>
      </c>
      <c r="J31" s="190"/>
      <c r="K31" s="190">
        <v>1147.72222222222</v>
      </c>
      <c r="L31" s="190">
        <v>1178.13888888889</v>
      </c>
      <c r="M31" s="190">
        <v>1229.13888888889</v>
      </c>
      <c r="N31" s="190">
        <v>1264.80555555556</v>
      </c>
      <c r="O31" s="191">
        <v>1451.03</v>
      </c>
      <c r="P31" s="191">
        <v>1464.36</v>
      </c>
      <c r="Q31" s="191">
        <v>1311.03</v>
      </c>
      <c r="R31" s="191">
        <v>1531.03</v>
      </c>
      <c r="S31" s="191">
        <v>1397.69</v>
      </c>
      <c r="T31" s="191">
        <v>1297.69</v>
      </c>
      <c r="U31" s="191">
        <v>1664.36</v>
      </c>
      <c r="V31" s="191">
        <v>1477.69</v>
      </c>
      <c r="W31" s="191">
        <v>1311.03</v>
      </c>
      <c r="X31" s="191">
        <v>1544.36</v>
      </c>
      <c r="Y31" s="191">
        <v>1344.36</v>
      </c>
      <c r="Z31" s="191">
        <v>1457.69</v>
      </c>
      <c r="AA31" s="191">
        <v>1537.69</v>
      </c>
      <c r="AB31" s="191">
        <v>1344.36</v>
      </c>
      <c r="AC31" s="191">
        <v>1517.69</v>
      </c>
      <c r="AD31" s="191"/>
      <c r="AE31" s="190">
        <v>836.527777777778</v>
      </c>
      <c r="AF31" s="190">
        <v>819.111111111111</v>
      </c>
      <c r="AG31" s="190">
        <v>785.527777777778</v>
      </c>
      <c r="AH31" s="190">
        <v>860.583333333333</v>
      </c>
      <c r="AI31" s="190">
        <v>768.416666666667</v>
      </c>
      <c r="AJ31" s="190">
        <v>726.388888888889</v>
      </c>
      <c r="AK31" s="190">
        <v>817.19</v>
      </c>
      <c r="AL31" s="190">
        <v>1203.86</v>
      </c>
      <c r="AM31" s="190">
        <v>1143.86</v>
      </c>
    </row>
    <row r="32" s="181" customFormat="1" ht="20" customHeight="1" spans="1:39">
      <c r="A32" s="106">
        <v>12.5</v>
      </c>
      <c r="B32" s="190">
        <v>1579.02777777778</v>
      </c>
      <c r="C32" s="190">
        <v>1335.38888888889</v>
      </c>
      <c r="D32" s="190">
        <v>2045.86</v>
      </c>
      <c r="E32" s="190">
        <v>1762.30555555556</v>
      </c>
      <c r="F32" s="190">
        <v>1823.64</v>
      </c>
      <c r="G32" s="191">
        <v>1511.11</v>
      </c>
      <c r="H32" s="191">
        <v>1511.11</v>
      </c>
      <c r="I32" s="191">
        <v>1330.56</v>
      </c>
      <c r="J32" s="190"/>
      <c r="K32" s="190">
        <v>1188.94444444444</v>
      </c>
      <c r="L32" s="190">
        <v>1217.33333333333</v>
      </c>
      <c r="M32" s="190">
        <v>1271.47222222222</v>
      </c>
      <c r="N32" s="190">
        <v>1307.61111111111</v>
      </c>
      <c r="O32" s="191">
        <v>1504.17</v>
      </c>
      <c r="P32" s="191">
        <v>1518.06</v>
      </c>
      <c r="Q32" s="191">
        <v>1358.33</v>
      </c>
      <c r="R32" s="191">
        <v>1587.5</v>
      </c>
      <c r="S32" s="191">
        <v>1448.61</v>
      </c>
      <c r="T32" s="191">
        <v>1344.44</v>
      </c>
      <c r="U32" s="191">
        <v>1726.39</v>
      </c>
      <c r="V32" s="191">
        <v>1531.94</v>
      </c>
      <c r="W32" s="191">
        <v>1358.33</v>
      </c>
      <c r="X32" s="191">
        <v>1601.39</v>
      </c>
      <c r="Y32" s="191">
        <v>1393.06</v>
      </c>
      <c r="Z32" s="191">
        <v>1511.11</v>
      </c>
      <c r="AA32" s="191">
        <v>1594.44</v>
      </c>
      <c r="AB32" s="191">
        <v>1393.06</v>
      </c>
      <c r="AC32" s="191">
        <v>1573.61</v>
      </c>
      <c r="AD32" s="191"/>
      <c r="AE32" s="190">
        <v>864.361111111111</v>
      </c>
      <c r="AF32" s="190">
        <v>846.472222222222</v>
      </c>
      <c r="AG32" s="190">
        <v>810.222222222222</v>
      </c>
      <c r="AH32" s="190">
        <v>887.222222222222</v>
      </c>
      <c r="AI32" s="190">
        <v>793.75</v>
      </c>
      <c r="AJ32" s="190">
        <v>748.027777777778</v>
      </c>
      <c r="AK32" s="190">
        <v>849.5</v>
      </c>
      <c r="AL32" s="190">
        <v>1252.28</v>
      </c>
      <c r="AM32" s="190">
        <v>1189.78</v>
      </c>
    </row>
    <row r="33" s="181" customFormat="1" ht="20" customHeight="1" spans="1:39">
      <c r="A33" s="106">
        <v>13</v>
      </c>
      <c r="B33" s="190">
        <v>1634.55555555556</v>
      </c>
      <c r="C33" s="190">
        <v>1381.33333333333</v>
      </c>
      <c r="D33" s="190">
        <v>2121.72</v>
      </c>
      <c r="E33" s="190">
        <v>1826.5</v>
      </c>
      <c r="F33" s="190">
        <v>1890.61</v>
      </c>
      <c r="G33" s="191">
        <v>1564.53</v>
      </c>
      <c r="H33" s="191">
        <v>1564.53</v>
      </c>
      <c r="I33" s="191">
        <v>1376.75</v>
      </c>
      <c r="J33" s="190"/>
      <c r="K33" s="190">
        <v>1230.16666666667</v>
      </c>
      <c r="L33" s="190">
        <v>1256.52777777778</v>
      </c>
      <c r="M33" s="190">
        <v>1313.80555555556</v>
      </c>
      <c r="N33" s="190">
        <v>1352.44444444444</v>
      </c>
      <c r="O33" s="191">
        <v>1557.31</v>
      </c>
      <c r="P33" s="191">
        <v>1571.75</v>
      </c>
      <c r="Q33" s="191">
        <v>1405.64</v>
      </c>
      <c r="R33" s="191">
        <v>1643.97</v>
      </c>
      <c r="S33" s="191">
        <v>1499.53</v>
      </c>
      <c r="T33" s="191">
        <v>1391.19</v>
      </c>
      <c r="U33" s="191">
        <v>1788.42</v>
      </c>
      <c r="V33" s="191">
        <v>1586.19</v>
      </c>
      <c r="W33" s="191">
        <v>1405.64</v>
      </c>
      <c r="X33" s="191">
        <v>1658.42</v>
      </c>
      <c r="Y33" s="191">
        <v>1441.75</v>
      </c>
      <c r="Z33" s="191">
        <v>1564.53</v>
      </c>
      <c r="AA33" s="191">
        <v>1651.19</v>
      </c>
      <c r="AB33" s="191">
        <v>1441.75</v>
      </c>
      <c r="AC33" s="191">
        <v>1629.53</v>
      </c>
      <c r="AD33" s="191"/>
      <c r="AE33" s="190">
        <v>894.222222222222</v>
      </c>
      <c r="AF33" s="190">
        <v>873.833333333333</v>
      </c>
      <c r="AG33" s="190">
        <v>834.916666666667</v>
      </c>
      <c r="AH33" s="190">
        <v>915.888888888889</v>
      </c>
      <c r="AI33" s="190">
        <v>819.083333333333</v>
      </c>
      <c r="AJ33" s="190">
        <v>767.638888888889</v>
      </c>
      <c r="AK33" s="190">
        <v>879.78</v>
      </c>
      <c r="AL33" s="190">
        <v>1298.67</v>
      </c>
      <c r="AM33" s="190">
        <v>1233.67</v>
      </c>
    </row>
    <row r="34" s="181" customFormat="1" ht="20" customHeight="1" spans="1:39">
      <c r="A34" s="106">
        <v>13.5</v>
      </c>
      <c r="B34" s="190">
        <v>1688.05555555556</v>
      </c>
      <c r="C34" s="190">
        <v>1425.25</v>
      </c>
      <c r="D34" s="190">
        <v>2195.56</v>
      </c>
      <c r="E34" s="190">
        <v>1890.69444444444</v>
      </c>
      <c r="F34" s="190">
        <v>1955.56</v>
      </c>
      <c r="G34" s="191">
        <v>1617.94</v>
      </c>
      <c r="H34" s="191">
        <v>1617.94</v>
      </c>
      <c r="I34" s="191">
        <v>1422.94</v>
      </c>
      <c r="J34" s="190"/>
      <c r="K34" s="190">
        <v>1271.38888888889</v>
      </c>
      <c r="L34" s="190">
        <v>1297.75</v>
      </c>
      <c r="M34" s="190">
        <v>1356.13888888889</v>
      </c>
      <c r="N34" s="190">
        <v>1395.25</v>
      </c>
      <c r="O34" s="191">
        <v>1610.44</v>
      </c>
      <c r="P34" s="191">
        <v>1625.44</v>
      </c>
      <c r="Q34" s="191">
        <v>1452.94</v>
      </c>
      <c r="R34" s="191">
        <v>1700.44</v>
      </c>
      <c r="S34" s="191">
        <v>1550.44</v>
      </c>
      <c r="T34" s="191">
        <v>1437.94</v>
      </c>
      <c r="U34" s="191">
        <v>1850.44</v>
      </c>
      <c r="V34" s="191">
        <v>1640.44</v>
      </c>
      <c r="W34" s="191">
        <v>1452.94</v>
      </c>
      <c r="X34" s="191">
        <v>1715.44</v>
      </c>
      <c r="Y34" s="191">
        <v>1490.44</v>
      </c>
      <c r="Z34" s="191">
        <v>1617.94</v>
      </c>
      <c r="AA34" s="191">
        <v>1707.94</v>
      </c>
      <c r="AB34" s="191">
        <v>1490.44</v>
      </c>
      <c r="AC34" s="191">
        <v>1685.44</v>
      </c>
      <c r="AD34" s="191"/>
      <c r="AE34" s="190">
        <v>922.055555555556</v>
      </c>
      <c r="AF34" s="190">
        <v>901.194444444444</v>
      </c>
      <c r="AG34" s="190">
        <v>859.611111111111</v>
      </c>
      <c r="AH34" s="190">
        <v>944.555555555556</v>
      </c>
      <c r="AI34" s="190">
        <v>842.388888888889</v>
      </c>
      <c r="AJ34" s="190">
        <v>785.222222222222</v>
      </c>
      <c r="AK34" s="190">
        <v>912.08</v>
      </c>
      <c r="AL34" s="190">
        <v>1347.08</v>
      </c>
      <c r="AM34" s="190">
        <v>1279.58</v>
      </c>
    </row>
    <row r="35" s="181" customFormat="1" ht="20" customHeight="1" spans="1:39">
      <c r="A35" s="106">
        <v>14</v>
      </c>
      <c r="B35" s="190">
        <v>1743.58333333333</v>
      </c>
      <c r="C35" s="190">
        <v>1471.19444444444</v>
      </c>
      <c r="D35" s="190">
        <v>2269.39</v>
      </c>
      <c r="E35" s="190">
        <v>1954.88888888889</v>
      </c>
      <c r="F35" s="190">
        <v>2020.5</v>
      </c>
      <c r="G35" s="191">
        <v>1671.36</v>
      </c>
      <c r="H35" s="191">
        <v>1671.36</v>
      </c>
      <c r="I35" s="191">
        <v>1469.14</v>
      </c>
      <c r="J35" s="190"/>
      <c r="K35" s="190">
        <v>1312.61111111111</v>
      </c>
      <c r="L35" s="190">
        <v>1336.94444444444</v>
      </c>
      <c r="M35" s="190">
        <v>1396.44444444444</v>
      </c>
      <c r="N35" s="190">
        <v>1438.05555555556</v>
      </c>
      <c r="O35" s="191">
        <v>1663.58</v>
      </c>
      <c r="P35" s="191">
        <v>1679.14</v>
      </c>
      <c r="Q35" s="191">
        <v>1500.25</v>
      </c>
      <c r="R35" s="191">
        <v>1756.92</v>
      </c>
      <c r="S35" s="191">
        <v>1601.36</v>
      </c>
      <c r="T35" s="191">
        <v>1484.69</v>
      </c>
      <c r="U35" s="191">
        <v>1912.47</v>
      </c>
      <c r="V35" s="191">
        <v>1694.69</v>
      </c>
      <c r="W35" s="191">
        <v>1500.25</v>
      </c>
      <c r="X35" s="191">
        <v>1772.47</v>
      </c>
      <c r="Y35" s="191">
        <v>1539.14</v>
      </c>
      <c r="Z35" s="191">
        <v>1671.36</v>
      </c>
      <c r="AA35" s="191">
        <v>1764.69</v>
      </c>
      <c r="AB35" s="191">
        <v>1539.14</v>
      </c>
      <c r="AC35" s="191">
        <v>1741.36</v>
      </c>
      <c r="AD35" s="191"/>
      <c r="AE35" s="190">
        <v>951.916666666667</v>
      </c>
      <c r="AF35" s="190">
        <v>928.555555555556</v>
      </c>
      <c r="AG35" s="190">
        <v>886.333333333333</v>
      </c>
      <c r="AH35" s="190">
        <v>971.194444444444</v>
      </c>
      <c r="AI35" s="190">
        <v>867.722222222222</v>
      </c>
      <c r="AJ35" s="190">
        <v>806.861111111111</v>
      </c>
      <c r="AK35" s="190">
        <v>944.39</v>
      </c>
      <c r="AL35" s="190">
        <v>1395.5</v>
      </c>
      <c r="AM35" s="190">
        <v>1325.5</v>
      </c>
    </row>
    <row r="36" s="181" customFormat="1" ht="20" customHeight="1" spans="1:39">
      <c r="A36" s="106">
        <v>14.5</v>
      </c>
      <c r="B36" s="190">
        <v>1797.08333333333</v>
      </c>
      <c r="C36" s="190">
        <v>1515.11111111111</v>
      </c>
      <c r="D36" s="190">
        <v>2343.22</v>
      </c>
      <c r="E36" s="190">
        <v>2019.08333333333</v>
      </c>
      <c r="F36" s="190">
        <v>2085.44</v>
      </c>
      <c r="G36" s="191">
        <v>1724.78</v>
      </c>
      <c r="H36" s="191">
        <v>1724.78</v>
      </c>
      <c r="I36" s="191">
        <v>1515.33</v>
      </c>
      <c r="J36" s="190"/>
      <c r="K36" s="190">
        <v>1353.83333333333</v>
      </c>
      <c r="L36" s="190">
        <v>1378.16666666667</v>
      </c>
      <c r="M36" s="190">
        <v>1438.77777777778</v>
      </c>
      <c r="N36" s="190">
        <v>1482.88888888889</v>
      </c>
      <c r="O36" s="191">
        <v>1716.72</v>
      </c>
      <c r="P36" s="191">
        <v>1732.83</v>
      </c>
      <c r="Q36" s="191">
        <v>1547.56</v>
      </c>
      <c r="R36" s="191">
        <v>1813.39</v>
      </c>
      <c r="S36" s="191">
        <v>1652.28</v>
      </c>
      <c r="T36" s="191">
        <v>1531.44</v>
      </c>
      <c r="U36" s="191">
        <v>1974.5</v>
      </c>
      <c r="V36" s="191">
        <v>1748.94</v>
      </c>
      <c r="W36" s="191">
        <v>1547.56</v>
      </c>
      <c r="X36" s="191">
        <v>1829.5</v>
      </c>
      <c r="Y36" s="191">
        <v>1587.83</v>
      </c>
      <c r="Z36" s="191">
        <v>1724.78</v>
      </c>
      <c r="AA36" s="191">
        <v>1821.44</v>
      </c>
      <c r="AB36" s="191">
        <v>1587.83</v>
      </c>
      <c r="AC36" s="191">
        <v>1797.28</v>
      </c>
      <c r="AD36" s="191"/>
      <c r="AE36" s="190">
        <v>979.75</v>
      </c>
      <c r="AF36" s="190">
        <v>953.888888888889</v>
      </c>
      <c r="AG36" s="190">
        <v>911.027777777778</v>
      </c>
      <c r="AH36" s="190">
        <v>999.861111111111</v>
      </c>
      <c r="AI36" s="190">
        <v>893.055555555556</v>
      </c>
      <c r="AJ36" s="190">
        <v>826.472222222222</v>
      </c>
      <c r="AK36" s="190">
        <v>974.67</v>
      </c>
      <c r="AL36" s="190">
        <v>1441.89</v>
      </c>
      <c r="AM36" s="190">
        <v>1369.39</v>
      </c>
    </row>
    <row r="37" s="181" customFormat="1" ht="20" customHeight="1" spans="1:39">
      <c r="A37" s="106">
        <v>15</v>
      </c>
      <c r="B37" s="190">
        <v>1852.61111111111</v>
      </c>
      <c r="C37" s="190">
        <v>1561.05555555556</v>
      </c>
      <c r="D37" s="190">
        <v>2417.06</v>
      </c>
      <c r="E37" s="190">
        <v>2083.27777777778</v>
      </c>
      <c r="F37" s="190">
        <v>2150.39</v>
      </c>
      <c r="G37" s="191">
        <v>1776.17</v>
      </c>
      <c r="H37" s="191">
        <v>1776.17</v>
      </c>
      <c r="I37" s="191">
        <v>1559.5</v>
      </c>
      <c r="J37" s="190"/>
      <c r="K37" s="190">
        <v>1393.02777777778</v>
      </c>
      <c r="L37" s="190">
        <v>1417.36111111111</v>
      </c>
      <c r="M37" s="190">
        <v>1481.11111111111</v>
      </c>
      <c r="N37" s="190">
        <v>1525.69444444444</v>
      </c>
      <c r="O37" s="191">
        <v>1767.83</v>
      </c>
      <c r="P37" s="191">
        <v>1784.5</v>
      </c>
      <c r="Q37" s="191">
        <v>1592.83</v>
      </c>
      <c r="R37" s="191">
        <v>1867.83</v>
      </c>
      <c r="S37" s="191">
        <v>1701.17</v>
      </c>
      <c r="T37" s="191">
        <v>1576.17</v>
      </c>
      <c r="U37" s="191">
        <v>2034.5</v>
      </c>
      <c r="V37" s="191">
        <v>1801.17</v>
      </c>
      <c r="W37" s="191">
        <v>1592.83</v>
      </c>
      <c r="X37" s="191">
        <v>1884.5</v>
      </c>
      <c r="Y37" s="191">
        <v>1634.5</v>
      </c>
      <c r="Z37" s="191">
        <v>1776.17</v>
      </c>
      <c r="AA37" s="191">
        <v>1876.17</v>
      </c>
      <c r="AB37" s="191">
        <v>1634.5</v>
      </c>
      <c r="AC37" s="191">
        <v>1851.17</v>
      </c>
      <c r="AD37" s="191"/>
      <c r="AE37" s="190">
        <v>1009.61111111111</v>
      </c>
      <c r="AF37" s="190">
        <v>981.25</v>
      </c>
      <c r="AG37" s="190">
        <v>935.722222222222</v>
      </c>
      <c r="AH37" s="190">
        <v>1028.52777777778</v>
      </c>
      <c r="AI37" s="190">
        <v>918.388888888889</v>
      </c>
      <c r="AJ37" s="190">
        <v>846.083333333333</v>
      </c>
      <c r="AK37" s="190">
        <v>1006.97</v>
      </c>
      <c r="AL37" s="190">
        <v>1490.31</v>
      </c>
      <c r="AM37" s="190">
        <v>1415.31</v>
      </c>
    </row>
    <row r="38" s="181" customFormat="1" ht="20" customHeight="1" spans="1:39">
      <c r="A38" s="106">
        <v>15.5</v>
      </c>
      <c r="B38" s="190">
        <v>1908.13888888889</v>
      </c>
      <c r="C38" s="190">
        <v>1604.97222222222</v>
      </c>
      <c r="D38" s="190">
        <v>2492.92</v>
      </c>
      <c r="E38" s="190">
        <v>2147.47222222222</v>
      </c>
      <c r="F38" s="190">
        <v>2217.36</v>
      </c>
      <c r="G38" s="191">
        <v>1829.58</v>
      </c>
      <c r="H38" s="191">
        <v>1829.58</v>
      </c>
      <c r="I38" s="191">
        <v>1605.69</v>
      </c>
      <c r="J38" s="190"/>
      <c r="K38" s="190">
        <v>1434.25</v>
      </c>
      <c r="L38" s="190">
        <v>1458.58333333333</v>
      </c>
      <c r="M38" s="190">
        <v>1523.44444444444</v>
      </c>
      <c r="N38" s="190">
        <v>1568.5</v>
      </c>
      <c r="O38" s="191">
        <v>1820.97</v>
      </c>
      <c r="P38" s="191">
        <v>1838.19</v>
      </c>
      <c r="Q38" s="191">
        <v>1640.14</v>
      </c>
      <c r="R38" s="191">
        <v>1924.31</v>
      </c>
      <c r="S38" s="191">
        <v>1752.08</v>
      </c>
      <c r="T38" s="191">
        <v>1622.92</v>
      </c>
      <c r="U38" s="191">
        <v>2096.53</v>
      </c>
      <c r="V38" s="191">
        <v>1855.42</v>
      </c>
      <c r="W38" s="191">
        <v>1640.14</v>
      </c>
      <c r="X38" s="191">
        <v>1941.53</v>
      </c>
      <c r="Y38" s="191">
        <v>1683.19</v>
      </c>
      <c r="Z38" s="191">
        <v>1829.58</v>
      </c>
      <c r="AA38" s="191">
        <v>1932.92</v>
      </c>
      <c r="AB38" s="191">
        <v>1683.19</v>
      </c>
      <c r="AC38" s="191">
        <v>1907.08</v>
      </c>
      <c r="AD38" s="191"/>
      <c r="AE38" s="190">
        <v>1037.44444444444</v>
      </c>
      <c r="AF38" s="190">
        <v>1008.61111111111</v>
      </c>
      <c r="AG38" s="190">
        <v>960.416666666667</v>
      </c>
      <c r="AH38" s="190">
        <v>1055.16666666667</v>
      </c>
      <c r="AI38" s="190">
        <v>941.694444444444</v>
      </c>
      <c r="AJ38" s="190">
        <v>865.694444444444</v>
      </c>
      <c r="AK38" s="190">
        <v>1039.28</v>
      </c>
      <c r="AL38" s="190">
        <v>1538.72</v>
      </c>
      <c r="AM38" s="190">
        <v>1461.22</v>
      </c>
    </row>
    <row r="39" s="181" customFormat="1" ht="20" customHeight="1" spans="1:39">
      <c r="A39" s="106">
        <v>16</v>
      </c>
      <c r="B39" s="190">
        <v>1961.63888888889</v>
      </c>
      <c r="C39" s="190">
        <v>1648.88888888889</v>
      </c>
      <c r="D39" s="190">
        <v>2566.75</v>
      </c>
      <c r="E39" s="190">
        <v>2211.66666666667</v>
      </c>
      <c r="F39" s="190">
        <v>2282.31</v>
      </c>
      <c r="G39" s="191">
        <v>1883</v>
      </c>
      <c r="H39" s="191">
        <v>1883</v>
      </c>
      <c r="I39" s="191">
        <v>1651.89</v>
      </c>
      <c r="J39" s="190"/>
      <c r="K39" s="190">
        <v>1475.47222222222</v>
      </c>
      <c r="L39" s="190">
        <v>1497.77777777778</v>
      </c>
      <c r="M39" s="190">
        <v>1565.77777777778</v>
      </c>
      <c r="N39" s="190">
        <v>1613.33333333333</v>
      </c>
      <c r="O39" s="191">
        <v>1874.11</v>
      </c>
      <c r="P39" s="191">
        <v>1891.89</v>
      </c>
      <c r="Q39" s="191">
        <v>1687.44</v>
      </c>
      <c r="R39" s="191">
        <v>1980.78</v>
      </c>
      <c r="S39" s="191">
        <v>1803</v>
      </c>
      <c r="T39" s="191">
        <v>1669.67</v>
      </c>
      <c r="U39" s="191">
        <v>2158.56</v>
      </c>
      <c r="V39" s="191">
        <v>1909.67</v>
      </c>
      <c r="W39" s="191">
        <v>1687.44</v>
      </c>
      <c r="X39" s="191">
        <v>1998.56</v>
      </c>
      <c r="Y39" s="191">
        <v>1731.89</v>
      </c>
      <c r="Z39" s="191">
        <v>1883</v>
      </c>
      <c r="AA39" s="191">
        <v>1989.67</v>
      </c>
      <c r="AB39" s="191">
        <v>1731.89</v>
      </c>
      <c r="AC39" s="191">
        <v>1963</v>
      </c>
      <c r="AD39" s="191"/>
      <c r="AE39" s="190">
        <v>1067.30555555556</v>
      </c>
      <c r="AF39" s="190">
        <v>1035.97222222222</v>
      </c>
      <c r="AG39" s="190">
        <v>987.138888888889</v>
      </c>
      <c r="AH39" s="190">
        <v>1083.83333333333</v>
      </c>
      <c r="AI39" s="190">
        <v>967.027777777778</v>
      </c>
      <c r="AJ39" s="190">
        <v>885.305555555556</v>
      </c>
      <c r="AK39" s="190">
        <v>1069.56</v>
      </c>
      <c r="AL39" s="190">
        <v>1585.11</v>
      </c>
      <c r="AM39" s="190">
        <v>1505.11</v>
      </c>
    </row>
    <row r="40" s="181" customFormat="1" ht="20" customHeight="1" spans="1:39">
      <c r="A40" s="106">
        <v>16.5</v>
      </c>
      <c r="B40" s="190">
        <v>2017.16666666667</v>
      </c>
      <c r="C40" s="190">
        <v>1694.83333333333</v>
      </c>
      <c r="D40" s="190">
        <v>2640.58</v>
      </c>
      <c r="E40" s="190">
        <v>2275.86111111111</v>
      </c>
      <c r="F40" s="190">
        <v>2347.25</v>
      </c>
      <c r="G40" s="191">
        <v>1936.42</v>
      </c>
      <c r="H40" s="191">
        <v>1936.42</v>
      </c>
      <c r="I40" s="191">
        <v>1698.08</v>
      </c>
      <c r="J40" s="190"/>
      <c r="K40" s="190">
        <v>1516.69444444444</v>
      </c>
      <c r="L40" s="190">
        <v>1539</v>
      </c>
      <c r="M40" s="190">
        <v>1608.11111111111</v>
      </c>
      <c r="N40" s="190">
        <v>1656.13888888889</v>
      </c>
      <c r="O40" s="191">
        <v>1927.25</v>
      </c>
      <c r="P40" s="191">
        <v>1945.58</v>
      </c>
      <c r="Q40" s="191">
        <v>1734.75</v>
      </c>
      <c r="R40" s="191">
        <v>2037.25</v>
      </c>
      <c r="S40" s="191">
        <v>1853.92</v>
      </c>
      <c r="T40" s="191">
        <v>1716.42</v>
      </c>
      <c r="U40" s="191">
        <v>2220.58</v>
      </c>
      <c r="V40" s="191">
        <v>1963.92</v>
      </c>
      <c r="W40" s="191">
        <v>1734.75</v>
      </c>
      <c r="X40" s="191">
        <v>2055.58</v>
      </c>
      <c r="Y40" s="191">
        <v>1780.58</v>
      </c>
      <c r="Z40" s="191">
        <v>1936.42</v>
      </c>
      <c r="AA40" s="191">
        <v>2046.42</v>
      </c>
      <c r="AB40" s="191">
        <v>1780.58</v>
      </c>
      <c r="AC40" s="191">
        <v>2018.92</v>
      </c>
      <c r="AD40" s="191"/>
      <c r="AE40" s="190">
        <v>1095.13888888889</v>
      </c>
      <c r="AF40" s="190">
        <v>1061.30555555556</v>
      </c>
      <c r="AG40" s="190">
        <v>1011.83333333333</v>
      </c>
      <c r="AH40" s="190">
        <v>1110.47222222222</v>
      </c>
      <c r="AI40" s="190">
        <v>992.361111111111</v>
      </c>
      <c r="AJ40" s="190">
        <v>904.916666666667</v>
      </c>
      <c r="AK40" s="190">
        <v>1101.86</v>
      </c>
      <c r="AL40" s="190">
        <v>1633.53</v>
      </c>
      <c r="AM40" s="190">
        <v>1551.03</v>
      </c>
    </row>
    <row r="41" s="181" customFormat="1" ht="20" customHeight="1" spans="1:39">
      <c r="A41" s="106">
        <v>17</v>
      </c>
      <c r="B41" s="190">
        <v>2070.66666666667</v>
      </c>
      <c r="C41" s="190">
        <v>1738.75</v>
      </c>
      <c r="D41" s="190">
        <v>2714.42</v>
      </c>
      <c r="E41" s="190">
        <v>2340.05555555556</v>
      </c>
      <c r="F41" s="190">
        <v>2412.19</v>
      </c>
      <c r="G41" s="191">
        <v>1989.83</v>
      </c>
      <c r="H41" s="191">
        <v>1989.83</v>
      </c>
      <c r="I41" s="191">
        <v>1744.28</v>
      </c>
      <c r="J41" s="190"/>
      <c r="K41" s="190">
        <v>1557.91666666667</v>
      </c>
      <c r="L41" s="190">
        <v>1578.19444444444</v>
      </c>
      <c r="M41" s="190">
        <v>1648.41666666667</v>
      </c>
      <c r="N41" s="190">
        <v>1700.97222222222</v>
      </c>
      <c r="O41" s="191">
        <v>1980.39</v>
      </c>
      <c r="P41" s="191">
        <v>1999.28</v>
      </c>
      <c r="Q41" s="191">
        <v>1782.06</v>
      </c>
      <c r="R41" s="191">
        <v>2093.72</v>
      </c>
      <c r="S41" s="191">
        <v>1904.83</v>
      </c>
      <c r="T41" s="191">
        <v>1763.17</v>
      </c>
      <c r="U41" s="191">
        <v>2282.61</v>
      </c>
      <c r="V41" s="191">
        <v>2018.17</v>
      </c>
      <c r="W41" s="191">
        <v>1782.06</v>
      </c>
      <c r="X41" s="191">
        <v>2112.61</v>
      </c>
      <c r="Y41" s="191">
        <v>1829.28</v>
      </c>
      <c r="Z41" s="191">
        <v>1989.83</v>
      </c>
      <c r="AA41" s="191">
        <v>2103.17</v>
      </c>
      <c r="AB41" s="191">
        <v>1829.28</v>
      </c>
      <c r="AC41" s="191">
        <v>2074.83</v>
      </c>
      <c r="AD41" s="191"/>
      <c r="AE41" s="190">
        <v>1125</v>
      </c>
      <c r="AF41" s="190">
        <v>1088.66666666667</v>
      </c>
      <c r="AG41" s="190">
        <v>1036.52777777778</v>
      </c>
      <c r="AH41" s="190">
        <v>1139.13888888889</v>
      </c>
      <c r="AI41" s="190">
        <v>1017.69444444444</v>
      </c>
      <c r="AJ41" s="190">
        <v>924.527777777778</v>
      </c>
      <c r="AK41" s="190">
        <v>1134.17</v>
      </c>
      <c r="AL41" s="190">
        <v>1681.94</v>
      </c>
      <c r="AM41" s="190">
        <v>1596.94</v>
      </c>
    </row>
    <row r="42" s="181" customFormat="1" ht="20" customHeight="1" spans="1:39">
      <c r="A42" s="106">
        <v>17.5</v>
      </c>
      <c r="B42" s="190">
        <v>2126.19444444444</v>
      </c>
      <c r="C42" s="190">
        <v>1784.69444444444</v>
      </c>
      <c r="D42" s="190">
        <v>2788.25</v>
      </c>
      <c r="E42" s="190">
        <v>2404.25</v>
      </c>
      <c r="F42" s="190">
        <v>2477.14</v>
      </c>
      <c r="G42" s="191">
        <v>2043.25</v>
      </c>
      <c r="H42" s="191">
        <v>2043.25</v>
      </c>
      <c r="I42" s="191">
        <v>1790.47</v>
      </c>
      <c r="J42" s="190"/>
      <c r="K42" s="190">
        <v>1599.13888888889</v>
      </c>
      <c r="L42" s="190">
        <v>1617.38888888889</v>
      </c>
      <c r="M42" s="190">
        <v>1690.75</v>
      </c>
      <c r="N42" s="190">
        <v>1743.77777777778</v>
      </c>
      <c r="O42" s="191">
        <v>2033.53</v>
      </c>
      <c r="P42" s="191">
        <v>2052.97</v>
      </c>
      <c r="Q42" s="191">
        <v>1829.36</v>
      </c>
      <c r="R42" s="191">
        <v>2150.19</v>
      </c>
      <c r="S42" s="191">
        <v>1955.75</v>
      </c>
      <c r="T42" s="191">
        <v>1809.92</v>
      </c>
      <c r="U42" s="191">
        <v>2344.64</v>
      </c>
      <c r="V42" s="191">
        <v>2072.42</v>
      </c>
      <c r="W42" s="191">
        <v>1829.36</v>
      </c>
      <c r="X42" s="191">
        <v>2169.64</v>
      </c>
      <c r="Y42" s="191">
        <v>1877.97</v>
      </c>
      <c r="Z42" s="191">
        <v>2043.25</v>
      </c>
      <c r="AA42" s="191">
        <v>2159.92</v>
      </c>
      <c r="AB42" s="191">
        <v>1877.97</v>
      </c>
      <c r="AC42" s="191">
        <v>2130.75</v>
      </c>
      <c r="AD42" s="191"/>
      <c r="AE42" s="190">
        <v>1152.83333333333</v>
      </c>
      <c r="AF42" s="190">
        <v>1116.02777777778</v>
      </c>
      <c r="AG42" s="190">
        <v>1061.22222222222</v>
      </c>
      <c r="AH42" s="190">
        <v>1167.80555555556</v>
      </c>
      <c r="AI42" s="190">
        <v>1043.02777777778</v>
      </c>
      <c r="AJ42" s="190">
        <v>944.138888888889</v>
      </c>
      <c r="AK42" s="190">
        <v>1164.44</v>
      </c>
      <c r="AL42" s="190">
        <v>1728.33</v>
      </c>
      <c r="AM42" s="190">
        <v>1640.83</v>
      </c>
    </row>
    <row r="43" s="181" customFormat="1" ht="20" customHeight="1" spans="1:39">
      <c r="A43" s="106">
        <v>18</v>
      </c>
      <c r="B43" s="190">
        <v>2179.69444444444</v>
      </c>
      <c r="C43" s="190">
        <v>1828.61111111111</v>
      </c>
      <c r="D43" s="190">
        <v>2862.08</v>
      </c>
      <c r="E43" s="190">
        <v>2468.44444444444</v>
      </c>
      <c r="F43" s="190">
        <v>2542.08</v>
      </c>
      <c r="G43" s="191">
        <v>2096.67</v>
      </c>
      <c r="H43" s="191">
        <v>2096.67</v>
      </c>
      <c r="I43" s="191">
        <v>1836.67</v>
      </c>
      <c r="J43" s="190"/>
      <c r="K43" s="190">
        <v>1640.36111111111</v>
      </c>
      <c r="L43" s="190">
        <v>1658.61111111111</v>
      </c>
      <c r="M43" s="190">
        <v>1733.08333333333</v>
      </c>
      <c r="N43" s="190">
        <v>1786.58333333333</v>
      </c>
      <c r="O43" s="191">
        <v>2086.67</v>
      </c>
      <c r="P43" s="191">
        <v>2106.67</v>
      </c>
      <c r="Q43" s="191">
        <v>1876.67</v>
      </c>
      <c r="R43" s="191">
        <v>2206.67</v>
      </c>
      <c r="S43" s="191">
        <v>2006.67</v>
      </c>
      <c r="T43" s="191">
        <v>1856.67</v>
      </c>
      <c r="U43" s="191">
        <v>2406.67</v>
      </c>
      <c r="V43" s="191">
        <v>2126.67</v>
      </c>
      <c r="W43" s="191">
        <v>1876.67</v>
      </c>
      <c r="X43" s="191">
        <v>2226.67</v>
      </c>
      <c r="Y43" s="191">
        <v>1926.67</v>
      </c>
      <c r="Z43" s="191">
        <v>2096.67</v>
      </c>
      <c r="AA43" s="191">
        <v>2216.67</v>
      </c>
      <c r="AB43" s="191">
        <v>1926.67</v>
      </c>
      <c r="AC43" s="191">
        <v>2186.67</v>
      </c>
      <c r="AD43" s="191"/>
      <c r="AE43" s="190">
        <v>1180.66666666667</v>
      </c>
      <c r="AF43" s="190">
        <v>1143.38888888889</v>
      </c>
      <c r="AG43" s="190">
        <v>1085.91666666667</v>
      </c>
      <c r="AH43" s="190">
        <v>1194.44444444444</v>
      </c>
      <c r="AI43" s="190">
        <v>1066.33333333333</v>
      </c>
      <c r="AJ43" s="190">
        <v>963.75</v>
      </c>
      <c r="AK43" s="190">
        <v>1196.75</v>
      </c>
      <c r="AL43" s="190">
        <v>1776.75</v>
      </c>
      <c r="AM43" s="190">
        <v>1686.75</v>
      </c>
    </row>
    <row r="44" s="181" customFormat="1" ht="20" customHeight="1" spans="1:39">
      <c r="A44" s="106">
        <v>18.5</v>
      </c>
      <c r="B44" s="190">
        <v>2235.22222222222</v>
      </c>
      <c r="C44" s="190">
        <v>1872.52777777778</v>
      </c>
      <c r="D44" s="190">
        <v>2937.94</v>
      </c>
      <c r="E44" s="190">
        <v>2534.66666666667</v>
      </c>
      <c r="F44" s="190">
        <v>2609.06</v>
      </c>
      <c r="G44" s="191">
        <v>2150.08</v>
      </c>
      <c r="H44" s="191">
        <v>2150.08</v>
      </c>
      <c r="I44" s="191">
        <v>1882.86</v>
      </c>
      <c r="J44" s="190"/>
      <c r="K44" s="190">
        <v>1681.58333333333</v>
      </c>
      <c r="L44" s="190">
        <v>1697.80555555556</v>
      </c>
      <c r="M44" s="190">
        <v>1775.41666666667</v>
      </c>
      <c r="N44" s="190">
        <v>1831.41666666667</v>
      </c>
      <c r="O44" s="191">
        <v>2139.81</v>
      </c>
      <c r="P44" s="191">
        <v>2160.36</v>
      </c>
      <c r="Q44" s="191">
        <v>1923.97</v>
      </c>
      <c r="R44" s="191">
        <v>2263.14</v>
      </c>
      <c r="S44" s="191">
        <v>2057.58</v>
      </c>
      <c r="T44" s="191">
        <v>1903.42</v>
      </c>
      <c r="U44" s="191">
        <v>2468.69</v>
      </c>
      <c r="V44" s="191">
        <v>2180.92</v>
      </c>
      <c r="W44" s="191">
        <v>1923.97</v>
      </c>
      <c r="X44" s="191">
        <v>2283.69</v>
      </c>
      <c r="Y44" s="191">
        <v>1975.36</v>
      </c>
      <c r="Z44" s="191">
        <v>2150.08</v>
      </c>
      <c r="AA44" s="191">
        <v>2273.42</v>
      </c>
      <c r="AB44" s="191">
        <v>1975.36</v>
      </c>
      <c r="AC44" s="191">
        <v>2242.58</v>
      </c>
      <c r="AD44" s="191"/>
      <c r="AE44" s="190">
        <v>1210.52777777778</v>
      </c>
      <c r="AF44" s="190">
        <v>1168.72222222222</v>
      </c>
      <c r="AG44" s="190">
        <v>1112.63888888889</v>
      </c>
      <c r="AH44" s="190">
        <v>1223.11111111111</v>
      </c>
      <c r="AI44" s="190">
        <v>1091.66666666667</v>
      </c>
      <c r="AJ44" s="190">
        <v>983.361111111111</v>
      </c>
      <c r="AK44" s="190">
        <v>1227.03</v>
      </c>
      <c r="AL44" s="190">
        <v>1823.14</v>
      </c>
      <c r="AM44" s="190">
        <v>1730.64</v>
      </c>
    </row>
    <row r="45" s="181" customFormat="1" ht="20" customHeight="1" spans="1:39">
      <c r="A45" s="106">
        <v>19</v>
      </c>
      <c r="B45" s="190">
        <v>2290.75</v>
      </c>
      <c r="C45" s="190">
        <v>1918.47222222222</v>
      </c>
      <c r="D45" s="190">
        <v>3011.78</v>
      </c>
      <c r="E45" s="190">
        <v>2598.86111111111</v>
      </c>
      <c r="F45" s="190">
        <v>2674</v>
      </c>
      <c r="G45" s="191">
        <v>2203.5</v>
      </c>
      <c r="H45" s="191">
        <v>2203.5</v>
      </c>
      <c r="I45" s="191">
        <v>1929.06</v>
      </c>
      <c r="J45" s="190"/>
      <c r="K45" s="190">
        <v>1722.80555555556</v>
      </c>
      <c r="L45" s="190">
        <v>1739.02777777778</v>
      </c>
      <c r="M45" s="190">
        <v>1817.75</v>
      </c>
      <c r="N45" s="190">
        <v>1874.22222222222</v>
      </c>
      <c r="O45" s="191">
        <v>2192.94</v>
      </c>
      <c r="P45" s="191">
        <v>2214.06</v>
      </c>
      <c r="Q45" s="191">
        <v>1971.28</v>
      </c>
      <c r="R45" s="191">
        <v>2319.61</v>
      </c>
      <c r="S45" s="191">
        <v>2108.5</v>
      </c>
      <c r="T45" s="191">
        <v>1950.17</v>
      </c>
      <c r="U45" s="191">
        <v>2530.72</v>
      </c>
      <c r="V45" s="191">
        <v>2235.17</v>
      </c>
      <c r="W45" s="191">
        <v>1971.28</v>
      </c>
      <c r="X45" s="191">
        <v>2340.72</v>
      </c>
      <c r="Y45" s="191">
        <v>2024.06</v>
      </c>
      <c r="Z45" s="191">
        <v>2203.5</v>
      </c>
      <c r="AA45" s="191">
        <v>2330.17</v>
      </c>
      <c r="AB45" s="191">
        <v>2024.06</v>
      </c>
      <c r="AC45" s="191">
        <v>2298.5</v>
      </c>
      <c r="AD45" s="191"/>
      <c r="AE45" s="190">
        <v>1238.36111111111</v>
      </c>
      <c r="AF45" s="190">
        <v>1196.08333333333</v>
      </c>
      <c r="AG45" s="190">
        <v>1137.33333333333</v>
      </c>
      <c r="AH45" s="190">
        <v>1251.77777777778</v>
      </c>
      <c r="AI45" s="190">
        <v>1117</v>
      </c>
      <c r="AJ45" s="190">
        <v>1002.97222222222</v>
      </c>
      <c r="AK45" s="190">
        <v>1259.33</v>
      </c>
      <c r="AL45" s="190">
        <v>1871.56</v>
      </c>
      <c r="AM45" s="190">
        <v>1776.56</v>
      </c>
    </row>
    <row r="46" s="181" customFormat="1" ht="20" customHeight="1" spans="1:39">
      <c r="A46" s="106">
        <v>19.5</v>
      </c>
      <c r="B46" s="190">
        <v>2344.25</v>
      </c>
      <c r="C46" s="190">
        <v>1962.38888888889</v>
      </c>
      <c r="D46" s="190">
        <v>3085.61</v>
      </c>
      <c r="E46" s="190">
        <v>2663.05555555556</v>
      </c>
      <c r="F46" s="190">
        <v>2738.94</v>
      </c>
      <c r="G46" s="191">
        <v>2256.92</v>
      </c>
      <c r="H46" s="191">
        <v>2256.92</v>
      </c>
      <c r="I46" s="191">
        <v>1975.25</v>
      </c>
      <c r="J46" s="190"/>
      <c r="K46" s="190">
        <v>1762</v>
      </c>
      <c r="L46" s="190">
        <v>1778.22222222222</v>
      </c>
      <c r="M46" s="190">
        <v>1860.08333333333</v>
      </c>
      <c r="N46" s="190">
        <v>1917.02777777778</v>
      </c>
      <c r="O46" s="191">
        <v>2246.08</v>
      </c>
      <c r="P46" s="191">
        <v>2267.75</v>
      </c>
      <c r="Q46" s="191">
        <v>2018.58</v>
      </c>
      <c r="R46" s="191">
        <v>2376.08</v>
      </c>
      <c r="S46" s="191">
        <v>2159.42</v>
      </c>
      <c r="T46" s="191">
        <v>1996.92</v>
      </c>
      <c r="U46" s="191">
        <v>2592.75</v>
      </c>
      <c r="V46" s="191">
        <v>2289.42</v>
      </c>
      <c r="W46" s="191">
        <v>2018.58</v>
      </c>
      <c r="X46" s="191">
        <v>2397.75</v>
      </c>
      <c r="Y46" s="191">
        <v>2072.75</v>
      </c>
      <c r="Z46" s="191">
        <v>2256.92</v>
      </c>
      <c r="AA46" s="191">
        <v>2386.92</v>
      </c>
      <c r="AB46" s="191">
        <v>2072.75</v>
      </c>
      <c r="AC46" s="191">
        <v>2354.42</v>
      </c>
      <c r="AD46" s="191"/>
      <c r="AE46" s="190">
        <v>1268.22222222222</v>
      </c>
      <c r="AF46" s="190">
        <v>1223.44444444444</v>
      </c>
      <c r="AG46" s="190">
        <v>1162.02777777778</v>
      </c>
      <c r="AH46" s="190">
        <v>1278.41666666667</v>
      </c>
      <c r="AI46" s="190">
        <v>1142.33333333333</v>
      </c>
      <c r="AJ46" s="190">
        <v>1022.58333333333</v>
      </c>
      <c r="AK46" s="190">
        <v>1291.64</v>
      </c>
      <c r="AL46" s="190">
        <v>1919.97</v>
      </c>
      <c r="AM46" s="190">
        <v>1822.47</v>
      </c>
    </row>
    <row r="47" s="181" customFormat="1" ht="20" customHeight="1" spans="1:39">
      <c r="A47" s="106">
        <v>20</v>
      </c>
      <c r="B47" s="190">
        <v>2399.77777777778</v>
      </c>
      <c r="C47" s="190">
        <v>2008.33333333333</v>
      </c>
      <c r="D47" s="190">
        <v>3159.44</v>
      </c>
      <c r="E47" s="190">
        <v>2727.25</v>
      </c>
      <c r="F47" s="190">
        <v>2803.89</v>
      </c>
      <c r="G47" s="191">
        <v>2310.33</v>
      </c>
      <c r="H47" s="191">
        <v>2310.33</v>
      </c>
      <c r="I47" s="191">
        <v>2021.44</v>
      </c>
      <c r="J47" s="190"/>
      <c r="K47" s="190">
        <v>1803.22222222222</v>
      </c>
      <c r="L47" s="190">
        <v>1819.44444444444</v>
      </c>
      <c r="M47" s="190">
        <v>1902.41666666667</v>
      </c>
      <c r="N47" s="190">
        <v>1961.86111111111</v>
      </c>
      <c r="O47" s="191">
        <v>2299.22</v>
      </c>
      <c r="P47" s="191">
        <v>2321.44</v>
      </c>
      <c r="Q47" s="191">
        <v>2065.89</v>
      </c>
      <c r="R47" s="191">
        <v>2432.56</v>
      </c>
      <c r="S47" s="191">
        <v>2210.33</v>
      </c>
      <c r="T47" s="191">
        <v>2043.67</v>
      </c>
      <c r="U47" s="191">
        <v>2654.78</v>
      </c>
      <c r="V47" s="191">
        <v>2343.67</v>
      </c>
      <c r="W47" s="191">
        <v>2065.89</v>
      </c>
      <c r="X47" s="191">
        <v>2454.78</v>
      </c>
      <c r="Y47" s="191">
        <v>2121.44</v>
      </c>
      <c r="Z47" s="191">
        <v>2310.33</v>
      </c>
      <c r="AA47" s="191">
        <v>2443.67</v>
      </c>
      <c r="AB47" s="191">
        <v>2121.44</v>
      </c>
      <c r="AC47" s="191">
        <v>2410.33</v>
      </c>
      <c r="AD47" s="191"/>
      <c r="AE47" s="190">
        <v>1296.05555555556</v>
      </c>
      <c r="AF47" s="190">
        <v>1250.80555555556</v>
      </c>
      <c r="AG47" s="190">
        <v>1186.72222222222</v>
      </c>
      <c r="AH47" s="190">
        <v>1307.08333333333</v>
      </c>
      <c r="AI47" s="190">
        <v>1165.63888888889</v>
      </c>
      <c r="AJ47" s="190">
        <v>1042.19444444444</v>
      </c>
      <c r="AK47" s="190">
        <v>1321.92</v>
      </c>
      <c r="AL47" s="190">
        <v>1966.36</v>
      </c>
      <c r="AM47" s="190">
        <v>1866.36</v>
      </c>
    </row>
    <row r="48" s="181" customFormat="1" ht="20" customHeight="1" spans="1:39">
      <c r="A48" s="106">
        <v>20.5</v>
      </c>
      <c r="B48" s="190">
        <v>2453.27777777778</v>
      </c>
      <c r="C48" s="190">
        <v>2052.25</v>
      </c>
      <c r="D48" s="190">
        <v>3233.28</v>
      </c>
      <c r="E48" s="190">
        <v>2791.44444444444</v>
      </c>
      <c r="F48" s="190">
        <v>2868.83</v>
      </c>
      <c r="G48" s="191">
        <v>2363.75</v>
      </c>
      <c r="H48" s="191">
        <v>2363.75</v>
      </c>
      <c r="I48" s="191">
        <v>2067.64</v>
      </c>
      <c r="J48" s="190"/>
      <c r="K48" s="190">
        <v>1844.44444444444</v>
      </c>
      <c r="L48" s="190">
        <v>1858.63888888889</v>
      </c>
      <c r="M48" s="190" t="s">
        <v>2623</v>
      </c>
      <c r="N48" s="190">
        <v>2004.66666666667</v>
      </c>
      <c r="O48" s="191">
        <v>2352.36</v>
      </c>
      <c r="P48" s="191">
        <v>2375.14</v>
      </c>
      <c r="Q48" s="191">
        <v>2113.19</v>
      </c>
      <c r="R48" s="191">
        <v>2489.03</v>
      </c>
      <c r="S48" s="191">
        <v>2261.25</v>
      </c>
      <c r="T48" s="191">
        <v>2090.42</v>
      </c>
      <c r="U48" s="191">
        <v>2716.81</v>
      </c>
      <c r="V48" s="191">
        <v>2397.92</v>
      </c>
      <c r="W48" s="191">
        <v>2113.19</v>
      </c>
      <c r="X48" s="191">
        <v>2511.81</v>
      </c>
      <c r="Y48" s="191">
        <v>2170.14</v>
      </c>
      <c r="Z48" s="191">
        <v>2363.75</v>
      </c>
      <c r="AA48" s="191">
        <v>2500.42</v>
      </c>
      <c r="AB48" s="191">
        <v>2170.14</v>
      </c>
      <c r="AC48" s="191">
        <v>2466.25</v>
      </c>
      <c r="AD48" s="191"/>
      <c r="AE48" s="190">
        <v>1325.91666666667</v>
      </c>
      <c r="AF48" s="190">
        <v>1278.16666666667</v>
      </c>
      <c r="AG48" s="190">
        <v>1211.41666666667</v>
      </c>
      <c r="AH48" s="190">
        <v>1335.75</v>
      </c>
      <c r="AI48" s="190">
        <v>1190.97222222222</v>
      </c>
      <c r="AJ48" s="190">
        <v>1061.80555555556</v>
      </c>
      <c r="AK48" s="190">
        <v>1354.22</v>
      </c>
      <c r="AL48" s="190">
        <v>2014.78</v>
      </c>
      <c r="AM48" s="190">
        <v>1912.28</v>
      </c>
    </row>
    <row r="49" s="181" customFormat="1" ht="20" customHeight="1" spans="1:39">
      <c r="A49" s="106">
        <v>21</v>
      </c>
      <c r="B49" s="190">
        <v>2508.80555555556</v>
      </c>
      <c r="C49" s="190">
        <v>2096.16666666667</v>
      </c>
      <c r="D49" s="190">
        <v>3309.14</v>
      </c>
      <c r="E49" s="190">
        <v>2855.63888888889</v>
      </c>
      <c r="F49" s="190">
        <v>2935.81</v>
      </c>
      <c r="G49" s="191">
        <v>2415.14</v>
      </c>
      <c r="H49" s="191">
        <v>2415.14</v>
      </c>
      <c r="I49" s="191">
        <v>2111.81</v>
      </c>
      <c r="J49" s="190"/>
      <c r="K49" s="190">
        <v>1885.66666666667</v>
      </c>
      <c r="L49" s="190">
        <v>1897.83333333333</v>
      </c>
      <c r="M49" s="190" t="s">
        <v>2623</v>
      </c>
      <c r="N49" s="190">
        <v>2049.5</v>
      </c>
      <c r="O49" s="191">
        <v>2403.47</v>
      </c>
      <c r="P49" s="191">
        <v>2426.81</v>
      </c>
      <c r="Q49" s="191">
        <v>2158.47</v>
      </c>
      <c r="R49" s="191">
        <v>2543.47</v>
      </c>
      <c r="S49" s="191">
        <v>2310.14</v>
      </c>
      <c r="T49" s="191">
        <v>2135.14</v>
      </c>
      <c r="U49" s="191">
        <v>2776.81</v>
      </c>
      <c r="V49" s="191">
        <v>2450.14</v>
      </c>
      <c r="W49" s="191">
        <v>2158.47</v>
      </c>
      <c r="X49" s="191">
        <v>2566.81</v>
      </c>
      <c r="Y49" s="191">
        <v>2216.81</v>
      </c>
      <c r="Z49" s="191">
        <v>2415.14</v>
      </c>
      <c r="AA49" s="191">
        <v>2555.14</v>
      </c>
      <c r="AB49" s="191">
        <v>2216.81</v>
      </c>
      <c r="AC49" s="191">
        <v>2520.14</v>
      </c>
      <c r="AD49" s="191"/>
      <c r="AE49" s="190">
        <v>1353.75</v>
      </c>
      <c r="AF49" s="190">
        <v>1303.5</v>
      </c>
      <c r="AG49" s="190">
        <v>1238.13888888889</v>
      </c>
      <c r="AH49" s="190">
        <v>1362.38888888889</v>
      </c>
      <c r="AI49" s="190">
        <v>1216.30555555556</v>
      </c>
      <c r="AJ49" s="190">
        <v>1081.41666666667</v>
      </c>
      <c r="AK49" s="190">
        <v>1386.53</v>
      </c>
      <c r="AL49" s="190">
        <v>2063.19</v>
      </c>
      <c r="AM49" s="190">
        <v>1958.19</v>
      </c>
    </row>
    <row r="50" s="181" customFormat="1" ht="20" customHeight="1" spans="1:39">
      <c r="A50" s="106">
        <v>21.5</v>
      </c>
      <c r="B50" s="190">
        <v>2562.30555555556</v>
      </c>
      <c r="C50" s="190">
        <v>2142.11111111111</v>
      </c>
      <c r="D50" s="190">
        <v>3382.97</v>
      </c>
      <c r="E50" s="190">
        <v>2919.83333333333</v>
      </c>
      <c r="F50" s="190">
        <v>3000.75</v>
      </c>
      <c r="G50" s="191">
        <v>2468.56</v>
      </c>
      <c r="H50" s="191">
        <v>2468.56</v>
      </c>
      <c r="I50" s="191">
        <v>2158</v>
      </c>
      <c r="J50" s="190"/>
      <c r="K50" s="190">
        <v>1926.88888888889</v>
      </c>
      <c r="L50" s="190">
        <v>1939.05555555556</v>
      </c>
      <c r="M50" s="190" t="s">
        <v>2623</v>
      </c>
      <c r="N50" s="190">
        <v>2092.30555555556</v>
      </c>
      <c r="O50" s="191">
        <v>2456.61</v>
      </c>
      <c r="P50" s="191">
        <v>2480.5</v>
      </c>
      <c r="Q50" s="191">
        <v>2205.78</v>
      </c>
      <c r="R50" s="191">
        <v>2599.94</v>
      </c>
      <c r="S50" s="191">
        <v>2361.06</v>
      </c>
      <c r="T50" s="191">
        <v>2181.89</v>
      </c>
      <c r="U50" s="191">
        <v>2838.83</v>
      </c>
      <c r="V50" s="191">
        <v>2504.39</v>
      </c>
      <c r="W50" s="191">
        <v>2205.78</v>
      </c>
      <c r="X50" s="191">
        <v>2623.83</v>
      </c>
      <c r="Y50" s="191">
        <v>2265.5</v>
      </c>
      <c r="Z50" s="191">
        <v>2468.56</v>
      </c>
      <c r="AA50" s="191">
        <v>2611.89</v>
      </c>
      <c r="AB50" s="191">
        <v>2265.5</v>
      </c>
      <c r="AC50" s="191">
        <v>2576.06</v>
      </c>
      <c r="AD50" s="191"/>
      <c r="AE50" s="190">
        <v>1383.61111111111</v>
      </c>
      <c r="AF50" s="190">
        <v>1330.86111111111</v>
      </c>
      <c r="AG50" s="190">
        <v>1262.83333333333</v>
      </c>
      <c r="AH50" s="190">
        <v>1391.05555555556</v>
      </c>
      <c r="AI50" s="190">
        <v>1241.63888888889</v>
      </c>
      <c r="AJ50" s="190">
        <v>1101.02777777778</v>
      </c>
      <c r="AK50" s="190">
        <v>1416.81</v>
      </c>
      <c r="AL50" s="190">
        <v>2109.58</v>
      </c>
      <c r="AM50" s="190">
        <v>2002.08</v>
      </c>
    </row>
    <row r="51" s="181" customFormat="1" ht="20" customHeight="1" spans="1:39">
      <c r="A51" s="106">
        <v>22</v>
      </c>
      <c r="B51" s="190">
        <v>2617.83333333333</v>
      </c>
      <c r="C51" s="190">
        <v>2186.02777777778</v>
      </c>
      <c r="D51" s="190">
        <v>3456.81</v>
      </c>
      <c r="E51" s="190">
        <v>2984.02777777778</v>
      </c>
      <c r="F51" s="190">
        <v>3065.69</v>
      </c>
      <c r="G51" s="191">
        <v>2521.97</v>
      </c>
      <c r="H51" s="191">
        <v>2521.97</v>
      </c>
      <c r="I51" s="191">
        <v>2204.19</v>
      </c>
      <c r="J51" s="190"/>
      <c r="K51" s="190">
        <v>1968.11111111111</v>
      </c>
      <c r="L51" s="190">
        <v>1978.25</v>
      </c>
      <c r="M51" s="190" t="s">
        <v>2623</v>
      </c>
      <c r="N51" s="190">
        <v>2135.11111111111</v>
      </c>
      <c r="O51" s="191">
        <v>2509.75</v>
      </c>
      <c r="P51" s="191">
        <v>2534.19</v>
      </c>
      <c r="Q51" s="191">
        <v>2253.08</v>
      </c>
      <c r="R51" s="191">
        <v>2656.42</v>
      </c>
      <c r="S51" s="191">
        <v>2411.97</v>
      </c>
      <c r="T51" s="191">
        <v>2228.64</v>
      </c>
      <c r="U51" s="191">
        <v>2900.86</v>
      </c>
      <c r="V51" s="191">
        <v>2558.64</v>
      </c>
      <c r="W51" s="191">
        <v>2253.08</v>
      </c>
      <c r="X51" s="191">
        <v>2680.86</v>
      </c>
      <c r="Y51" s="191">
        <v>2314.19</v>
      </c>
      <c r="Z51" s="191">
        <v>2521.97</v>
      </c>
      <c r="AA51" s="191">
        <v>2668.64</v>
      </c>
      <c r="AB51" s="191">
        <v>2314.19</v>
      </c>
      <c r="AC51" s="191">
        <v>2631.97</v>
      </c>
      <c r="AD51" s="191"/>
      <c r="AE51" s="190">
        <v>1411.44444444444</v>
      </c>
      <c r="AF51" s="190">
        <v>1358.22222222222</v>
      </c>
      <c r="AG51" s="190">
        <v>1287.52777777778</v>
      </c>
      <c r="AH51" s="190">
        <v>1419.72222222222</v>
      </c>
      <c r="AI51" s="190">
        <v>1266.97222222222</v>
      </c>
      <c r="AJ51" s="190">
        <v>1120.63888888889</v>
      </c>
      <c r="AK51" s="190">
        <v>1449.11</v>
      </c>
      <c r="AL51" s="190">
        <v>2158</v>
      </c>
      <c r="AM51" s="190">
        <v>2048</v>
      </c>
    </row>
    <row r="52" s="181" customFormat="1" ht="20" customHeight="1" spans="1:39">
      <c r="A52" s="106">
        <v>22.5</v>
      </c>
      <c r="B52" s="190">
        <v>2673.36111111111</v>
      </c>
      <c r="C52" s="190">
        <v>2231.97222222222</v>
      </c>
      <c r="D52" s="190">
        <v>3530.64</v>
      </c>
      <c r="E52" s="190">
        <v>3048.22222222222</v>
      </c>
      <c r="F52" s="190">
        <v>3130.64</v>
      </c>
      <c r="G52" s="191">
        <v>2575.39</v>
      </c>
      <c r="H52" s="191">
        <v>2575.39</v>
      </c>
      <c r="I52" s="191">
        <v>2250.39</v>
      </c>
      <c r="J52" s="190"/>
      <c r="K52" s="190">
        <v>2009.33333333333</v>
      </c>
      <c r="L52" s="190">
        <v>2019.47222222222</v>
      </c>
      <c r="M52" s="190" t="s">
        <v>2623</v>
      </c>
      <c r="N52" s="190">
        <v>2179.94444444444</v>
      </c>
      <c r="O52" s="191">
        <v>2562.89</v>
      </c>
      <c r="P52" s="191">
        <v>2587.89</v>
      </c>
      <c r="Q52" s="191">
        <v>2300.39</v>
      </c>
      <c r="R52" s="191">
        <v>2712.89</v>
      </c>
      <c r="S52" s="191">
        <v>2462.89</v>
      </c>
      <c r="T52" s="191">
        <v>2275.39</v>
      </c>
      <c r="U52" s="191">
        <v>2962.89</v>
      </c>
      <c r="V52" s="191">
        <v>2612.89</v>
      </c>
      <c r="W52" s="191">
        <v>2300.39</v>
      </c>
      <c r="X52" s="191">
        <v>2737.89</v>
      </c>
      <c r="Y52" s="191">
        <v>2362.89</v>
      </c>
      <c r="Z52" s="191">
        <v>2575.39</v>
      </c>
      <c r="AA52" s="191">
        <v>2725.39</v>
      </c>
      <c r="AB52" s="191">
        <v>2362.89</v>
      </c>
      <c r="AC52" s="191">
        <v>2687.89</v>
      </c>
      <c r="AD52" s="191"/>
      <c r="AE52" s="190">
        <v>1439.27777777778</v>
      </c>
      <c r="AF52" s="190">
        <v>1385.58333333333</v>
      </c>
      <c r="AG52" s="190">
        <v>1312.22222222222</v>
      </c>
      <c r="AH52" s="190">
        <v>1446.36111111111</v>
      </c>
      <c r="AI52" s="190">
        <v>1290.27777777778</v>
      </c>
      <c r="AJ52" s="190">
        <v>1140.25</v>
      </c>
      <c r="AK52" s="190">
        <v>1479.39</v>
      </c>
      <c r="AL52" s="190">
        <v>2204.39</v>
      </c>
      <c r="AM52" s="190">
        <v>2091.89</v>
      </c>
    </row>
    <row r="53" s="181" customFormat="1" ht="20" customHeight="1" spans="1:39">
      <c r="A53" s="106">
        <v>23</v>
      </c>
      <c r="B53" s="190">
        <v>2726.86111111111</v>
      </c>
      <c r="C53" s="190">
        <v>2275.88888888889</v>
      </c>
      <c r="D53" s="190">
        <v>3604.47</v>
      </c>
      <c r="E53" s="190">
        <v>3112.41666666667</v>
      </c>
      <c r="F53" s="190">
        <v>3195.58</v>
      </c>
      <c r="G53" s="191">
        <v>2628.81</v>
      </c>
      <c r="H53" s="191">
        <v>2628.81</v>
      </c>
      <c r="I53" s="191">
        <v>2296.58</v>
      </c>
      <c r="J53" s="190"/>
      <c r="K53" s="190">
        <v>2050.55555555556</v>
      </c>
      <c r="L53" s="190">
        <v>2058.66666666667</v>
      </c>
      <c r="M53" s="190" t="s">
        <v>2623</v>
      </c>
      <c r="N53" s="190">
        <v>2222.75</v>
      </c>
      <c r="O53" s="191">
        <v>2616.03</v>
      </c>
      <c r="P53" s="191">
        <v>2641.58</v>
      </c>
      <c r="Q53" s="191">
        <v>2347.69</v>
      </c>
      <c r="R53" s="191">
        <v>2769.36</v>
      </c>
      <c r="S53" s="191">
        <v>2513.81</v>
      </c>
      <c r="T53" s="191">
        <v>2322.14</v>
      </c>
      <c r="U53" s="191">
        <v>3024.92</v>
      </c>
      <c r="V53" s="191">
        <v>2667.14</v>
      </c>
      <c r="W53" s="191">
        <v>2347.69</v>
      </c>
      <c r="X53" s="191">
        <v>2794.92</v>
      </c>
      <c r="Y53" s="191">
        <v>2411.58</v>
      </c>
      <c r="Z53" s="191">
        <v>2628.81</v>
      </c>
      <c r="AA53" s="191">
        <v>2782.14</v>
      </c>
      <c r="AB53" s="191">
        <v>2411.58</v>
      </c>
      <c r="AC53" s="191">
        <v>2743.81</v>
      </c>
      <c r="AD53" s="191"/>
      <c r="AE53" s="190">
        <v>1469.13888888889</v>
      </c>
      <c r="AF53" s="190">
        <v>1410.91666666667</v>
      </c>
      <c r="AG53" s="190">
        <v>1338.94444444444</v>
      </c>
      <c r="AH53" s="190">
        <v>1475.02777777778</v>
      </c>
      <c r="AI53" s="190">
        <v>1315.61111111111</v>
      </c>
      <c r="AJ53" s="190">
        <v>1159.86111111111</v>
      </c>
      <c r="AK53" s="190">
        <v>1511.69</v>
      </c>
      <c r="AL53" s="190">
        <v>2252.81</v>
      </c>
      <c r="AM53" s="190">
        <v>2137.81</v>
      </c>
    </row>
    <row r="54" s="181" customFormat="1" ht="20" customHeight="1" spans="1:39">
      <c r="A54" s="106">
        <v>23.5</v>
      </c>
      <c r="B54" s="190">
        <v>2782.38888888889</v>
      </c>
      <c r="C54" s="190">
        <v>2319.80555555556</v>
      </c>
      <c r="D54" s="190">
        <v>3678.31</v>
      </c>
      <c r="E54" s="190">
        <v>3176.61111111111</v>
      </c>
      <c r="F54" s="190">
        <v>3260.53</v>
      </c>
      <c r="G54" s="191">
        <v>2682.22</v>
      </c>
      <c r="H54" s="191">
        <v>2682.22</v>
      </c>
      <c r="I54" s="191">
        <v>2342.78</v>
      </c>
      <c r="J54" s="190"/>
      <c r="K54" s="190">
        <v>2091.77777777778</v>
      </c>
      <c r="L54" s="190">
        <v>2099.88888888889</v>
      </c>
      <c r="M54" s="190" t="s">
        <v>2623</v>
      </c>
      <c r="N54" s="190">
        <v>2265.55555555556</v>
      </c>
      <c r="O54" s="191">
        <v>2669.17</v>
      </c>
      <c r="P54" s="191">
        <v>2695.28</v>
      </c>
      <c r="Q54" s="191">
        <v>2395</v>
      </c>
      <c r="R54" s="191">
        <v>2825.83</v>
      </c>
      <c r="S54" s="191">
        <v>2564.72</v>
      </c>
      <c r="T54" s="191">
        <v>2368.89</v>
      </c>
      <c r="U54" s="191">
        <v>3086.94</v>
      </c>
      <c r="V54" s="191">
        <v>2721.39</v>
      </c>
      <c r="W54" s="191">
        <v>2395</v>
      </c>
      <c r="X54" s="191">
        <v>2851.94</v>
      </c>
      <c r="Y54" s="191">
        <v>2460.28</v>
      </c>
      <c r="Z54" s="191">
        <v>2682.22</v>
      </c>
      <c r="AA54" s="191">
        <v>2838.89</v>
      </c>
      <c r="AB54" s="191">
        <v>2460.28</v>
      </c>
      <c r="AC54" s="191">
        <v>2799.72</v>
      </c>
      <c r="AD54" s="191"/>
      <c r="AE54" s="190">
        <v>1496.97222222222</v>
      </c>
      <c r="AF54" s="190">
        <v>1438.27777777778</v>
      </c>
      <c r="AG54" s="190">
        <v>1363.63888888889</v>
      </c>
      <c r="AH54" s="190">
        <v>1503.69444444444</v>
      </c>
      <c r="AI54" s="190">
        <v>1340.94444444444</v>
      </c>
      <c r="AJ54" s="190">
        <v>1179.47222222222</v>
      </c>
      <c r="AK54" s="190">
        <v>1544</v>
      </c>
      <c r="AL54" s="190">
        <v>2301.22</v>
      </c>
      <c r="AM54" s="190">
        <v>2183.72</v>
      </c>
    </row>
    <row r="55" s="181" customFormat="1" ht="20" customHeight="1" spans="1:39">
      <c r="A55" s="106">
        <v>24</v>
      </c>
      <c r="B55" s="190">
        <v>2835.88888888889</v>
      </c>
      <c r="C55" s="190">
        <v>2365.75</v>
      </c>
      <c r="D55" s="190">
        <v>3754.17</v>
      </c>
      <c r="E55" s="190">
        <v>3240.80555555556</v>
      </c>
      <c r="F55" s="190">
        <v>3327.5</v>
      </c>
      <c r="G55" s="191">
        <v>2735.64</v>
      </c>
      <c r="H55" s="191">
        <v>2735.64</v>
      </c>
      <c r="I55" s="191">
        <v>2388.97</v>
      </c>
      <c r="J55" s="190"/>
      <c r="K55" s="190">
        <v>2130.97222222222</v>
      </c>
      <c r="L55" s="190">
        <v>2139.08333333333</v>
      </c>
      <c r="M55" s="190" t="s">
        <v>2623</v>
      </c>
      <c r="N55" s="190">
        <v>2310.38888888889</v>
      </c>
      <c r="O55" s="191">
        <v>2722.31</v>
      </c>
      <c r="P55" s="191">
        <v>2748.97</v>
      </c>
      <c r="Q55" s="191">
        <v>2442.31</v>
      </c>
      <c r="R55" s="191">
        <v>2882.31</v>
      </c>
      <c r="S55" s="191">
        <v>2615.64</v>
      </c>
      <c r="T55" s="191">
        <v>2415.64</v>
      </c>
      <c r="U55" s="191">
        <v>3148.97</v>
      </c>
      <c r="V55" s="191">
        <v>2775.64</v>
      </c>
      <c r="W55" s="191">
        <v>2442.31</v>
      </c>
      <c r="X55" s="191">
        <v>2908.97</v>
      </c>
      <c r="Y55" s="191">
        <v>2508.97</v>
      </c>
      <c r="Z55" s="191">
        <v>2735.64</v>
      </c>
      <c r="AA55" s="191">
        <v>2895.64</v>
      </c>
      <c r="AB55" s="191">
        <v>2508.97</v>
      </c>
      <c r="AC55" s="191">
        <v>2855.64</v>
      </c>
      <c r="AD55" s="191"/>
      <c r="AE55" s="190">
        <v>1526.83333333333</v>
      </c>
      <c r="AF55" s="190">
        <v>1465.63888888889</v>
      </c>
      <c r="AG55" s="190">
        <v>1388.33333333333</v>
      </c>
      <c r="AH55" s="190">
        <v>1530.33333333333</v>
      </c>
      <c r="AI55" s="190">
        <v>1366.27777777778</v>
      </c>
      <c r="AJ55" s="190">
        <v>1199.08333333333</v>
      </c>
      <c r="AK55" s="190">
        <v>1574.28</v>
      </c>
      <c r="AL55" s="190">
        <v>2347.61</v>
      </c>
      <c r="AM55" s="190">
        <v>2227.61</v>
      </c>
    </row>
    <row r="56" s="181" customFormat="1" ht="20" customHeight="1" spans="1:39">
      <c r="A56" s="106">
        <v>24.5</v>
      </c>
      <c r="B56" s="190">
        <v>2891.41666666667</v>
      </c>
      <c r="C56" s="190">
        <v>2409.66666666667</v>
      </c>
      <c r="D56" s="190">
        <v>3828</v>
      </c>
      <c r="E56" s="190">
        <v>3305</v>
      </c>
      <c r="F56" s="190">
        <v>3392.44</v>
      </c>
      <c r="G56" s="191">
        <v>2789.06</v>
      </c>
      <c r="H56" s="191">
        <v>2789.06</v>
      </c>
      <c r="I56" s="191">
        <v>2435.17</v>
      </c>
      <c r="J56" s="190"/>
      <c r="K56" s="190">
        <v>2172.19444444444</v>
      </c>
      <c r="L56" s="190">
        <v>2180.30555555556</v>
      </c>
      <c r="M56" s="190" t="s">
        <v>2623</v>
      </c>
      <c r="N56" s="190">
        <v>2353.19444444444</v>
      </c>
      <c r="O56" s="191">
        <v>2775.44</v>
      </c>
      <c r="P56" s="191">
        <v>2802.67</v>
      </c>
      <c r="Q56" s="191">
        <v>2489.61</v>
      </c>
      <c r="R56" s="191">
        <v>2938.78</v>
      </c>
      <c r="S56" s="191">
        <v>2666.56</v>
      </c>
      <c r="T56" s="191">
        <v>2462.39</v>
      </c>
      <c r="U56" s="191">
        <v>3211</v>
      </c>
      <c r="V56" s="191">
        <v>2829.89</v>
      </c>
      <c r="W56" s="191">
        <v>2489.61</v>
      </c>
      <c r="X56" s="191">
        <v>2966</v>
      </c>
      <c r="Y56" s="191">
        <v>2557.67</v>
      </c>
      <c r="Z56" s="191">
        <v>2789.06</v>
      </c>
      <c r="AA56" s="191">
        <v>2952.39</v>
      </c>
      <c r="AB56" s="191">
        <v>2557.67</v>
      </c>
      <c r="AC56" s="191">
        <v>2911.56</v>
      </c>
      <c r="AD56" s="191"/>
      <c r="AE56" s="190">
        <v>1554.66666666667</v>
      </c>
      <c r="AF56" s="190">
        <v>1493</v>
      </c>
      <c r="AG56" s="190">
        <v>1413.02777777778</v>
      </c>
      <c r="AH56" s="190">
        <v>1559</v>
      </c>
      <c r="AI56" s="190">
        <v>1389.58333333333</v>
      </c>
      <c r="AJ56" s="190">
        <v>1218.69444444444</v>
      </c>
      <c r="AK56" s="190">
        <v>1606.58</v>
      </c>
      <c r="AL56" s="190">
        <v>2396.03</v>
      </c>
      <c r="AM56" s="190">
        <v>2273.53</v>
      </c>
    </row>
    <row r="57" s="181" customFormat="1" ht="20" customHeight="1" spans="1:39">
      <c r="A57" s="106">
        <v>25</v>
      </c>
      <c r="B57" s="190">
        <v>2946.94444444444</v>
      </c>
      <c r="C57" s="190">
        <v>2455.61111111111</v>
      </c>
      <c r="D57" s="190">
        <v>3901.83</v>
      </c>
      <c r="E57" s="190">
        <v>3369.19444444444</v>
      </c>
      <c r="F57" s="190">
        <v>3457.39</v>
      </c>
      <c r="G57" s="191">
        <v>2842.47</v>
      </c>
      <c r="H57" s="191">
        <v>2842.47</v>
      </c>
      <c r="I57" s="191">
        <v>2481.36</v>
      </c>
      <c r="J57" s="190"/>
      <c r="K57" s="190">
        <v>2213.41666666667</v>
      </c>
      <c r="L57" s="190">
        <v>2219.5</v>
      </c>
      <c r="M57" s="190" t="s">
        <v>2623</v>
      </c>
      <c r="N57" s="190">
        <v>2398.02777777778</v>
      </c>
      <c r="O57" s="191">
        <v>2828.58</v>
      </c>
      <c r="P57" s="191">
        <v>2856.36</v>
      </c>
      <c r="Q57" s="191">
        <v>2536.92</v>
      </c>
      <c r="R57" s="191">
        <v>2995.25</v>
      </c>
      <c r="S57" s="191">
        <v>2717.47</v>
      </c>
      <c r="T57" s="191">
        <v>2509.14</v>
      </c>
      <c r="U57" s="191">
        <v>3273.03</v>
      </c>
      <c r="V57" s="191">
        <v>2884.14</v>
      </c>
      <c r="W57" s="191">
        <v>2536.92</v>
      </c>
      <c r="X57" s="191">
        <v>3023.03</v>
      </c>
      <c r="Y57" s="191">
        <v>2606.36</v>
      </c>
      <c r="Z57" s="191">
        <v>2842.47</v>
      </c>
      <c r="AA57" s="191">
        <v>3009.14</v>
      </c>
      <c r="AB57" s="191">
        <v>2606.36</v>
      </c>
      <c r="AC57" s="191">
        <v>2967.47</v>
      </c>
      <c r="AD57" s="191"/>
      <c r="AE57" s="190">
        <v>1584.52777777778</v>
      </c>
      <c r="AF57" s="190">
        <v>1518.33333333333</v>
      </c>
      <c r="AG57" s="190">
        <v>1437.72222222222</v>
      </c>
      <c r="AH57" s="190">
        <v>1587.66666666667</v>
      </c>
      <c r="AI57" s="190">
        <v>1414.91666666667</v>
      </c>
      <c r="AJ57" s="190">
        <v>1238.30555555556</v>
      </c>
      <c r="AK57" s="190">
        <v>1638.89</v>
      </c>
      <c r="AL57" s="190">
        <v>2444.44</v>
      </c>
      <c r="AM57" s="190">
        <v>2319.44</v>
      </c>
    </row>
    <row r="58" s="181" customFormat="1" ht="20" customHeight="1" spans="1:39">
      <c r="A58" s="106">
        <v>25.5</v>
      </c>
      <c r="B58" s="190">
        <v>3000.44444444444</v>
      </c>
      <c r="C58" s="190">
        <v>2499.52777777778</v>
      </c>
      <c r="D58" s="190">
        <v>3975.67</v>
      </c>
      <c r="E58" s="190">
        <v>3433.38888888889</v>
      </c>
      <c r="F58" s="190">
        <v>3522.33</v>
      </c>
      <c r="G58" s="191">
        <v>2895.89</v>
      </c>
      <c r="H58" s="191">
        <v>2895.89</v>
      </c>
      <c r="I58" s="191">
        <v>2527.56</v>
      </c>
      <c r="J58" s="190"/>
      <c r="K58" s="190">
        <v>2254.63888888889</v>
      </c>
      <c r="L58" s="190">
        <v>2258.69444444444</v>
      </c>
      <c r="M58" s="190" t="s">
        <v>2623</v>
      </c>
      <c r="N58" s="190">
        <v>2440.83333333333</v>
      </c>
      <c r="O58" s="191">
        <v>2881.72</v>
      </c>
      <c r="P58" s="191">
        <v>2910.06</v>
      </c>
      <c r="Q58" s="191">
        <v>2584.22</v>
      </c>
      <c r="R58" s="191">
        <v>3051.72</v>
      </c>
      <c r="S58" s="191">
        <v>2768.39</v>
      </c>
      <c r="T58" s="191">
        <v>2555.89</v>
      </c>
      <c r="U58" s="191">
        <v>3335.06</v>
      </c>
      <c r="V58" s="191">
        <v>2938.39</v>
      </c>
      <c r="W58" s="191">
        <v>2584.22</v>
      </c>
      <c r="X58" s="191">
        <v>3080.06</v>
      </c>
      <c r="Y58" s="191">
        <v>2655.06</v>
      </c>
      <c r="Z58" s="191">
        <v>2895.89</v>
      </c>
      <c r="AA58" s="191">
        <v>3065.89</v>
      </c>
      <c r="AB58" s="191">
        <v>2655.06</v>
      </c>
      <c r="AC58" s="191">
        <v>3023.39</v>
      </c>
      <c r="AD58" s="191"/>
      <c r="AE58" s="190">
        <v>1612.36111111111</v>
      </c>
      <c r="AF58" s="190">
        <v>1545.69444444444</v>
      </c>
      <c r="AG58" s="190">
        <v>1464.44444444444</v>
      </c>
      <c r="AH58" s="190">
        <v>1614.30555555556</v>
      </c>
      <c r="AI58" s="190">
        <v>1440.25</v>
      </c>
      <c r="AJ58" s="190">
        <v>1257.91666666667</v>
      </c>
      <c r="AK58" s="190">
        <v>1669.17</v>
      </c>
      <c r="AL58" s="190">
        <v>2490.83</v>
      </c>
      <c r="AM58" s="190">
        <v>2363.33</v>
      </c>
    </row>
    <row r="59" s="181" customFormat="1" ht="20" customHeight="1" spans="1:39">
      <c r="A59" s="106">
        <v>26</v>
      </c>
      <c r="B59" s="190">
        <v>3055.97222222222</v>
      </c>
      <c r="C59" s="190">
        <v>2543.44444444444</v>
      </c>
      <c r="D59" s="190">
        <v>4049.5</v>
      </c>
      <c r="E59" s="190">
        <v>3497.58333333333</v>
      </c>
      <c r="F59" s="190">
        <v>3587.28</v>
      </c>
      <c r="G59" s="191">
        <v>2949.31</v>
      </c>
      <c r="H59" s="191">
        <v>2949.31</v>
      </c>
      <c r="I59" s="191">
        <v>2573.75</v>
      </c>
      <c r="J59" s="190"/>
      <c r="K59" s="190">
        <v>2295.86111111111</v>
      </c>
      <c r="L59" s="190">
        <v>2299.91666666667</v>
      </c>
      <c r="M59" s="190" t="s">
        <v>2623</v>
      </c>
      <c r="N59" s="190">
        <v>2483.63888888889</v>
      </c>
      <c r="O59" s="191">
        <v>2934.86</v>
      </c>
      <c r="P59" s="191">
        <v>2963.75</v>
      </c>
      <c r="Q59" s="191">
        <v>2631.53</v>
      </c>
      <c r="R59" s="191">
        <v>3108.19</v>
      </c>
      <c r="S59" s="191">
        <v>2819.31</v>
      </c>
      <c r="T59" s="191">
        <v>2602.64</v>
      </c>
      <c r="U59" s="191">
        <v>3397.08</v>
      </c>
      <c r="V59" s="191">
        <v>2992.64</v>
      </c>
      <c r="W59" s="191">
        <v>2631.53</v>
      </c>
      <c r="X59" s="191">
        <v>3137.08</v>
      </c>
      <c r="Y59" s="191">
        <v>2703.75</v>
      </c>
      <c r="Z59" s="191">
        <v>2949.31</v>
      </c>
      <c r="AA59" s="191">
        <v>3122.64</v>
      </c>
      <c r="AB59" s="191">
        <v>2703.75</v>
      </c>
      <c r="AC59" s="191">
        <v>3079.31</v>
      </c>
      <c r="AD59" s="191"/>
      <c r="AE59" s="190">
        <v>1642.22222222222</v>
      </c>
      <c r="AF59" s="190">
        <v>1573.05555555556</v>
      </c>
      <c r="AG59" s="190">
        <v>1489.13888888889</v>
      </c>
      <c r="AH59" s="190">
        <v>1642.97222222222</v>
      </c>
      <c r="AI59" s="190">
        <v>1465.58333333333</v>
      </c>
      <c r="AJ59" s="190">
        <v>1277.52777777778</v>
      </c>
      <c r="AK59" s="190">
        <v>1701.47</v>
      </c>
      <c r="AL59" s="190">
        <v>2539.25</v>
      </c>
      <c r="AM59" s="190">
        <v>2409.25</v>
      </c>
    </row>
    <row r="60" s="181" customFormat="1" ht="20" customHeight="1" spans="1:39">
      <c r="A60" s="106">
        <v>26.5</v>
      </c>
      <c r="B60" s="190">
        <v>3109.47222222222</v>
      </c>
      <c r="C60" s="190">
        <v>2589.38888888889</v>
      </c>
      <c r="D60" s="190">
        <v>4123.33</v>
      </c>
      <c r="E60" s="190">
        <v>3561.77777777778</v>
      </c>
      <c r="F60" s="190">
        <v>3652.22</v>
      </c>
      <c r="G60" s="191">
        <v>3002.72</v>
      </c>
      <c r="H60" s="191">
        <v>3002.72</v>
      </c>
      <c r="I60" s="191">
        <v>2619.94</v>
      </c>
      <c r="J60" s="190"/>
      <c r="K60" s="190">
        <v>2337.08333333333</v>
      </c>
      <c r="L60" s="190">
        <v>2339.11111111111</v>
      </c>
      <c r="M60" s="190" t="s">
        <v>2623</v>
      </c>
      <c r="N60" s="190">
        <v>2528.47222222222</v>
      </c>
      <c r="O60" s="191">
        <v>2988</v>
      </c>
      <c r="P60" s="191">
        <v>3017.44</v>
      </c>
      <c r="Q60" s="191">
        <v>2678.83</v>
      </c>
      <c r="R60" s="191">
        <v>3164.67</v>
      </c>
      <c r="S60" s="191">
        <v>2870.22</v>
      </c>
      <c r="T60" s="191">
        <v>2649.39</v>
      </c>
      <c r="U60" s="191">
        <v>3459.11</v>
      </c>
      <c r="V60" s="191">
        <v>3046.89</v>
      </c>
      <c r="W60" s="191">
        <v>2678.83</v>
      </c>
      <c r="X60" s="191">
        <v>3194.11</v>
      </c>
      <c r="Y60" s="191">
        <v>2752.44</v>
      </c>
      <c r="Z60" s="191">
        <v>3002.72</v>
      </c>
      <c r="AA60" s="191">
        <v>3179.39</v>
      </c>
      <c r="AB60" s="191">
        <v>2752.44</v>
      </c>
      <c r="AC60" s="191">
        <v>3135.22</v>
      </c>
      <c r="AD60" s="191"/>
      <c r="AE60" s="190">
        <v>1670.05555555556</v>
      </c>
      <c r="AF60" s="190">
        <v>1600.41666666667</v>
      </c>
      <c r="AG60" s="190">
        <v>1513.83333333333</v>
      </c>
      <c r="AH60" s="190">
        <v>1671.63888888889</v>
      </c>
      <c r="AI60" s="190">
        <v>1488.88888888889</v>
      </c>
      <c r="AJ60" s="190">
        <v>1297.13888888889</v>
      </c>
      <c r="AK60" s="190">
        <v>1733.78</v>
      </c>
      <c r="AL60" s="190">
        <v>2587.67</v>
      </c>
      <c r="AM60" s="190">
        <v>2455.17</v>
      </c>
    </row>
    <row r="61" s="181" customFormat="1" ht="20" customHeight="1" spans="1:39">
      <c r="A61" s="106">
        <v>27</v>
      </c>
      <c r="B61" s="190">
        <v>3165</v>
      </c>
      <c r="C61" s="190">
        <v>2633.30555555556</v>
      </c>
      <c r="D61" s="190">
        <v>4199.19</v>
      </c>
      <c r="E61" s="190">
        <v>3625.97222222222</v>
      </c>
      <c r="F61" s="190">
        <v>3719.19</v>
      </c>
      <c r="G61" s="191">
        <v>3056.14</v>
      </c>
      <c r="H61" s="191">
        <v>3056.14</v>
      </c>
      <c r="I61" s="191">
        <v>2666.14</v>
      </c>
      <c r="J61" s="190"/>
      <c r="K61" s="190">
        <v>2378.30555555556</v>
      </c>
      <c r="L61" s="190">
        <v>2380.33333333333</v>
      </c>
      <c r="M61" s="190" t="s">
        <v>2623</v>
      </c>
      <c r="N61" s="190">
        <v>2571.27777777778</v>
      </c>
      <c r="O61" s="191">
        <v>3041.14</v>
      </c>
      <c r="P61" s="191">
        <v>3071.14</v>
      </c>
      <c r="Q61" s="191">
        <v>2726.14</v>
      </c>
      <c r="R61" s="191">
        <v>3221.14</v>
      </c>
      <c r="S61" s="191">
        <v>2921.14</v>
      </c>
      <c r="T61" s="191">
        <v>2696.14</v>
      </c>
      <c r="U61" s="191">
        <v>3521.14</v>
      </c>
      <c r="V61" s="191">
        <v>3101.14</v>
      </c>
      <c r="W61" s="191">
        <v>2726.14</v>
      </c>
      <c r="X61" s="191">
        <v>3251.14</v>
      </c>
      <c r="Y61" s="191">
        <v>2801.14</v>
      </c>
      <c r="Z61" s="191">
        <v>3056.14</v>
      </c>
      <c r="AA61" s="191">
        <v>3236.14</v>
      </c>
      <c r="AB61" s="191">
        <v>2801.14</v>
      </c>
      <c r="AC61" s="191">
        <v>3191.14</v>
      </c>
      <c r="AD61" s="191"/>
      <c r="AE61" s="190">
        <v>1699.91666666667</v>
      </c>
      <c r="AF61" s="190">
        <v>1627.77777777778</v>
      </c>
      <c r="AG61" s="190">
        <v>1538.52777777778</v>
      </c>
      <c r="AH61" s="190">
        <v>1698.27777777778</v>
      </c>
      <c r="AI61" s="190">
        <v>1514.22222222222</v>
      </c>
      <c r="AJ61" s="190">
        <v>1316.75</v>
      </c>
      <c r="AK61" s="190">
        <v>1764.06</v>
      </c>
      <c r="AL61" s="190">
        <v>2634.06</v>
      </c>
      <c r="AM61" s="190">
        <v>2499.06</v>
      </c>
    </row>
    <row r="62" s="181" customFormat="1" ht="20" customHeight="1" spans="1:39">
      <c r="A62" s="106">
        <v>27.5</v>
      </c>
      <c r="B62" s="190">
        <v>3218.5</v>
      </c>
      <c r="C62" s="190">
        <v>2679.25</v>
      </c>
      <c r="D62" s="190">
        <v>4273.03</v>
      </c>
      <c r="E62" s="190">
        <v>3690.16666666667</v>
      </c>
      <c r="F62" s="190">
        <v>3784.14</v>
      </c>
      <c r="G62" s="191">
        <v>3107.53</v>
      </c>
      <c r="H62" s="191">
        <v>3107.53</v>
      </c>
      <c r="I62" s="191">
        <v>2710.31</v>
      </c>
      <c r="J62" s="190"/>
      <c r="K62" s="190">
        <v>2419.52777777778</v>
      </c>
      <c r="L62" s="190">
        <v>2419.52777777778</v>
      </c>
      <c r="M62" s="190" t="s">
        <v>2623</v>
      </c>
      <c r="N62" s="190">
        <v>2614.08333333333</v>
      </c>
      <c r="O62" s="191">
        <v>3092.25</v>
      </c>
      <c r="P62" s="191">
        <v>3122.81</v>
      </c>
      <c r="Q62" s="191">
        <v>2771.42</v>
      </c>
      <c r="R62" s="191">
        <v>3275.58</v>
      </c>
      <c r="S62" s="191">
        <v>2970.03</v>
      </c>
      <c r="T62" s="191">
        <v>2740.86</v>
      </c>
      <c r="U62" s="191">
        <v>3581.14</v>
      </c>
      <c r="V62" s="191">
        <v>3153.36</v>
      </c>
      <c r="W62" s="191">
        <v>2771.42</v>
      </c>
      <c r="X62" s="191">
        <v>3306.14</v>
      </c>
      <c r="Y62" s="191">
        <v>2847.81</v>
      </c>
      <c r="Z62" s="191">
        <v>3107.53</v>
      </c>
      <c r="AA62" s="191">
        <v>3290.86</v>
      </c>
      <c r="AB62" s="191">
        <v>2847.81</v>
      </c>
      <c r="AC62" s="191">
        <v>3245.03</v>
      </c>
      <c r="AD62" s="191"/>
      <c r="AE62" s="190">
        <v>1727.75</v>
      </c>
      <c r="AF62" s="190">
        <v>1653.11111111111</v>
      </c>
      <c r="AG62" s="190">
        <v>1565.25</v>
      </c>
      <c r="AH62" s="190">
        <v>1726.94444444444</v>
      </c>
      <c r="AI62" s="190">
        <v>1539.55555555556</v>
      </c>
      <c r="AJ62" s="190">
        <v>1336.36111111111</v>
      </c>
      <c r="AK62" s="190">
        <v>1796.36</v>
      </c>
      <c r="AL62" s="190">
        <v>2682.47</v>
      </c>
      <c r="AM62" s="190">
        <v>2544.97</v>
      </c>
    </row>
    <row r="63" s="181" customFormat="1" ht="20" customHeight="1" spans="1:39">
      <c r="A63" s="106">
        <v>28</v>
      </c>
      <c r="B63" s="190">
        <v>3274.02777777778</v>
      </c>
      <c r="C63" s="190">
        <v>2723.16666666667</v>
      </c>
      <c r="D63" s="190">
        <v>4346.86</v>
      </c>
      <c r="E63" s="190">
        <v>3754.36111111111</v>
      </c>
      <c r="F63" s="190">
        <v>3849.08</v>
      </c>
      <c r="G63" s="191">
        <v>3160.94</v>
      </c>
      <c r="H63" s="191">
        <v>3160.94</v>
      </c>
      <c r="I63" s="191">
        <v>2756.5</v>
      </c>
      <c r="J63" s="190"/>
      <c r="K63" s="190">
        <v>2460.75</v>
      </c>
      <c r="L63" s="190">
        <v>2460.75</v>
      </c>
      <c r="M63" s="190" t="s">
        <v>2623</v>
      </c>
      <c r="N63" s="190">
        <v>2658.91666666667</v>
      </c>
      <c r="O63" s="191">
        <v>3145.39</v>
      </c>
      <c r="P63" s="191">
        <v>3176.5</v>
      </c>
      <c r="Q63" s="191">
        <v>2818.72</v>
      </c>
      <c r="R63" s="191">
        <v>3332.06</v>
      </c>
      <c r="S63" s="191">
        <v>3020.94</v>
      </c>
      <c r="T63" s="191">
        <v>2787.61</v>
      </c>
      <c r="U63" s="191">
        <v>3643.17</v>
      </c>
      <c r="V63" s="191">
        <v>3207.61</v>
      </c>
      <c r="W63" s="191">
        <v>2818.72</v>
      </c>
      <c r="X63" s="191">
        <v>3363.17</v>
      </c>
      <c r="Y63" s="191">
        <v>2896.5</v>
      </c>
      <c r="Z63" s="191">
        <v>3160.94</v>
      </c>
      <c r="AA63" s="191">
        <v>3347.61</v>
      </c>
      <c r="AB63" s="191">
        <v>2896.5</v>
      </c>
      <c r="AC63" s="191">
        <v>3300.94</v>
      </c>
      <c r="AD63" s="191"/>
      <c r="AE63" s="190">
        <v>1755.58333333333</v>
      </c>
      <c r="AF63" s="190">
        <v>1680.47222222222</v>
      </c>
      <c r="AG63" s="190">
        <v>1589.94444444444</v>
      </c>
      <c r="AH63" s="190">
        <v>1755.61111111111</v>
      </c>
      <c r="AI63" s="190">
        <v>1564.88888888889</v>
      </c>
      <c r="AJ63" s="190">
        <v>1355.97222222222</v>
      </c>
      <c r="AK63" s="190">
        <v>1826.64</v>
      </c>
      <c r="AL63" s="190">
        <v>2728.86</v>
      </c>
      <c r="AM63" s="190">
        <v>2588.86</v>
      </c>
    </row>
    <row r="64" s="181" customFormat="1" ht="20" customHeight="1" spans="1:39">
      <c r="A64" s="106">
        <v>28.5</v>
      </c>
      <c r="B64" s="190">
        <v>3329.55555555556</v>
      </c>
      <c r="C64" s="190">
        <v>2769.11111111111</v>
      </c>
      <c r="D64" s="190">
        <v>4420.69</v>
      </c>
      <c r="E64" s="190">
        <v>3818.55555555556</v>
      </c>
      <c r="F64" s="190">
        <v>3914.03</v>
      </c>
      <c r="G64" s="191">
        <v>3214.36</v>
      </c>
      <c r="H64" s="191">
        <v>3214.36</v>
      </c>
      <c r="I64" s="191">
        <v>2802.69</v>
      </c>
      <c r="J64" s="190"/>
      <c r="K64" s="190">
        <v>2499.94444444444</v>
      </c>
      <c r="L64" s="190">
        <v>2499.94444444444</v>
      </c>
      <c r="M64" s="190" t="s">
        <v>2623</v>
      </c>
      <c r="N64" s="190">
        <v>2701.72222222222</v>
      </c>
      <c r="O64" s="191">
        <v>3198.53</v>
      </c>
      <c r="P64" s="191">
        <v>3230.19</v>
      </c>
      <c r="Q64" s="191">
        <v>2866.03</v>
      </c>
      <c r="R64" s="191">
        <v>3388.53</v>
      </c>
      <c r="S64" s="191">
        <v>3071.86</v>
      </c>
      <c r="T64" s="191">
        <v>2834.36</v>
      </c>
      <c r="U64" s="191">
        <v>3705.19</v>
      </c>
      <c r="V64" s="191">
        <v>3261.86</v>
      </c>
      <c r="W64" s="191">
        <v>2866.03</v>
      </c>
      <c r="X64" s="191">
        <v>3420.19</v>
      </c>
      <c r="Y64" s="191">
        <v>2945.19</v>
      </c>
      <c r="Z64" s="191">
        <v>3214.36</v>
      </c>
      <c r="AA64" s="191">
        <v>3404.36</v>
      </c>
      <c r="AB64" s="191">
        <v>2945.19</v>
      </c>
      <c r="AC64" s="191">
        <v>3356.86</v>
      </c>
      <c r="AD64" s="191"/>
      <c r="AE64" s="190">
        <v>1785.44444444444</v>
      </c>
      <c r="AF64" s="190">
        <v>1707.83333333333</v>
      </c>
      <c r="AG64" s="190">
        <v>1614.63888888889</v>
      </c>
      <c r="AH64" s="190">
        <v>1782.25</v>
      </c>
      <c r="AI64" s="190">
        <v>1590.22222222222</v>
      </c>
      <c r="AJ64" s="190">
        <v>1375.58333333333</v>
      </c>
      <c r="AK64" s="190">
        <v>1858.94</v>
      </c>
      <c r="AL64" s="190">
        <v>2777.28</v>
      </c>
      <c r="AM64" s="190">
        <v>2634.78</v>
      </c>
    </row>
    <row r="65" s="181" customFormat="1" ht="20" customHeight="1" spans="1:39">
      <c r="A65" s="106">
        <v>29</v>
      </c>
      <c r="B65" s="190">
        <v>3383.05555555556</v>
      </c>
      <c r="C65" s="190">
        <v>2813.02777777778</v>
      </c>
      <c r="D65" s="190">
        <v>4494.53</v>
      </c>
      <c r="E65" s="190">
        <v>3882.75</v>
      </c>
      <c r="F65" s="190">
        <v>3978.97</v>
      </c>
      <c r="G65" s="191">
        <v>3267.78</v>
      </c>
      <c r="H65" s="191">
        <v>3267.78</v>
      </c>
      <c r="I65" s="191">
        <v>2848.89</v>
      </c>
      <c r="J65" s="190"/>
      <c r="K65" s="190">
        <v>2541.16666666667</v>
      </c>
      <c r="L65" s="190">
        <v>2539.13888888889</v>
      </c>
      <c r="M65" s="190" t="s">
        <v>2623</v>
      </c>
      <c r="N65" s="190">
        <v>2746.55555555556</v>
      </c>
      <c r="O65" s="191">
        <v>3251.67</v>
      </c>
      <c r="P65" s="191">
        <v>3283.89</v>
      </c>
      <c r="Q65" s="191">
        <v>2913.33</v>
      </c>
      <c r="R65" s="191">
        <v>3445</v>
      </c>
      <c r="S65" s="191">
        <v>3122.78</v>
      </c>
      <c r="T65" s="191">
        <v>2881.11</v>
      </c>
      <c r="U65" s="191">
        <v>3767.22</v>
      </c>
      <c r="V65" s="191">
        <v>3316.11</v>
      </c>
      <c r="W65" s="191">
        <v>2913.33</v>
      </c>
      <c r="X65" s="191">
        <v>3477.22</v>
      </c>
      <c r="Y65" s="191">
        <v>2993.89</v>
      </c>
      <c r="Z65" s="191">
        <v>3267.78</v>
      </c>
      <c r="AA65" s="191">
        <v>3461.11</v>
      </c>
      <c r="AB65" s="191">
        <v>2993.89</v>
      </c>
      <c r="AC65" s="191">
        <v>3412.78</v>
      </c>
      <c r="AD65" s="191"/>
      <c r="AE65" s="190">
        <v>1813.27777777778</v>
      </c>
      <c r="AF65" s="190">
        <v>1735.19444444444</v>
      </c>
      <c r="AG65" s="190">
        <v>1639.33333333333</v>
      </c>
      <c r="AH65" s="190">
        <v>1810.91666666667</v>
      </c>
      <c r="AI65" s="190">
        <v>1613.52777777778</v>
      </c>
      <c r="AJ65" s="190">
        <v>1395.19444444444</v>
      </c>
      <c r="AK65" s="190">
        <v>1891.25</v>
      </c>
      <c r="AL65" s="190">
        <v>2825.69</v>
      </c>
      <c r="AM65" s="190">
        <v>2680.69</v>
      </c>
    </row>
    <row r="66" s="181" customFormat="1" ht="20" customHeight="1" spans="1:39">
      <c r="A66" s="106">
        <v>29.5</v>
      </c>
      <c r="B66" s="190">
        <v>3438.58333333333</v>
      </c>
      <c r="C66" s="190">
        <v>2856.94444444444</v>
      </c>
      <c r="D66" s="190">
        <v>4570.39</v>
      </c>
      <c r="E66" s="190">
        <v>3948.97222222222</v>
      </c>
      <c r="F66" s="190">
        <v>4045.94</v>
      </c>
      <c r="G66" s="191">
        <v>3321.19</v>
      </c>
      <c r="H66" s="191">
        <v>3321.19</v>
      </c>
      <c r="I66" s="191">
        <v>2895.08</v>
      </c>
      <c r="J66" s="190"/>
      <c r="K66" s="190">
        <v>2582.38888888889</v>
      </c>
      <c r="L66" s="190">
        <v>2580.36111111111</v>
      </c>
      <c r="M66" s="190" t="s">
        <v>2623</v>
      </c>
      <c r="N66" s="190">
        <v>2789.36111111111</v>
      </c>
      <c r="O66" s="191">
        <v>3304.81</v>
      </c>
      <c r="P66" s="191">
        <v>3337.58</v>
      </c>
      <c r="Q66" s="191">
        <v>2960.64</v>
      </c>
      <c r="R66" s="191">
        <v>3501.47</v>
      </c>
      <c r="S66" s="191">
        <v>3173.69</v>
      </c>
      <c r="T66" s="191">
        <v>2927.86</v>
      </c>
      <c r="U66" s="191">
        <v>3829.25</v>
      </c>
      <c r="V66" s="191">
        <v>3370.36</v>
      </c>
      <c r="W66" s="191">
        <v>2960.64</v>
      </c>
      <c r="X66" s="191">
        <v>3534.25</v>
      </c>
      <c r="Y66" s="191">
        <v>3042.58</v>
      </c>
      <c r="Z66" s="191">
        <v>3321.19</v>
      </c>
      <c r="AA66" s="191">
        <v>3517.86</v>
      </c>
      <c r="AB66" s="191">
        <v>3042.58</v>
      </c>
      <c r="AC66" s="191">
        <v>3468.69</v>
      </c>
      <c r="AD66" s="191"/>
      <c r="AE66" s="190">
        <v>1843.13888888889</v>
      </c>
      <c r="AF66" s="190">
        <v>1760.52777777778</v>
      </c>
      <c r="AG66" s="190">
        <v>1664.02777777778</v>
      </c>
      <c r="AH66" s="190">
        <v>1837.55555555556</v>
      </c>
      <c r="AI66" s="190">
        <v>1638.86111111111</v>
      </c>
      <c r="AJ66" s="190">
        <v>1414.80555555556</v>
      </c>
      <c r="AK66" s="190">
        <v>1921.53</v>
      </c>
      <c r="AL66" s="190">
        <v>2872.08</v>
      </c>
      <c r="AM66" s="190">
        <v>2724.58</v>
      </c>
    </row>
    <row r="67" s="181" customFormat="1" ht="20" customHeight="1" spans="1:39">
      <c r="A67" s="106">
        <v>30</v>
      </c>
      <c r="B67" s="190">
        <v>3492.08333333333</v>
      </c>
      <c r="C67" s="190">
        <v>2902.88888888889</v>
      </c>
      <c r="D67" s="190">
        <v>4644.22</v>
      </c>
      <c r="E67" s="190">
        <v>4013.16666666667</v>
      </c>
      <c r="F67" s="190">
        <v>4110.89</v>
      </c>
      <c r="G67" s="191">
        <v>3374.61</v>
      </c>
      <c r="H67" s="191">
        <v>3374.61</v>
      </c>
      <c r="I67" s="191">
        <v>2941.28</v>
      </c>
      <c r="J67" s="190"/>
      <c r="K67" s="190">
        <v>2623.61111111111</v>
      </c>
      <c r="L67" s="190">
        <v>2619.55555555556</v>
      </c>
      <c r="M67" s="190" t="s">
        <v>2623</v>
      </c>
      <c r="N67" s="190">
        <v>2832.16666666667</v>
      </c>
      <c r="O67" s="191">
        <v>3357.94</v>
      </c>
      <c r="P67" s="191">
        <v>3391.28</v>
      </c>
      <c r="Q67" s="191">
        <v>3007.94</v>
      </c>
      <c r="R67" s="191">
        <v>3557.94</v>
      </c>
      <c r="S67" s="191">
        <v>3224.61</v>
      </c>
      <c r="T67" s="191">
        <v>2974.61</v>
      </c>
      <c r="U67" s="191">
        <v>3891.28</v>
      </c>
      <c r="V67" s="191">
        <v>3424.61</v>
      </c>
      <c r="W67" s="191">
        <v>3007.94</v>
      </c>
      <c r="X67" s="191">
        <v>3591.28</v>
      </c>
      <c r="Y67" s="191">
        <v>3091.28</v>
      </c>
      <c r="Z67" s="191">
        <v>3374.61</v>
      </c>
      <c r="AA67" s="191">
        <v>3574.61</v>
      </c>
      <c r="AB67" s="191">
        <v>3091.28</v>
      </c>
      <c r="AC67" s="191">
        <v>3524.61</v>
      </c>
      <c r="AD67" s="191"/>
      <c r="AE67" s="190">
        <v>1870.97222222222</v>
      </c>
      <c r="AF67" s="190">
        <v>1787.88888888889</v>
      </c>
      <c r="AG67" s="190">
        <v>1690.75</v>
      </c>
      <c r="AH67" s="190">
        <v>1866.22222222222</v>
      </c>
      <c r="AI67" s="190">
        <v>1664.19444444444</v>
      </c>
      <c r="AJ67" s="190">
        <v>1434.41666666667</v>
      </c>
      <c r="AK67" s="190">
        <v>1953.83</v>
      </c>
      <c r="AL67" s="190">
        <v>2920.5</v>
      </c>
      <c r="AM67" s="190">
        <v>2770.5</v>
      </c>
    </row>
    <row r="69" s="182" customFormat="1" ht="38.25" spans="1:1">
      <c r="A69" s="182" t="s">
        <v>2624</v>
      </c>
    </row>
    <row r="70" s="182" customFormat="1" ht="38.25" spans="1:1">
      <c r="A70" s="182" t="s">
        <v>2625</v>
      </c>
    </row>
    <row r="71" s="182" customFormat="1" ht="38.25" spans="1:1">
      <c r="A71" s="182" t="s">
        <v>2626</v>
      </c>
    </row>
  </sheetData>
  <mergeCells count="11">
    <mergeCell ref="A1:AM1"/>
    <mergeCell ref="A2:AM2"/>
    <mergeCell ref="A3:AM3"/>
    <mergeCell ref="A4:AM4"/>
    <mergeCell ref="A5:AM5"/>
    <mergeCell ref="B6:D6"/>
    <mergeCell ref="E6:F6"/>
    <mergeCell ref="G6:I6"/>
    <mergeCell ref="J6:AD6"/>
    <mergeCell ref="AE6:AM6"/>
    <mergeCell ref="A6:A7"/>
  </mergeCells>
  <hyperlinks>
    <hyperlink ref="AN1" location="目录!A1" display="目录"/>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3.9666666666667" customWidth="1"/>
  </cols>
  <sheetData>
    <row r="1" ht="46.5" spans="1:3">
      <c r="A1" s="160" t="s">
        <v>2627</v>
      </c>
      <c r="B1" s="161"/>
      <c r="C1" s="26" t="s">
        <v>346</v>
      </c>
    </row>
    <row r="2" ht="40" customHeight="1" spans="1:9">
      <c r="A2" s="162" t="s">
        <v>2628</v>
      </c>
      <c r="B2" s="162"/>
      <c r="C2" s="163" t="s">
        <v>2629</v>
      </c>
      <c r="D2" s="164"/>
      <c r="E2" s="164"/>
      <c r="F2" s="164"/>
      <c r="G2" s="164"/>
      <c r="H2" s="165"/>
      <c r="I2" s="180"/>
    </row>
    <row r="3" ht="27" customHeight="1" spans="1:9">
      <c r="A3" s="162" t="s">
        <v>2630</v>
      </c>
      <c r="B3" s="162"/>
      <c r="C3" s="166"/>
      <c r="D3" s="167"/>
      <c r="E3" s="167"/>
      <c r="F3" s="167"/>
      <c r="G3" s="167"/>
      <c r="H3" s="168"/>
      <c r="I3" s="180"/>
    </row>
    <row r="4" ht="27" customHeight="1" spans="1:9">
      <c r="A4" s="169" t="s">
        <v>2631</v>
      </c>
      <c r="B4" s="170"/>
      <c r="C4" s="166"/>
      <c r="D4" s="167"/>
      <c r="E4" s="167"/>
      <c r="F4" s="167"/>
      <c r="G4" s="167"/>
      <c r="H4" s="168"/>
      <c r="I4" s="180"/>
    </row>
    <row r="5" ht="36" customHeight="1" spans="1:9">
      <c r="A5" s="171" t="s">
        <v>2632</v>
      </c>
      <c r="B5" s="172"/>
      <c r="C5" s="166"/>
      <c r="D5" s="167"/>
      <c r="E5" s="167"/>
      <c r="F5" s="167"/>
      <c r="G5" s="167"/>
      <c r="H5" s="168"/>
      <c r="I5" s="180"/>
    </row>
    <row r="6" ht="21" customHeight="1" spans="1:9">
      <c r="A6" s="173" t="s">
        <v>2617</v>
      </c>
      <c r="B6" s="174" t="s">
        <v>2633</v>
      </c>
      <c r="C6" s="166"/>
      <c r="D6" s="167"/>
      <c r="E6" s="167"/>
      <c r="F6" s="167"/>
      <c r="G6" s="167"/>
      <c r="H6" s="168"/>
      <c r="I6" s="180"/>
    </row>
    <row r="7" ht="14.25" spans="1:9">
      <c r="A7" s="175" t="s">
        <v>2634</v>
      </c>
      <c r="B7" s="176">
        <v>452</v>
      </c>
      <c r="C7" s="166"/>
      <c r="D7" s="167"/>
      <c r="E7" s="167"/>
      <c r="F7" s="167"/>
      <c r="G7" s="167"/>
      <c r="H7" s="168"/>
      <c r="I7" s="180"/>
    </row>
    <row r="8" ht="14.25" spans="1:9">
      <c r="A8" s="175" t="s">
        <v>2635</v>
      </c>
      <c r="B8" s="176">
        <v>727</v>
      </c>
      <c r="C8" s="166"/>
      <c r="D8" s="167"/>
      <c r="E8" s="167"/>
      <c r="F8" s="167"/>
      <c r="G8" s="167"/>
      <c r="H8" s="168"/>
      <c r="I8" s="180"/>
    </row>
    <row r="9" ht="14.25" spans="1:9">
      <c r="A9" s="175" t="s">
        <v>2636</v>
      </c>
      <c r="B9" s="176">
        <v>992</v>
      </c>
      <c r="C9" s="166"/>
      <c r="D9" s="167"/>
      <c r="E9" s="167"/>
      <c r="F9" s="167"/>
      <c r="G9" s="167"/>
      <c r="H9" s="168"/>
      <c r="I9" s="180"/>
    </row>
    <row r="10" ht="14.25" spans="1:9">
      <c r="A10" s="175" t="s">
        <v>2637</v>
      </c>
      <c r="B10" s="176">
        <v>1280</v>
      </c>
      <c r="C10" s="166"/>
      <c r="D10" s="167"/>
      <c r="E10" s="167"/>
      <c r="F10" s="167"/>
      <c r="G10" s="167"/>
      <c r="H10" s="168"/>
      <c r="I10" s="180"/>
    </row>
    <row r="11" ht="14.25" spans="1:9">
      <c r="A11" s="175" t="s">
        <v>2638</v>
      </c>
      <c r="B11" s="176">
        <v>1475</v>
      </c>
      <c r="C11" s="166"/>
      <c r="D11" s="167"/>
      <c r="E11" s="167"/>
      <c r="F11" s="167"/>
      <c r="G11" s="167"/>
      <c r="H11" s="168"/>
      <c r="I11" s="180"/>
    </row>
    <row r="12" ht="14.25" spans="1:9">
      <c r="A12" s="175" t="s">
        <v>2639</v>
      </c>
      <c r="B12" s="176">
        <v>1815</v>
      </c>
      <c r="C12" s="166"/>
      <c r="D12" s="167"/>
      <c r="E12" s="167"/>
      <c r="F12" s="167"/>
      <c r="G12" s="167"/>
      <c r="H12" s="168"/>
      <c r="I12" s="180"/>
    </row>
    <row r="13" ht="14.25" spans="1:9">
      <c r="A13" s="175" t="s">
        <v>2640</v>
      </c>
      <c r="B13" s="176">
        <v>2155</v>
      </c>
      <c r="C13" s="166"/>
      <c r="D13" s="167"/>
      <c r="E13" s="167"/>
      <c r="F13" s="167"/>
      <c r="G13" s="167"/>
      <c r="H13" s="168"/>
      <c r="I13" s="180"/>
    </row>
    <row r="14" ht="14.25" spans="1:9">
      <c r="A14" s="175" t="s">
        <v>2641</v>
      </c>
      <c r="B14" s="176">
        <v>2287</v>
      </c>
      <c r="C14" s="166"/>
      <c r="D14" s="167"/>
      <c r="E14" s="167"/>
      <c r="F14" s="167"/>
      <c r="G14" s="167"/>
      <c r="H14" s="168"/>
      <c r="I14" s="180"/>
    </row>
    <row r="15" ht="14.25" spans="1:9">
      <c r="A15" s="175" t="s">
        <v>2642</v>
      </c>
      <c r="B15" s="176">
        <v>2415</v>
      </c>
      <c r="C15" s="166"/>
      <c r="D15" s="167"/>
      <c r="E15" s="167"/>
      <c r="F15" s="167"/>
      <c r="G15" s="167"/>
      <c r="H15" s="168"/>
      <c r="I15" s="180"/>
    </row>
    <row r="16" ht="14.25" spans="1:9">
      <c r="A16" s="177" t="s">
        <v>2643</v>
      </c>
      <c r="B16" s="176">
        <v>2504</v>
      </c>
      <c r="C16" s="166"/>
      <c r="D16" s="167"/>
      <c r="E16" s="167"/>
      <c r="F16" s="167"/>
      <c r="G16" s="167"/>
      <c r="H16" s="168"/>
      <c r="I16" s="180"/>
    </row>
    <row r="17" ht="14.25" spans="1:9">
      <c r="A17" s="175" t="s">
        <v>2644</v>
      </c>
      <c r="B17" s="176">
        <v>2630</v>
      </c>
      <c r="C17" s="166"/>
      <c r="D17" s="167"/>
      <c r="E17" s="167"/>
      <c r="F17" s="167"/>
      <c r="G17" s="167"/>
      <c r="H17" s="168"/>
      <c r="I17" s="180"/>
    </row>
    <row r="18" ht="14.25" spans="1:9">
      <c r="A18" s="175" t="s">
        <v>2645</v>
      </c>
      <c r="B18" s="176">
        <v>2946</v>
      </c>
      <c r="C18" s="166"/>
      <c r="D18" s="167"/>
      <c r="E18" s="167"/>
      <c r="F18" s="167"/>
      <c r="G18" s="167"/>
      <c r="H18" s="168"/>
      <c r="I18" s="180"/>
    </row>
    <row r="19" ht="14.25" spans="1:9">
      <c r="A19" s="175" t="s">
        <v>2646</v>
      </c>
      <c r="B19" s="176">
        <v>3214</v>
      </c>
      <c r="C19" s="166"/>
      <c r="D19" s="167"/>
      <c r="E19" s="167"/>
      <c r="F19" s="167"/>
      <c r="G19" s="167"/>
      <c r="H19" s="168"/>
      <c r="I19" s="180"/>
    </row>
    <row r="20" ht="14.25" spans="1:9">
      <c r="A20" s="175" t="s">
        <v>2647</v>
      </c>
      <c r="B20" s="176">
        <v>3469</v>
      </c>
      <c r="C20" s="166"/>
      <c r="D20" s="167"/>
      <c r="E20" s="167"/>
      <c r="F20" s="167"/>
      <c r="G20" s="167"/>
      <c r="H20" s="168"/>
      <c r="I20" s="180"/>
    </row>
    <row r="21" ht="14.25" spans="1:9">
      <c r="A21" s="175" t="s">
        <v>2648</v>
      </c>
      <c r="B21" s="176">
        <v>3549</v>
      </c>
      <c r="C21" s="166"/>
      <c r="D21" s="167"/>
      <c r="E21" s="167"/>
      <c r="F21" s="167"/>
      <c r="G21" s="167"/>
      <c r="H21" s="168"/>
      <c r="I21" s="180"/>
    </row>
    <row r="22" ht="14.25" spans="1:9">
      <c r="A22" s="175" t="s">
        <v>2649</v>
      </c>
      <c r="B22" s="176">
        <v>3709</v>
      </c>
      <c r="C22" s="166"/>
      <c r="D22" s="167"/>
      <c r="E22" s="167"/>
      <c r="F22" s="167"/>
      <c r="G22" s="167"/>
      <c r="H22" s="168"/>
      <c r="I22" s="180"/>
    </row>
    <row r="23" ht="14.25" spans="1:9">
      <c r="A23" s="175" t="s">
        <v>2650</v>
      </c>
      <c r="B23" s="176">
        <v>3828</v>
      </c>
      <c r="C23" s="166"/>
      <c r="D23" s="167"/>
      <c r="E23" s="167"/>
      <c r="F23" s="167"/>
      <c r="G23" s="167"/>
      <c r="H23" s="168"/>
      <c r="I23" s="180"/>
    </row>
    <row r="24" ht="14.25" spans="1:9">
      <c r="A24" s="175" t="s">
        <v>2651</v>
      </c>
      <c r="B24" s="176">
        <v>4204</v>
      </c>
      <c r="C24" s="166"/>
      <c r="D24" s="167"/>
      <c r="E24" s="167"/>
      <c r="F24" s="167"/>
      <c r="G24" s="167"/>
      <c r="H24" s="168"/>
      <c r="I24" s="180"/>
    </row>
    <row r="25" ht="14.25" spans="1:9">
      <c r="A25" s="175" t="s">
        <v>2652</v>
      </c>
      <c r="B25" s="176">
        <v>4295</v>
      </c>
      <c r="C25" s="178" t="s">
        <v>2653</v>
      </c>
      <c r="D25" s="178"/>
      <c r="E25" s="178" t="s">
        <v>2654</v>
      </c>
      <c r="F25" s="178"/>
      <c r="G25" s="178"/>
      <c r="H25" s="178"/>
      <c r="I25" s="180"/>
    </row>
    <row r="26" ht="14.25" spans="1:9">
      <c r="A26" s="175" t="s">
        <v>2655</v>
      </c>
      <c r="B26" s="176">
        <v>4445</v>
      </c>
      <c r="C26" s="178"/>
      <c r="D26" s="178"/>
      <c r="E26" s="178"/>
      <c r="F26" s="178"/>
      <c r="G26" s="178"/>
      <c r="H26" s="178"/>
      <c r="I26" s="180"/>
    </row>
    <row r="27" ht="14.25" spans="1:9">
      <c r="A27" s="175" t="s">
        <v>2617</v>
      </c>
      <c r="B27" s="179" t="s">
        <v>2656</v>
      </c>
      <c r="C27" s="178"/>
      <c r="D27" s="178"/>
      <c r="E27" s="178" t="s">
        <v>2657</v>
      </c>
      <c r="F27" s="178"/>
      <c r="G27" s="178"/>
      <c r="H27" s="178"/>
      <c r="I27" s="180"/>
    </row>
    <row r="28" ht="14.25" spans="1:9">
      <c r="A28" s="175" t="s">
        <v>2658</v>
      </c>
      <c r="B28" s="176">
        <v>201</v>
      </c>
      <c r="C28" s="178"/>
      <c r="D28" s="178"/>
      <c r="E28" s="178"/>
      <c r="F28" s="178"/>
      <c r="G28" s="178"/>
      <c r="H28" s="178"/>
      <c r="I28" s="180"/>
    </row>
    <row r="29" ht="14.25" spans="1:9">
      <c r="A29" s="175" t="s">
        <v>2659</v>
      </c>
      <c r="B29" s="176">
        <v>199</v>
      </c>
      <c r="C29" s="178"/>
      <c r="D29" s="178"/>
      <c r="E29" s="178" t="s">
        <v>2660</v>
      </c>
      <c r="F29" s="178"/>
      <c r="G29" s="178"/>
      <c r="H29" s="178"/>
      <c r="I29" s="180"/>
    </row>
    <row r="30" ht="14.25" spans="1:9">
      <c r="A30" s="175" t="s">
        <v>2661</v>
      </c>
      <c r="B30" s="176">
        <v>196</v>
      </c>
      <c r="C30" s="178"/>
      <c r="D30" s="178"/>
      <c r="E30" s="178"/>
      <c r="F30" s="178"/>
      <c r="G30" s="178"/>
      <c r="H30" s="178"/>
      <c r="I30" s="180"/>
    </row>
    <row r="32" ht="17" customHeight="1" spans="1:1">
      <c r="A32" t="s">
        <v>2662</v>
      </c>
    </row>
    <row r="33" ht="22" customHeight="1" spans="1:1">
      <c r="A33" t="s">
        <v>2663</v>
      </c>
    </row>
    <row r="34" ht="21" customHeight="1" spans="1:1">
      <c r="A34" t="s">
        <v>2664</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41" t="s">
        <v>2665</v>
      </c>
      <c r="B1" s="41"/>
      <c r="C1" s="41"/>
      <c r="D1" s="41"/>
      <c r="E1" s="41"/>
      <c r="F1" s="41"/>
      <c r="G1" s="41"/>
      <c r="H1" s="41"/>
      <c r="I1" s="41"/>
      <c r="J1" s="41"/>
      <c r="K1" s="159" t="s">
        <v>346</v>
      </c>
    </row>
    <row r="2" ht="39" customHeight="1" spans="1:11">
      <c r="A2" s="153" t="s">
        <v>2666</v>
      </c>
      <c r="B2" s="153"/>
      <c r="C2" s="153"/>
      <c r="D2" s="153"/>
      <c r="E2" s="153"/>
      <c r="F2" s="153"/>
      <c r="G2" s="153"/>
      <c r="H2" s="153"/>
      <c r="I2" s="153"/>
      <c r="J2" s="153"/>
      <c r="K2" s="158"/>
    </row>
    <row r="3" ht="34" customHeight="1" spans="1:11">
      <c r="A3" s="49" t="s">
        <v>2667</v>
      </c>
      <c r="B3" s="49"/>
      <c r="C3" s="49"/>
      <c r="D3" s="49"/>
      <c r="E3" s="49"/>
      <c r="F3" s="49"/>
      <c r="G3" s="49"/>
      <c r="H3" s="49"/>
      <c r="I3" s="49"/>
      <c r="J3" s="49"/>
      <c r="K3" s="158"/>
    </row>
    <row r="4" ht="37" customHeight="1" spans="1:11">
      <c r="A4" s="49" t="s">
        <v>2668</v>
      </c>
      <c r="B4" s="49"/>
      <c r="C4" s="49"/>
      <c r="D4" s="49"/>
      <c r="E4" s="49"/>
      <c r="F4" s="49"/>
      <c r="G4" s="49"/>
      <c r="H4" s="49"/>
      <c r="I4" s="49"/>
      <c r="J4" s="49"/>
      <c r="K4" s="158"/>
    </row>
    <row r="5" ht="25" customHeight="1" spans="1:10">
      <c r="A5" s="50" t="s">
        <v>2130</v>
      </c>
      <c r="B5" s="51" t="s">
        <v>2669</v>
      </c>
      <c r="C5" s="51" t="s">
        <v>2670</v>
      </c>
      <c r="D5" s="51" t="s">
        <v>2671</v>
      </c>
      <c r="E5" s="51" t="s">
        <v>2672</v>
      </c>
      <c r="F5" s="51" t="s">
        <v>2673</v>
      </c>
      <c r="G5" s="51" t="s">
        <v>2674</v>
      </c>
      <c r="H5" s="51" t="s">
        <v>2675</v>
      </c>
      <c r="I5" s="52" t="s">
        <v>2676</v>
      </c>
      <c r="J5" s="52" t="s">
        <v>2677</v>
      </c>
    </row>
    <row r="6" ht="50" customHeight="1" spans="1:10">
      <c r="A6" s="154" t="s">
        <v>350</v>
      </c>
      <c r="B6" s="155">
        <v>308</v>
      </c>
      <c r="C6" s="156">
        <v>47</v>
      </c>
      <c r="D6" s="156">
        <v>84</v>
      </c>
      <c r="E6" s="156">
        <v>83</v>
      </c>
      <c r="F6" s="156">
        <v>79</v>
      </c>
      <c r="G6" s="156">
        <v>74</v>
      </c>
      <c r="H6" s="156">
        <v>74</v>
      </c>
      <c r="I6" s="56" t="s">
        <v>2678</v>
      </c>
      <c r="J6" s="56" t="s">
        <v>2679</v>
      </c>
    </row>
    <row r="7" ht="50" customHeight="1" spans="1:10">
      <c r="A7" s="157" t="s">
        <v>357</v>
      </c>
      <c r="B7" s="155">
        <v>361</v>
      </c>
      <c r="C7" s="156">
        <v>50</v>
      </c>
      <c r="D7" s="124">
        <v>95</v>
      </c>
      <c r="E7" s="124">
        <v>94</v>
      </c>
      <c r="F7" s="124">
        <v>93</v>
      </c>
      <c r="G7" s="124">
        <v>91</v>
      </c>
      <c r="H7" s="124">
        <v>90</v>
      </c>
      <c r="I7" s="56" t="s">
        <v>2680</v>
      </c>
      <c r="J7" s="56" t="s">
        <v>2681</v>
      </c>
    </row>
    <row r="8" ht="14.25" customHeight="1" spans="1:11">
      <c r="A8" s="158"/>
      <c r="B8" s="158"/>
      <c r="C8" s="158"/>
      <c r="D8" s="158"/>
      <c r="E8" s="158"/>
      <c r="F8" s="158"/>
      <c r="G8" s="158"/>
      <c r="H8" s="158"/>
      <c r="I8" s="158"/>
      <c r="J8" s="158"/>
      <c r="K8" s="158"/>
    </row>
    <row r="9" ht="14.25" spans="1:11">
      <c r="A9" s="158"/>
      <c r="B9" s="158"/>
      <c r="C9" s="158"/>
      <c r="D9" s="158"/>
      <c r="E9" s="158"/>
      <c r="F9" s="158"/>
      <c r="G9" s="158"/>
      <c r="H9" s="158"/>
      <c r="I9" s="158"/>
      <c r="J9" s="158"/>
      <c r="K9" s="158"/>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18" t="s">
        <v>154</v>
      </c>
      <c r="B1" s="719"/>
      <c r="C1" s="719"/>
      <c r="D1" s="719"/>
      <c r="E1" s="719"/>
      <c r="F1" s="719"/>
      <c r="G1" s="719"/>
      <c r="H1" s="719"/>
      <c r="I1" s="749"/>
      <c r="J1" s="42" t="s">
        <v>63</v>
      </c>
    </row>
    <row r="2" ht="14.25" spans="1:9">
      <c r="A2" s="720" t="s">
        <v>155</v>
      </c>
      <c r="B2" s="721"/>
      <c r="C2" s="721"/>
      <c r="D2" s="721"/>
      <c r="E2" s="721"/>
      <c r="F2" s="721"/>
      <c r="G2" s="721"/>
      <c r="H2" s="721"/>
      <c r="I2" s="750"/>
    </row>
    <row r="3" ht="14.25" spans="1:9">
      <c r="A3" s="662" t="s">
        <v>156</v>
      </c>
      <c r="B3" s="721"/>
      <c r="C3" s="721"/>
      <c r="D3" s="721"/>
      <c r="E3" s="721"/>
      <c r="F3" s="721"/>
      <c r="G3" s="722" t="s">
        <v>157</v>
      </c>
      <c r="H3" s="723"/>
      <c r="I3" s="750"/>
    </row>
    <row r="4" spans="1:9">
      <c r="A4" s="724" t="s">
        <v>158</v>
      </c>
      <c r="B4" s="725"/>
      <c r="C4" s="725"/>
      <c r="D4" s="725"/>
      <c r="E4" s="725"/>
      <c r="F4" s="725"/>
      <c r="G4" s="725"/>
      <c r="H4" s="725"/>
      <c r="I4" s="751"/>
    </row>
    <row r="5" ht="36" customHeight="1" spans="1:9">
      <c r="A5" s="726" t="s">
        <v>159</v>
      </c>
      <c r="B5" s="727"/>
      <c r="C5" s="727"/>
      <c r="D5" s="727"/>
      <c r="E5" s="727"/>
      <c r="F5" s="727"/>
      <c r="G5" s="727"/>
      <c r="H5" s="727"/>
      <c r="I5" s="752"/>
    </row>
    <row r="6" ht="19" customHeight="1" spans="1:9">
      <c r="A6" s="728" t="s">
        <v>160</v>
      </c>
      <c r="B6" s="729"/>
      <c r="C6" s="729"/>
      <c r="D6" s="729"/>
      <c r="E6" s="729"/>
      <c r="F6" s="729"/>
      <c r="G6" s="729"/>
      <c r="H6" s="729"/>
      <c r="I6" s="753"/>
    </row>
    <row r="7" ht="28" customHeight="1" spans="1:9">
      <c r="A7" s="728" t="s">
        <v>161</v>
      </c>
      <c r="B7" s="730"/>
      <c r="C7" s="730"/>
      <c r="D7" s="730"/>
      <c r="E7" s="730"/>
      <c r="F7" s="730"/>
      <c r="G7" s="730"/>
      <c r="H7" s="730"/>
      <c r="I7" s="753"/>
    </row>
    <row r="8" ht="15" customHeight="1" spans="1:9">
      <c r="A8" s="728" t="s">
        <v>162</v>
      </c>
      <c r="B8" s="729"/>
      <c r="C8" s="729"/>
      <c r="D8" s="729"/>
      <c r="E8" s="729"/>
      <c r="F8" s="729"/>
      <c r="G8" s="729"/>
      <c r="H8" s="729"/>
      <c r="I8" s="753"/>
    </row>
    <row r="9" ht="60" customHeight="1" spans="1:9">
      <c r="A9" s="728" t="s">
        <v>163</v>
      </c>
      <c r="B9" s="729"/>
      <c r="C9" s="729"/>
      <c r="D9" s="729"/>
      <c r="E9" s="729"/>
      <c r="F9" s="729"/>
      <c r="G9" s="729"/>
      <c r="H9" s="729"/>
      <c r="I9" s="753"/>
    </row>
    <row r="10" ht="27" customHeight="1" spans="1:9">
      <c r="A10" s="728" t="s">
        <v>164</v>
      </c>
      <c r="B10" s="730"/>
      <c r="C10" s="730"/>
      <c r="D10" s="730"/>
      <c r="E10" s="730"/>
      <c r="F10" s="730"/>
      <c r="G10" s="730"/>
      <c r="H10" s="730"/>
      <c r="I10" s="753"/>
    </row>
    <row r="11" spans="1:9">
      <c r="A11" s="731" t="s">
        <v>165</v>
      </c>
      <c r="B11" s="729"/>
      <c r="C11" s="729"/>
      <c r="D11" s="729"/>
      <c r="E11" s="729"/>
      <c r="F11" s="729"/>
      <c r="G11" s="729"/>
      <c r="H11" s="729"/>
      <c r="I11" s="753"/>
    </row>
    <row r="12" ht="30" customHeight="1" spans="1:9">
      <c r="A12" s="732" t="s">
        <v>166</v>
      </c>
      <c r="B12" s="733"/>
      <c r="C12" s="733"/>
      <c r="D12" s="733"/>
      <c r="E12" s="733"/>
      <c r="F12" s="733"/>
      <c r="G12" s="733"/>
      <c r="H12" s="733"/>
      <c r="I12" s="754"/>
    </row>
    <row r="13" ht="27" customHeight="1" spans="1:9">
      <c r="A13" s="734" t="s">
        <v>167</v>
      </c>
      <c r="B13" s="733"/>
      <c r="C13" s="733"/>
      <c r="D13" s="733"/>
      <c r="E13" s="733"/>
      <c r="F13" s="733"/>
      <c r="G13" s="733"/>
      <c r="H13" s="733"/>
      <c r="I13" s="754"/>
    </row>
    <row r="14" ht="31" customHeight="1" spans="1:9">
      <c r="A14" s="735" t="s">
        <v>168</v>
      </c>
      <c r="B14" s="736"/>
      <c r="C14" s="736"/>
      <c r="D14" s="736"/>
      <c r="E14" s="736"/>
      <c r="F14" s="736"/>
      <c r="G14" s="736"/>
      <c r="H14" s="736"/>
      <c r="I14" s="755"/>
    </row>
    <row r="15" spans="1:9">
      <c r="A15" s="737" t="s">
        <v>169</v>
      </c>
      <c r="B15" s="738"/>
      <c r="C15" s="738"/>
      <c r="D15" s="738"/>
      <c r="E15" s="738"/>
      <c r="F15" s="738"/>
      <c r="G15" s="738"/>
      <c r="H15" s="738"/>
      <c r="I15" s="756"/>
    </row>
    <row r="16" spans="1:9">
      <c r="A16" s="739" t="s">
        <v>170</v>
      </c>
      <c r="B16" s="740"/>
      <c r="C16" s="740"/>
      <c r="D16" s="740"/>
      <c r="E16" s="740"/>
      <c r="F16" s="740"/>
      <c r="G16" s="740"/>
      <c r="H16" s="740"/>
      <c r="I16" s="757"/>
    </row>
    <row r="17" spans="1:9">
      <c r="A17" s="741" t="s">
        <v>171</v>
      </c>
      <c r="B17" s="740"/>
      <c r="C17" s="740"/>
      <c r="D17" s="740"/>
      <c r="E17" s="740"/>
      <c r="F17" s="740"/>
      <c r="G17" s="740"/>
      <c r="H17" s="740"/>
      <c r="I17" s="757"/>
    </row>
    <row r="18" spans="1:9">
      <c r="A18" s="742" t="s">
        <v>172</v>
      </c>
      <c r="B18" s="740"/>
      <c r="C18" s="740"/>
      <c r="D18" s="740"/>
      <c r="E18" s="740"/>
      <c r="F18" s="740"/>
      <c r="G18" s="740"/>
      <c r="H18" s="740"/>
      <c r="I18" s="757"/>
    </row>
    <row r="19" ht="30" customHeight="1" spans="1:9">
      <c r="A19" s="743" t="s">
        <v>173</v>
      </c>
      <c r="B19" s="744"/>
      <c r="C19" s="744"/>
      <c r="D19" s="744"/>
      <c r="E19" s="744"/>
      <c r="F19" s="744"/>
      <c r="G19" s="744"/>
      <c r="H19" s="744"/>
      <c r="I19" s="758"/>
    </row>
    <row r="20" spans="1:9">
      <c r="A20" s="686" t="s">
        <v>153</v>
      </c>
      <c r="B20" s="745"/>
      <c r="C20" s="745"/>
      <c r="D20" s="745"/>
      <c r="E20" s="745"/>
      <c r="F20" s="745"/>
      <c r="G20" s="745"/>
      <c r="H20" s="745"/>
      <c r="I20" s="759"/>
    </row>
    <row r="21" ht="14.25" spans="1:9">
      <c r="A21" s="746" t="s">
        <v>174</v>
      </c>
      <c r="B21" s="747"/>
      <c r="C21" s="748"/>
      <c r="D21" s="748"/>
      <c r="E21" s="748"/>
      <c r="F21" s="748"/>
      <c r="G21" s="748"/>
      <c r="H21" s="748"/>
      <c r="I21" s="760"/>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139" t="s">
        <v>48</v>
      </c>
      <c r="B1" s="139"/>
      <c r="C1" s="139"/>
      <c r="D1" s="139"/>
      <c r="E1" s="139"/>
      <c r="F1" s="139"/>
      <c r="G1" s="139"/>
      <c r="H1" s="139"/>
      <c r="I1" s="139"/>
      <c r="J1" s="26" t="s">
        <v>346</v>
      </c>
    </row>
    <row r="2" ht="21" customHeight="1" spans="1:9">
      <c r="A2" s="140" t="s">
        <v>2682</v>
      </c>
      <c r="B2" s="140"/>
      <c r="C2" s="140"/>
      <c r="D2" s="140"/>
      <c r="E2" s="140"/>
      <c r="F2" s="140"/>
      <c r="G2" s="140"/>
      <c r="H2" s="140"/>
      <c r="I2" s="140"/>
    </row>
    <row r="3" ht="21" customHeight="1" spans="1:9">
      <c r="A3" s="141" t="s">
        <v>306</v>
      </c>
      <c r="B3" s="142" t="s">
        <v>2683</v>
      </c>
      <c r="C3" s="143" t="s">
        <v>2669</v>
      </c>
      <c r="D3" s="143" t="s">
        <v>2684</v>
      </c>
      <c r="E3" s="144" t="s">
        <v>2685</v>
      </c>
      <c r="F3" s="144" t="s">
        <v>2686</v>
      </c>
      <c r="G3" s="144" t="s">
        <v>2687</v>
      </c>
      <c r="H3" s="144" t="s">
        <v>2688</v>
      </c>
      <c r="I3" s="150" t="s">
        <v>415</v>
      </c>
    </row>
    <row r="4" ht="53" customHeight="1" spans="1:9">
      <c r="A4" s="145" t="s">
        <v>2689</v>
      </c>
      <c r="B4" s="146" t="s">
        <v>2690</v>
      </c>
      <c r="C4" s="147">
        <v>318</v>
      </c>
      <c r="D4" s="106">
        <v>55</v>
      </c>
      <c r="E4" s="148">
        <v>65</v>
      </c>
      <c r="F4" s="148">
        <v>57</v>
      </c>
      <c r="G4" s="148">
        <v>51</v>
      </c>
      <c r="H4" s="148">
        <v>51</v>
      </c>
      <c r="I4" s="151" t="s">
        <v>2691</v>
      </c>
    </row>
    <row r="5" ht="53" customHeight="1" spans="1:9">
      <c r="A5" s="145"/>
      <c r="B5" s="67" t="s">
        <v>2692</v>
      </c>
      <c r="C5" s="106" t="s">
        <v>17</v>
      </c>
      <c r="D5" s="106" t="s">
        <v>17</v>
      </c>
      <c r="E5" s="148">
        <v>77</v>
      </c>
      <c r="F5" s="148">
        <v>74</v>
      </c>
      <c r="G5" s="148">
        <v>73</v>
      </c>
      <c r="H5" s="106" t="s">
        <v>17</v>
      </c>
      <c r="I5" s="151"/>
    </row>
    <row r="6" ht="53" customHeight="1" spans="1:9">
      <c r="A6" s="145"/>
      <c r="B6" s="67" t="s">
        <v>2693</v>
      </c>
      <c r="C6" s="148">
        <v>263</v>
      </c>
      <c r="D6" s="148">
        <v>41</v>
      </c>
      <c r="E6" s="148">
        <v>73</v>
      </c>
      <c r="F6" s="148">
        <v>73</v>
      </c>
      <c r="G6" s="148">
        <v>73</v>
      </c>
      <c r="H6" s="106" t="s">
        <v>17</v>
      </c>
      <c r="I6" s="151"/>
    </row>
    <row r="7" ht="53" customHeight="1" spans="1:9">
      <c r="A7" s="145"/>
      <c r="B7" s="67" t="s">
        <v>2694</v>
      </c>
      <c r="C7" s="106" t="s">
        <v>17</v>
      </c>
      <c r="D7" s="106" t="s">
        <v>17</v>
      </c>
      <c r="E7" s="148">
        <v>72</v>
      </c>
      <c r="F7" s="148">
        <v>69</v>
      </c>
      <c r="G7" s="148">
        <v>68</v>
      </c>
      <c r="H7" s="106" t="s">
        <v>17</v>
      </c>
      <c r="I7" s="151"/>
    </row>
    <row r="8" ht="53" customHeight="1" spans="1:9">
      <c r="A8" s="145"/>
      <c r="B8" s="67" t="s">
        <v>2695</v>
      </c>
      <c r="C8" s="106">
        <v>370</v>
      </c>
      <c r="D8" s="106">
        <v>70</v>
      </c>
      <c r="E8" s="106">
        <v>105</v>
      </c>
      <c r="F8" s="106">
        <v>105</v>
      </c>
      <c r="G8" s="106">
        <v>105</v>
      </c>
      <c r="H8" s="106">
        <v>105</v>
      </c>
      <c r="I8" s="151"/>
    </row>
    <row r="9" ht="53" customHeight="1" spans="1:9">
      <c r="A9" s="149" t="s">
        <v>2696</v>
      </c>
      <c r="B9" s="67" t="s">
        <v>2697</v>
      </c>
      <c r="C9" s="106" t="s">
        <v>17</v>
      </c>
      <c r="D9" s="106" t="s">
        <v>17</v>
      </c>
      <c r="E9" s="106" t="s">
        <v>17</v>
      </c>
      <c r="F9" s="106" t="s">
        <v>17</v>
      </c>
      <c r="G9" s="106" t="s">
        <v>17</v>
      </c>
      <c r="H9" s="106" t="s">
        <v>17</v>
      </c>
      <c r="I9" s="152" t="s">
        <v>2698</v>
      </c>
    </row>
    <row r="10" ht="53" customHeight="1" spans="1:9">
      <c r="A10" s="149"/>
      <c r="B10" s="67" t="s">
        <v>2699</v>
      </c>
      <c r="C10" s="106" t="s">
        <v>17</v>
      </c>
      <c r="D10" s="106" t="s">
        <v>17</v>
      </c>
      <c r="E10" s="106" t="s">
        <v>17</v>
      </c>
      <c r="F10" s="106" t="s">
        <v>17</v>
      </c>
      <c r="G10" s="106" t="s">
        <v>17</v>
      </c>
      <c r="H10" s="106" t="s">
        <v>17</v>
      </c>
      <c r="I10" s="152"/>
    </row>
    <row r="11" ht="53" customHeight="1" spans="1:9">
      <c r="A11" s="149"/>
      <c r="B11" s="67" t="s">
        <v>2700</v>
      </c>
      <c r="C11" s="106" t="s">
        <v>17</v>
      </c>
      <c r="D11" s="106" t="s">
        <v>17</v>
      </c>
      <c r="E11" s="148">
        <v>28</v>
      </c>
      <c r="F11" s="148">
        <v>25</v>
      </c>
      <c r="G11" s="148">
        <v>22</v>
      </c>
      <c r="H11" s="106" t="s">
        <v>17</v>
      </c>
      <c r="I11" s="152"/>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27" t="s">
        <v>2701</v>
      </c>
      <c r="B1" s="128"/>
      <c r="C1" s="128"/>
      <c r="D1" s="128"/>
      <c r="E1" s="128"/>
      <c r="F1" s="128"/>
      <c r="G1" s="128"/>
      <c r="H1" s="129" t="s">
        <v>346</v>
      </c>
    </row>
    <row r="2" ht="34" customHeight="1" spans="1:8">
      <c r="A2" s="130" t="s">
        <v>2702</v>
      </c>
      <c r="B2" s="130"/>
      <c r="C2" s="130"/>
      <c r="D2" s="130"/>
      <c r="E2" s="130"/>
      <c r="F2" s="130"/>
      <c r="G2" s="130"/>
      <c r="H2" s="131"/>
    </row>
    <row r="3" ht="27" customHeight="1" spans="1:8">
      <c r="A3" s="132" t="s">
        <v>2667</v>
      </c>
      <c r="B3" s="133"/>
      <c r="C3" s="133"/>
      <c r="D3" s="133"/>
      <c r="E3" s="133"/>
      <c r="F3" s="133"/>
      <c r="G3" s="134"/>
      <c r="H3" s="131"/>
    </row>
    <row r="4" ht="27" customHeight="1" spans="1:8">
      <c r="A4" s="135" t="s">
        <v>2703</v>
      </c>
      <c r="B4" s="136"/>
      <c r="C4" s="136"/>
      <c r="D4" s="136"/>
      <c r="E4" s="136"/>
      <c r="F4" s="136"/>
      <c r="G4" s="137"/>
      <c r="H4" s="131"/>
    </row>
    <row r="5" ht="18" customHeight="1" spans="1:7">
      <c r="A5" s="106" t="s">
        <v>2704</v>
      </c>
      <c r="B5" s="55" t="s">
        <v>2705</v>
      </c>
      <c r="C5" s="55" t="s">
        <v>2706</v>
      </c>
      <c r="D5" s="55" t="s">
        <v>2707</v>
      </c>
      <c r="E5" s="55"/>
      <c r="F5" s="55"/>
      <c r="G5" s="55"/>
    </row>
    <row r="6" ht="18" customHeight="1" spans="1:7">
      <c r="A6" s="106"/>
      <c r="B6" s="138" t="s">
        <v>2634</v>
      </c>
      <c r="C6" s="138" t="s">
        <v>2708</v>
      </c>
      <c r="D6" s="138" t="s">
        <v>2671</v>
      </c>
      <c r="E6" s="138" t="s">
        <v>2672</v>
      </c>
      <c r="F6" s="138" t="s">
        <v>2674</v>
      </c>
      <c r="G6" s="138" t="s">
        <v>2709</v>
      </c>
    </row>
    <row r="7" ht="29" customHeight="1" spans="1:7">
      <c r="A7" s="67" t="s">
        <v>2710</v>
      </c>
      <c r="B7" s="106">
        <v>377</v>
      </c>
      <c r="C7" s="106">
        <v>62</v>
      </c>
      <c r="D7" s="106">
        <v>106</v>
      </c>
      <c r="E7" s="106">
        <v>104</v>
      </c>
      <c r="F7" s="106">
        <v>100.5</v>
      </c>
      <c r="G7" s="106">
        <v>99</v>
      </c>
    </row>
    <row r="8" ht="53" customHeight="1" spans="1:7">
      <c r="A8" s="106" t="s">
        <v>2711</v>
      </c>
      <c r="B8" s="106">
        <v>377</v>
      </c>
      <c r="C8" s="106">
        <v>62</v>
      </c>
      <c r="D8" s="106">
        <v>106</v>
      </c>
      <c r="E8" s="106">
        <v>104</v>
      </c>
      <c r="F8" s="106">
        <v>100.5</v>
      </c>
      <c r="G8" s="106">
        <v>99</v>
      </c>
    </row>
    <row r="9" ht="31" customHeight="1" spans="1:7">
      <c r="A9" s="67" t="s">
        <v>2712</v>
      </c>
      <c r="B9" s="106">
        <v>377</v>
      </c>
      <c r="C9" s="106">
        <v>62</v>
      </c>
      <c r="D9" s="106">
        <v>106</v>
      </c>
      <c r="E9" s="106">
        <v>104</v>
      </c>
      <c r="F9" s="106">
        <v>100.5</v>
      </c>
      <c r="G9" s="106">
        <v>99</v>
      </c>
    </row>
    <row r="10" ht="58" customHeight="1" spans="1:7">
      <c r="A10" s="67" t="s">
        <v>2713</v>
      </c>
      <c r="B10" s="106">
        <v>377</v>
      </c>
      <c r="C10" s="106">
        <v>62</v>
      </c>
      <c r="D10" s="106">
        <v>106</v>
      </c>
      <c r="E10" s="106">
        <v>104</v>
      </c>
      <c r="F10" s="106">
        <v>100.5</v>
      </c>
      <c r="G10" s="106">
        <v>99</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117" t="s">
        <v>2714</v>
      </c>
      <c r="B1" s="117"/>
      <c r="C1" s="117"/>
      <c r="D1" s="117"/>
      <c r="E1" s="117"/>
      <c r="F1" s="117"/>
      <c r="G1" s="117"/>
      <c r="H1" s="117"/>
      <c r="I1" s="117"/>
      <c r="J1" s="26" t="s">
        <v>346</v>
      </c>
    </row>
    <row r="2" ht="22" customHeight="1" spans="1:9">
      <c r="A2" s="118" t="s">
        <v>2715</v>
      </c>
      <c r="B2" s="118"/>
      <c r="C2" s="118"/>
      <c r="D2" s="118"/>
      <c r="E2" s="118"/>
      <c r="F2" s="118"/>
      <c r="G2" s="118"/>
      <c r="H2" s="118"/>
      <c r="I2" s="118"/>
    </row>
    <row r="3" ht="22" customHeight="1" spans="1:9">
      <c r="A3" s="118" t="s">
        <v>2716</v>
      </c>
      <c r="B3" s="118"/>
      <c r="C3" s="118"/>
      <c r="D3" s="118"/>
      <c r="E3" s="118"/>
      <c r="F3" s="118"/>
      <c r="G3" s="118"/>
      <c r="H3" s="118"/>
      <c r="I3" s="118"/>
    </row>
    <row r="4" ht="22" customHeight="1" spans="1:9">
      <c r="A4" s="118" t="s">
        <v>2717</v>
      </c>
      <c r="B4" s="118"/>
      <c r="C4" s="118"/>
      <c r="D4" s="118"/>
      <c r="E4" s="118"/>
      <c r="F4" s="118"/>
      <c r="G4" s="118"/>
      <c r="H4" s="118"/>
      <c r="I4" s="118"/>
    </row>
    <row r="5" ht="22" customHeight="1" spans="1:9">
      <c r="A5" s="119" t="s">
        <v>2718</v>
      </c>
      <c r="B5" s="119"/>
      <c r="C5" s="119"/>
      <c r="D5" s="119"/>
      <c r="E5" s="119"/>
      <c r="F5" s="119"/>
      <c r="G5" s="119"/>
      <c r="H5" s="119"/>
      <c r="I5" s="119"/>
    </row>
    <row r="6" ht="22" customHeight="1" spans="1:9">
      <c r="A6" s="120" t="s">
        <v>2719</v>
      </c>
      <c r="B6" s="120" t="s">
        <v>2720</v>
      </c>
      <c r="C6" s="120"/>
      <c r="D6" s="120" t="s">
        <v>2721</v>
      </c>
      <c r="E6" s="120"/>
      <c r="F6" s="120"/>
      <c r="G6" s="120"/>
      <c r="H6" s="120"/>
      <c r="I6" s="125"/>
    </row>
    <row r="7" ht="22" customHeight="1" spans="1:9">
      <c r="A7" s="121"/>
      <c r="B7" s="121" t="s">
        <v>2669</v>
      </c>
      <c r="C7" s="121" t="s">
        <v>2684</v>
      </c>
      <c r="D7" s="121" t="s">
        <v>2722</v>
      </c>
      <c r="E7" s="121" t="s">
        <v>2672</v>
      </c>
      <c r="F7" s="121" t="s">
        <v>2673</v>
      </c>
      <c r="G7" s="121" t="s">
        <v>2674</v>
      </c>
      <c r="H7" s="121" t="s">
        <v>2675</v>
      </c>
      <c r="I7" s="126" t="s">
        <v>2723</v>
      </c>
    </row>
    <row r="8" spans="1:9">
      <c r="A8" s="122" t="s">
        <v>1123</v>
      </c>
      <c r="B8" s="123">
        <v>246</v>
      </c>
      <c r="C8" s="123">
        <v>41</v>
      </c>
      <c r="D8" s="124">
        <v>91.5</v>
      </c>
      <c r="E8" s="124">
        <v>91.5</v>
      </c>
      <c r="F8" s="124">
        <v>90</v>
      </c>
      <c r="G8" s="124">
        <v>89</v>
      </c>
      <c r="H8" s="124">
        <v>88</v>
      </c>
      <c r="I8" s="124">
        <v>87</v>
      </c>
    </row>
    <row r="9" spans="1:9">
      <c r="A9" s="122"/>
      <c r="B9" s="123"/>
      <c r="C9" s="123"/>
      <c r="D9" s="124"/>
      <c r="E9" s="124"/>
      <c r="F9" s="124"/>
      <c r="G9" s="124"/>
      <c r="H9" s="124"/>
      <c r="I9" s="124"/>
    </row>
    <row r="10" spans="1:9">
      <c r="A10" s="122"/>
      <c r="B10" s="123"/>
      <c r="C10" s="123"/>
      <c r="D10" s="124"/>
      <c r="E10" s="124"/>
      <c r="F10" s="124"/>
      <c r="G10" s="124"/>
      <c r="H10" s="124"/>
      <c r="I10" s="124"/>
    </row>
    <row r="11" spans="1:9">
      <c r="A11" s="122"/>
      <c r="B11" s="123"/>
      <c r="C11" s="123"/>
      <c r="D11" s="124"/>
      <c r="E11" s="124"/>
      <c r="F11" s="124"/>
      <c r="G11" s="124"/>
      <c r="H11" s="124"/>
      <c r="I11" s="124"/>
    </row>
    <row r="12" spans="1:9">
      <c r="A12" s="122"/>
      <c r="B12" s="123"/>
      <c r="C12" s="123"/>
      <c r="D12" s="124"/>
      <c r="E12" s="124"/>
      <c r="F12" s="124"/>
      <c r="G12" s="124"/>
      <c r="H12" s="124"/>
      <c r="I12" s="124"/>
    </row>
    <row r="13" ht="18" customHeight="1" spans="1:9">
      <c r="A13" s="119" t="s">
        <v>2724</v>
      </c>
      <c r="B13" s="119"/>
      <c r="C13" s="119"/>
      <c r="D13" s="119"/>
      <c r="E13" s="119"/>
      <c r="F13" s="119"/>
      <c r="G13" s="119"/>
      <c r="H13" s="119"/>
      <c r="I13" s="119"/>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94" t="s">
        <v>54</v>
      </c>
      <c r="B1" s="94"/>
      <c r="C1" s="94"/>
      <c r="D1" s="94"/>
      <c r="E1" s="94"/>
      <c r="F1" s="94"/>
      <c r="G1" s="26" t="s">
        <v>346</v>
      </c>
    </row>
    <row r="2" ht="22" customHeight="1" spans="1:6">
      <c r="A2" s="111" t="s">
        <v>2725</v>
      </c>
      <c r="B2" s="112"/>
      <c r="C2" s="112"/>
      <c r="D2" s="112"/>
      <c r="E2" s="112"/>
      <c r="F2" s="113"/>
    </row>
    <row r="3" ht="30" customHeight="1" spans="1:6">
      <c r="A3" s="114" t="s">
        <v>2726</v>
      </c>
      <c r="B3" s="115"/>
      <c r="C3" s="115"/>
      <c r="D3" s="115"/>
      <c r="E3" s="115"/>
      <c r="F3" s="116"/>
    </row>
    <row r="4" ht="25" customHeight="1" spans="1:6">
      <c r="A4" s="114" t="s">
        <v>2727</v>
      </c>
      <c r="B4" s="115"/>
      <c r="C4" s="115"/>
      <c r="D4" s="115"/>
      <c r="E4" s="115"/>
      <c r="F4" s="116"/>
    </row>
    <row r="5" ht="18" spans="1:6">
      <c r="A5" s="101" t="s">
        <v>2130</v>
      </c>
      <c r="B5" s="101" t="s">
        <v>2728</v>
      </c>
      <c r="C5" s="101"/>
      <c r="D5" s="100" t="s">
        <v>2729</v>
      </c>
      <c r="E5" s="100"/>
      <c r="F5" s="100"/>
    </row>
    <row r="6" spans="1:6">
      <c r="A6" s="101"/>
      <c r="B6" s="101" t="s">
        <v>2730</v>
      </c>
      <c r="C6" s="101" t="s">
        <v>2731</v>
      </c>
      <c r="D6" s="102" t="s">
        <v>2732</v>
      </c>
      <c r="E6" s="102" t="s">
        <v>2733</v>
      </c>
      <c r="F6" s="102" t="s">
        <v>2734</v>
      </c>
    </row>
    <row r="7" spans="1:6">
      <c r="A7" s="101"/>
      <c r="B7" s="101"/>
      <c r="C7" s="101"/>
      <c r="D7" s="102"/>
      <c r="E7" s="102"/>
      <c r="F7" s="102"/>
    </row>
    <row r="8" ht="38" customHeight="1" spans="1:6">
      <c r="A8" s="104" t="s">
        <v>1947</v>
      </c>
      <c r="B8" s="105">
        <v>165</v>
      </c>
      <c r="C8" s="105">
        <v>25</v>
      </c>
      <c r="D8" s="106">
        <v>39</v>
      </c>
      <c r="E8" s="106">
        <v>37</v>
      </c>
      <c r="F8" s="106">
        <v>36</v>
      </c>
    </row>
    <row r="9" ht="38" customHeight="1" spans="1:6">
      <c r="A9" s="107" t="s">
        <v>1202</v>
      </c>
      <c r="B9" s="108">
        <v>150</v>
      </c>
      <c r="C9" s="108">
        <v>18</v>
      </c>
      <c r="D9" s="109">
        <v>31</v>
      </c>
      <c r="E9" s="109">
        <v>26</v>
      </c>
      <c r="F9" s="109">
        <v>25</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15" zoomScaleNormal="115"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6.5" spans="1:8">
      <c r="A1" s="94" t="s">
        <v>56</v>
      </c>
      <c r="B1" s="94"/>
      <c r="C1" s="94"/>
      <c r="D1" s="94"/>
      <c r="E1" s="94"/>
      <c r="F1" s="94"/>
      <c r="G1" s="94"/>
      <c r="H1" s="26" t="s">
        <v>346</v>
      </c>
    </row>
    <row r="2" ht="22" customHeight="1" spans="1:7">
      <c r="A2" s="95" t="s">
        <v>2735</v>
      </c>
      <c r="B2" s="95"/>
      <c r="C2" s="95"/>
      <c r="D2" s="95"/>
      <c r="E2" s="95"/>
      <c r="F2" s="95"/>
      <c r="G2" s="95"/>
    </row>
    <row r="3" ht="35" customHeight="1" spans="1:7">
      <c r="A3" s="96" t="s">
        <v>2736</v>
      </c>
      <c r="B3" s="96"/>
      <c r="C3" s="96"/>
      <c r="D3" s="96"/>
      <c r="E3" s="96"/>
      <c r="F3" s="96"/>
      <c r="G3" s="96"/>
    </row>
    <row r="4" ht="25" customHeight="1" spans="1:7">
      <c r="A4" s="96" t="s">
        <v>2737</v>
      </c>
      <c r="B4" s="96"/>
      <c r="C4" s="96"/>
      <c r="D4" s="96"/>
      <c r="E4" s="96"/>
      <c r="F4" s="96"/>
      <c r="G4" s="96"/>
    </row>
    <row r="5" ht="26" customHeight="1" spans="1:7">
      <c r="A5" s="96" t="s">
        <v>2738</v>
      </c>
      <c r="B5" s="96"/>
      <c r="C5" s="96"/>
      <c r="D5" s="96"/>
      <c r="E5" s="96"/>
      <c r="F5" s="96"/>
      <c r="G5" s="96"/>
    </row>
    <row r="6" ht="18" spans="1:7">
      <c r="A6" s="97" t="s">
        <v>2130</v>
      </c>
      <c r="B6" s="97" t="s">
        <v>2728</v>
      </c>
      <c r="C6" s="97"/>
      <c r="D6" s="98" t="s">
        <v>2729</v>
      </c>
      <c r="E6" s="98"/>
      <c r="F6" s="99"/>
      <c r="G6" s="100" t="s">
        <v>2739</v>
      </c>
    </row>
    <row r="7" ht="16" customHeight="1" spans="1:7">
      <c r="A7" s="101"/>
      <c r="B7" s="101" t="s">
        <v>2730</v>
      </c>
      <c r="C7" s="101" t="s">
        <v>2731</v>
      </c>
      <c r="D7" s="102" t="s">
        <v>2740</v>
      </c>
      <c r="E7" s="102" t="s">
        <v>2741</v>
      </c>
      <c r="F7" s="103" t="s">
        <v>2742</v>
      </c>
      <c r="G7" s="100"/>
    </row>
    <row r="8" ht="3" customHeight="1" spans="1:7">
      <c r="A8" s="101"/>
      <c r="B8" s="101"/>
      <c r="C8" s="101"/>
      <c r="D8" s="102"/>
      <c r="E8" s="102"/>
      <c r="F8" s="103"/>
      <c r="G8" s="100"/>
    </row>
    <row r="9" ht="38" customHeight="1" spans="1:7">
      <c r="A9" s="104" t="s">
        <v>2743</v>
      </c>
      <c r="B9" s="105">
        <v>258</v>
      </c>
      <c r="C9" s="105">
        <v>38</v>
      </c>
      <c r="D9" s="106">
        <v>58</v>
      </c>
      <c r="E9" s="106">
        <v>57</v>
      </c>
      <c r="F9" s="106">
        <v>55</v>
      </c>
      <c r="G9" s="106" t="s">
        <v>2744</v>
      </c>
    </row>
    <row r="10" ht="38" customHeight="1" spans="1:7">
      <c r="A10" s="107" t="s">
        <v>439</v>
      </c>
      <c r="B10" s="108">
        <v>179</v>
      </c>
      <c r="C10" s="108">
        <v>25</v>
      </c>
      <c r="D10" s="109">
        <v>39</v>
      </c>
      <c r="E10" s="109">
        <v>38</v>
      </c>
      <c r="F10" s="109">
        <v>37</v>
      </c>
      <c r="G10" s="109" t="s">
        <v>2745</v>
      </c>
    </row>
    <row r="11" ht="38" customHeight="1" spans="1:7">
      <c r="A11" s="106" t="s">
        <v>429</v>
      </c>
      <c r="B11" s="110">
        <v>170</v>
      </c>
      <c r="C11" s="110">
        <v>16</v>
      </c>
      <c r="D11" s="110">
        <v>30</v>
      </c>
      <c r="E11" s="110">
        <v>28</v>
      </c>
      <c r="F11" s="110">
        <v>26</v>
      </c>
      <c r="G11" s="110" t="s">
        <v>2746</v>
      </c>
    </row>
  </sheetData>
  <mergeCells count="14">
    <mergeCell ref="A1:G1"/>
    <mergeCell ref="A2:G2"/>
    <mergeCell ref="A3:G3"/>
    <mergeCell ref="A4:G4"/>
    <mergeCell ref="A5:G5"/>
    <mergeCell ref="B6:C6"/>
    <mergeCell ref="D6:F6"/>
    <mergeCell ref="A6:A8"/>
    <mergeCell ref="B7:B8"/>
    <mergeCell ref="C7:C8"/>
    <mergeCell ref="D7:D8"/>
    <mergeCell ref="E7:E8"/>
    <mergeCell ref="F7:F8"/>
    <mergeCell ref="G6:G8"/>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opLeftCell="B1"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7" t="s">
        <v>2747</v>
      </c>
      <c r="B1" s="58"/>
      <c r="C1" s="58"/>
      <c r="D1" s="58"/>
      <c r="E1" s="58"/>
      <c r="F1" s="58"/>
      <c r="G1" s="58"/>
      <c r="H1" s="58"/>
      <c r="I1" s="58"/>
      <c r="J1" s="58"/>
      <c r="K1" s="26" t="s">
        <v>63</v>
      </c>
    </row>
    <row r="2" ht="29" customHeight="1" spans="1:10">
      <c r="A2" s="59" t="s">
        <v>2748</v>
      </c>
      <c r="B2" s="59"/>
      <c r="C2" s="59"/>
      <c r="D2" s="59"/>
      <c r="E2" s="59"/>
      <c r="F2" s="59"/>
      <c r="G2" s="59"/>
      <c r="H2" s="59"/>
      <c r="I2" s="59"/>
      <c r="J2" s="59"/>
    </row>
    <row r="3" ht="21" spans="1:10">
      <c r="A3" s="60" t="s">
        <v>2749</v>
      </c>
      <c r="B3" s="60" t="s">
        <v>2750</v>
      </c>
      <c r="C3" s="60" t="s">
        <v>2684</v>
      </c>
      <c r="D3" s="60" t="s">
        <v>2658</v>
      </c>
      <c r="E3" s="60" t="s">
        <v>2672</v>
      </c>
      <c r="F3" s="60" t="s">
        <v>2673</v>
      </c>
      <c r="G3" s="60" t="s">
        <v>2674</v>
      </c>
      <c r="H3" s="60" t="s">
        <v>2751</v>
      </c>
      <c r="I3" s="60" t="s">
        <v>2709</v>
      </c>
      <c r="J3" s="82" t="s">
        <v>2752</v>
      </c>
    </row>
    <row r="4" ht="25" customHeight="1" spans="1:10">
      <c r="A4" s="61" t="s">
        <v>2753</v>
      </c>
      <c r="B4" s="62">
        <v>165</v>
      </c>
      <c r="C4" s="62">
        <v>35</v>
      </c>
      <c r="D4" s="62">
        <v>69</v>
      </c>
      <c r="E4" s="62">
        <v>66</v>
      </c>
      <c r="F4" s="62">
        <v>63</v>
      </c>
      <c r="G4" s="62">
        <v>63</v>
      </c>
      <c r="H4" s="62">
        <v>62</v>
      </c>
      <c r="I4" s="62">
        <v>61</v>
      </c>
      <c r="J4" s="83" t="s">
        <v>2754</v>
      </c>
    </row>
    <row r="5" ht="25" customHeight="1" spans="1:10">
      <c r="A5" s="61" t="s">
        <v>2755</v>
      </c>
      <c r="B5" s="62">
        <v>165</v>
      </c>
      <c r="C5" s="62">
        <v>35</v>
      </c>
      <c r="D5" s="62">
        <v>72</v>
      </c>
      <c r="E5" s="62">
        <v>69</v>
      </c>
      <c r="F5" s="62">
        <v>66</v>
      </c>
      <c r="G5" s="62">
        <v>66</v>
      </c>
      <c r="H5" s="62">
        <v>65</v>
      </c>
      <c r="I5" s="62">
        <v>64</v>
      </c>
      <c r="J5" s="83" t="s">
        <v>2754</v>
      </c>
    </row>
    <row r="7" ht="34" customHeight="1" spans="1:10">
      <c r="A7" s="63" t="s">
        <v>2756</v>
      </c>
      <c r="B7" s="64"/>
      <c r="C7" s="64"/>
      <c r="D7" s="64"/>
      <c r="E7" s="64"/>
      <c r="F7" s="64"/>
      <c r="G7" s="64"/>
      <c r="H7" s="64"/>
      <c r="I7" s="64"/>
      <c r="J7" s="64"/>
    </row>
    <row r="8" ht="29" customHeight="1" spans="1:10">
      <c r="A8" s="59" t="s">
        <v>2748</v>
      </c>
      <c r="B8" s="59"/>
      <c r="C8" s="59"/>
      <c r="D8" s="59"/>
      <c r="E8" s="59"/>
      <c r="F8" s="59"/>
      <c r="G8" s="59"/>
      <c r="H8" s="59"/>
      <c r="I8" s="59"/>
      <c r="J8" s="59"/>
    </row>
    <row r="9" ht="17.25" spans="1:10">
      <c r="A9" s="53" t="s">
        <v>2749</v>
      </c>
      <c r="B9" s="53" t="s">
        <v>2669</v>
      </c>
      <c r="C9" s="53" t="s">
        <v>2757</v>
      </c>
      <c r="D9" s="65" t="s">
        <v>2758</v>
      </c>
      <c r="E9" s="66" t="s">
        <v>2759</v>
      </c>
      <c r="F9" s="66" t="s">
        <v>2760</v>
      </c>
      <c r="G9" s="66" t="s">
        <v>2761</v>
      </c>
      <c r="H9" s="66" t="s">
        <v>2762</v>
      </c>
      <c r="I9" s="66" t="s">
        <v>2763</v>
      </c>
      <c r="J9" s="84" t="s">
        <v>2752</v>
      </c>
    </row>
    <row r="10" ht="25" customHeight="1" spans="1:10">
      <c r="A10" s="67" t="s">
        <v>2753</v>
      </c>
      <c r="B10" s="68">
        <v>121</v>
      </c>
      <c r="C10" s="68">
        <v>18.5</v>
      </c>
      <c r="D10" s="68">
        <v>25</v>
      </c>
      <c r="E10" s="68">
        <v>20</v>
      </c>
      <c r="F10" s="68">
        <v>16.5</v>
      </c>
      <c r="G10" s="68">
        <v>14</v>
      </c>
      <c r="H10" s="68">
        <v>13.5</v>
      </c>
      <c r="I10" s="68">
        <v>13.5</v>
      </c>
      <c r="J10" s="85" t="s">
        <v>2764</v>
      </c>
    </row>
    <row r="11" ht="25" customHeight="1" spans="1:10">
      <c r="A11" s="67" t="s">
        <v>2765</v>
      </c>
      <c r="B11" s="68">
        <v>121</v>
      </c>
      <c r="C11" s="68">
        <v>19</v>
      </c>
      <c r="D11" s="68">
        <v>27</v>
      </c>
      <c r="E11" s="68">
        <v>23</v>
      </c>
      <c r="F11" s="68">
        <v>20</v>
      </c>
      <c r="G11" s="68">
        <v>18</v>
      </c>
      <c r="H11" s="68">
        <v>17</v>
      </c>
      <c r="I11" s="68">
        <v>16.5</v>
      </c>
      <c r="J11" s="85" t="s">
        <v>2764</v>
      </c>
    </row>
    <row r="12" ht="25" customHeight="1" spans="1:10">
      <c r="A12" s="67" t="s">
        <v>2766</v>
      </c>
      <c r="B12" s="68">
        <v>122</v>
      </c>
      <c r="C12" s="68">
        <v>19.5</v>
      </c>
      <c r="D12" s="68">
        <v>28</v>
      </c>
      <c r="E12" s="68">
        <v>24</v>
      </c>
      <c r="F12" s="68">
        <v>21</v>
      </c>
      <c r="G12" s="68">
        <v>19</v>
      </c>
      <c r="H12" s="68">
        <v>18</v>
      </c>
      <c r="I12" s="68">
        <v>18</v>
      </c>
      <c r="J12" s="85" t="s">
        <v>2764</v>
      </c>
    </row>
    <row r="13" ht="25" customHeight="1" spans="1:10">
      <c r="A13" s="69" t="s">
        <v>2767</v>
      </c>
      <c r="B13" s="68">
        <v>123</v>
      </c>
      <c r="C13" s="68">
        <v>19.5</v>
      </c>
      <c r="D13" s="68">
        <v>31</v>
      </c>
      <c r="E13" s="68">
        <v>27</v>
      </c>
      <c r="F13" s="68">
        <v>24</v>
      </c>
      <c r="G13" s="68">
        <v>22</v>
      </c>
      <c r="H13" s="68">
        <v>21</v>
      </c>
      <c r="I13" s="68">
        <v>21</v>
      </c>
      <c r="J13" s="85" t="s">
        <v>2768</v>
      </c>
    </row>
    <row r="14" ht="25" customHeight="1" spans="1:10">
      <c r="A14" s="69" t="s">
        <v>2769</v>
      </c>
      <c r="B14" s="68">
        <v>124</v>
      </c>
      <c r="C14" s="68">
        <v>20</v>
      </c>
      <c r="D14" s="68">
        <v>35</v>
      </c>
      <c r="E14" s="68">
        <v>31</v>
      </c>
      <c r="F14" s="68">
        <v>28</v>
      </c>
      <c r="G14" s="68">
        <v>26</v>
      </c>
      <c r="H14" s="68">
        <v>25</v>
      </c>
      <c r="I14" s="68">
        <v>25</v>
      </c>
      <c r="J14" s="85" t="s">
        <v>2768</v>
      </c>
    </row>
    <row r="16" ht="22.5" spans="1:10">
      <c r="A16" s="70" t="s">
        <v>2770</v>
      </c>
      <c r="B16" s="70"/>
      <c r="C16" s="70"/>
      <c r="D16" s="70"/>
      <c r="E16" s="70"/>
      <c r="F16" s="70"/>
      <c r="G16" s="70"/>
      <c r="H16" s="70"/>
      <c r="I16" s="70"/>
      <c r="J16" s="70"/>
    </row>
    <row r="17" ht="17.25" spans="1:12">
      <c r="A17" s="71" t="s">
        <v>2771</v>
      </c>
      <c r="B17" s="72" t="s">
        <v>2772</v>
      </c>
      <c r="C17" s="73"/>
      <c r="D17" s="73"/>
      <c r="E17" s="73"/>
      <c r="F17" s="73"/>
      <c r="G17" s="73"/>
      <c r="H17" s="73"/>
      <c r="I17" s="73"/>
      <c r="J17" s="73"/>
      <c r="K17" s="86"/>
      <c r="L17" s="87"/>
    </row>
    <row r="18" ht="17.25" spans="1:12">
      <c r="A18" s="74">
        <v>1</v>
      </c>
      <c r="B18" s="75" t="s">
        <v>2773</v>
      </c>
      <c r="C18" s="75"/>
      <c r="D18" s="75"/>
      <c r="E18" s="75"/>
      <c r="F18" s="75"/>
      <c r="G18" s="75"/>
      <c r="H18" s="75"/>
      <c r="I18" s="75"/>
      <c r="J18" s="75"/>
      <c r="K18" s="73"/>
      <c r="L18" s="88"/>
    </row>
    <row r="19" ht="17.25" spans="1:12">
      <c r="A19" s="74">
        <v>2</v>
      </c>
      <c r="B19" s="75" t="s">
        <v>2774</v>
      </c>
      <c r="C19" s="75"/>
      <c r="D19" s="75"/>
      <c r="E19" s="75"/>
      <c r="F19" s="75"/>
      <c r="G19" s="75"/>
      <c r="H19" s="75"/>
      <c r="I19" s="75"/>
      <c r="J19" s="75"/>
      <c r="K19" s="73"/>
      <c r="L19" s="88"/>
    </row>
    <row r="20" ht="17.25" spans="1:12">
      <c r="A20" s="74">
        <v>3</v>
      </c>
      <c r="B20" s="75" t="s">
        <v>2775</v>
      </c>
      <c r="C20" s="75"/>
      <c r="D20" s="75"/>
      <c r="E20" s="75"/>
      <c r="F20" s="75"/>
      <c r="G20" s="75"/>
      <c r="H20" s="75"/>
      <c r="I20" s="75"/>
      <c r="J20" s="75"/>
      <c r="K20" s="73"/>
      <c r="L20" s="88"/>
    </row>
    <row r="21" ht="17.25" spans="1:12">
      <c r="A21" s="74">
        <v>4</v>
      </c>
      <c r="B21" s="75" t="s">
        <v>2776</v>
      </c>
      <c r="C21" s="75"/>
      <c r="D21" s="75"/>
      <c r="E21" s="75"/>
      <c r="F21" s="75"/>
      <c r="G21" s="75"/>
      <c r="H21" s="75"/>
      <c r="I21" s="75"/>
      <c r="J21" s="75"/>
      <c r="K21" s="73"/>
      <c r="L21" s="88"/>
    </row>
    <row r="22" ht="17.25" spans="1:12">
      <c r="A22" s="74">
        <v>5</v>
      </c>
      <c r="B22" s="75" t="s">
        <v>2777</v>
      </c>
      <c r="C22" s="75"/>
      <c r="D22" s="75"/>
      <c r="E22" s="75"/>
      <c r="F22" s="75"/>
      <c r="G22" s="75"/>
      <c r="H22" s="75"/>
      <c r="I22" s="75"/>
      <c r="J22" s="75"/>
      <c r="K22" s="73"/>
      <c r="L22" s="89"/>
    </row>
    <row r="23" ht="18" spans="1:12">
      <c r="A23" s="74">
        <v>6</v>
      </c>
      <c r="B23" s="75" t="s">
        <v>2778</v>
      </c>
      <c r="C23" s="75"/>
      <c r="D23" s="75"/>
      <c r="E23" s="75"/>
      <c r="F23" s="75"/>
      <c r="G23" s="75"/>
      <c r="H23" s="75"/>
      <c r="I23" s="77"/>
      <c r="J23" s="77"/>
      <c r="K23" s="90"/>
      <c r="L23" s="91"/>
    </row>
    <row r="24" ht="17.25" spans="1:12">
      <c r="A24" s="74">
        <v>7</v>
      </c>
      <c r="B24" s="76" t="s">
        <v>2779</v>
      </c>
      <c r="C24" s="76"/>
      <c r="D24" s="76"/>
      <c r="E24" s="76"/>
      <c r="F24" s="76"/>
      <c r="G24" s="76"/>
      <c r="H24" s="76"/>
      <c r="I24" s="75"/>
      <c r="J24" s="75"/>
      <c r="K24" s="73"/>
      <c r="L24" s="89"/>
    </row>
    <row r="25" ht="18" spans="1:12">
      <c r="A25" s="74">
        <v>8</v>
      </c>
      <c r="B25" s="76" t="s">
        <v>2780</v>
      </c>
      <c r="C25" s="76"/>
      <c r="D25" s="76"/>
      <c r="E25" s="76"/>
      <c r="F25" s="76"/>
      <c r="G25" s="76"/>
      <c r="H25" s="77"/>
      <c r="I25" s="75"/>
      <c r="J25" s="75"/>
      <c r="K25" s="73"/>
      <c r="L25" s="89"/>
    </row>
    <row r="26" ht="17.25" spans="1:12">
      <c r="A26" s="74">
        <v>9</v>
      </c>
      <c r="B26" s="75" t="s">
        <v>2781</v>
      </c>
      <c r="C26" s="75"/>
      <c r="D26" s="75"/>
      <c r="E26" s="75"/>
      <c r="F26" s="75"/>
      <c r="G26" s="75"/>
      <c r="H26" s="75"/>
      <c r="I26" s="75"/>
      <c r="J26" s="75"/>
      <c r="K26" s="73"/>
      <c r="L26" s="89"/>
    </row>
    <row r="27" ht="17.25" spans="1:12">
      <c r="A27" s="71" t="s">
        <v>2782</v>
      </c>
      <c r="B27" s="78" t="s">
        <v>2783</v>
      </c>
      <c r="C27" s="75"/>
      <c r="D27" s="75"/>
      <c r="E27" s="75"/>
      <c r="F27" s="75"/>
      <c r="G27" s="75"/>
      <c r="H27" s="75"/>
      <c r="I27" s="75"/>
      <c r="J27" s="75"/>
      <c r="K27" s="73"/>
      <c r="L27" s="89"/>
    </row>
    <row r="28" ht="17.25" spans="1:12">
      <c r="A28" s="79" t="s">
        <v>2784</v>
      </c>
      <c r="B28" s="78" t="s">
        <v>2785</v>
      </c>
      <c r="C28" s="75"/>
      <c r="D28" s="75"/>
      <c r="E28" s="75"/>
      <c r="F28" s="75"/>
      <c r="G28" s="75"/>
      <c r="H28" s="75"/>
      <c r="I28" s="75"/>
      <c r="J28" s="75"/>
      <c r="K28" s="73"/>
      <c r="L28" s="89"/>
    </row>
    <row r="29" ht="17.25" spans="1:12">
      <c r="A29" s="79" t="s">
        <v>2786</v>
      </c>
      <c r="B29" s="75" t="s">
        <v>2787</v>
      </c>
      <c r="C29" s="75"/>
      <c r="D29" s="75"/>
      <c r="E29" s="75"/>
      <c r="F29" s="75"/>
      <c r="G29" s="75"/>
      <c r="H29" s="75"/>
      <c r="I29" s="75"/>
      <c r="J29" s="75"/>
      <c r="K29" s="73"/>
      <c r="L29" s="89"/>
    </row>
    <row r="30" ht="17.25" spans="1:12">
      <c r="A30" s="79" t="s">
        <v>2788</v>
      </c>
      <c r="B30" s="75" t="s">
        <v>2789</v>
      </c>
      <c r="C30" s="75"/>
      <c r="D30" s="75"/>
      <c r="E30" s="75"/>
      <c r="F30" s="75"/>
      <c r="G30" s="75"/>
      <c r="H30" s="75"/>
      <c r="I30" s="75"/>
      <c r="J30" s="75"/>
      <c r="K30" s="73"/>
      <c r="L30" s="89"/>
    </row>
    <row r="31" ht="17.25" spans="1:12">
      <c r="A31" s="79" t="s">
        <v>2790</v>
      </c>
      <c r="B31" s="75" t="s">
        <v>2791</v>
      </c>
      <c r="C31" s="75"/>
      <c r="D31" s="75"/>
      <c r="E31" s="75"/>
      <c r="F31" s="75"/>
      <c r="G31" s="75"/>
      <c r="H31" s="75"/>
      <c r="I31" s="75"/>
      <c r="J31" s="75"/>
      <c r="K31" s="73"/>
      <c r="L31" s="89"/>
    </row>
    <row r="32" ht="24.75" spans="1:12">
      <c r="A32" s="80"/>
      <c r="B32" s="81" t="s">
        <v>2792</v>
      </c>
      <c r="C32" s="81"/>
      <c r="D32" s="81"/>
      <c r="E32" s="81"/>
      <c r="F32" s="81"/>
      <c r="G32" s="81"/>
      <c r="H32" s="81"/>
      <c r="I32" s="92"/>
      <c r="J32" s="92"/>
      <c r="K32" s="92"/>
      <c r="L32" s="93"/>
    </row>
  </sheetData>
  <mergeCells count="6">
    <mergeCell ref="A1:J1"/>
    <mergeCell ref="A2:J2"/>
    <mergeCell ref="A7:J7"/>
    <mergeCell ref="A8:J8"/>
    <mergeCell ref="A16:J16"/>
    <mergeCell ref="B32:H32"/>
  </mergeCells>
  <hyperlinks>
    <hyperlink ref="K1" location="目录!A1" display="目录"/>
  </hyperlink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41" t="s">
        <v>2793</v>
      </c>
      <c r="B1" s="41"/>
      <c r="C1" s="41"/>
      <c r="D1" s="41"/>
      <c r="E1" s="41"/>
      <c r="F1" s="42" t="s">
        <v>63</v>
      </c>
    </row>
    <row r="2" ht="30" customHeight="1" spans="1:5">
      <c r="A2" s="43" t="s">
        <v>2794</v>
      </c>
      <c r="B2" s="44"/>
      <c r="C2" s="44"/>
      <c r="D2" s="44"/>
      <c r="E2" s="44"/>
    </row>
    <row r="3" ht="30" customHeight="1" spans="1:5">
      <c r="A3" s="45" t="s">
        <v>2795</v>
      </c>
      <c r="B3" s="45"/>
      <c r="C3" s="45"/>
      <c r="D3" s="45"/>
      <c r="E3" s="45"/>
    </row>
    <row r="4" ht="30" customHeight="1" spans="1:5">
      <c r="A4" s="46" t="s">
        <v>2796</v>
      </c>
      <c r="B4" s="47"/>
      <c r="C4" s="47"/>
      <c r="D4" s="47"/>
      <c r="E4" s="48"/>
    </row>
    <row r="5" ht="30" customHeight="1" spans="1:5">
      <c r="A5" s="49" t="s">
        <v>2797</v>
      </c>
      <c r="B5" s="49"/>
      <c r="C5" s="49"/>
      <c r="D5" s="49"/>
      <c r="E5" s="49"/>
    </row>
    <row r="6" ht="30" customHeight="1" spans="1:5">
      <c r="A6" s="50" t="s">
        <v>2798</v>
      </c>
      <c r="B6" s="51" t="s">
        <v>2750</v>
      </c>
      <c r="C6" s="51" t="s">
        <v>2670</v>
      </c>
      <c r="D6" s="52" t="s">
        <v>2676</v>
      </c>
      <c r="E6" s="52" t="s">
        <v>2677</v>
      </c>
    </row>
    <row r="7" ht="72" customHeight="1" spans="1:5">
      <c r="A7" s="53" t="s">
        <v>2799</v>
      </c>
      <c r="B7" s="54">
        <v>160</v>
      </c>
      <c r="C7" s="55">
        <v>20</v>
      </c>
      <c r="D7" s="56" t="s">
        <v>2800</v>
      </c>
      <c r="E7" s="56" t="s">
        <v>2801</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2802</v>
      </c>
      <c r="B1" s="2"/>
      <c r="C1" s="3"/>
      <c r="D1" s="4" t="s">
        <v>2803</v>
      </c>
      <c r="E1" s="5"/>
      <c r="F1" s="6"/>
      <c r="G1" s="7" t="s">
        <v>2804</v>
      </c>
      <c r="H1" s="8"/>
      <c r="I1" s="22"/>
      <c r="J1" s="23" t="s">
        <v>2805</v>
      </c>
      <c r="K1" s="24"/>
      <c r="L1" s="25"/>
      <c r="M1" s="26" t="s">
        <v>63</v>
      </c>
    </row>
    <row r="2" spans="1:12">
      <c r="A2" s="9">
        <v>1</v>
      </c>
      <c r="B2" s="10" t="s">
        <v>1697</v>
      </c>
      <c r="C2" s="11" t="s">
        <v>2137</v>
      </c>
      <c r="D2" s="12">
        <v>1</v>
      </c>
      <c r="E2" s="13" t="s">
        <v>2806</v>
      </c>
      <c r="F2" s="13" t="s">
        <v>703</v>
      </c>
      <c r="G2" s="14">
        <v>1</v>
      </c>
      <c r="H2" s="15" t="s">
        <v>1153</v>
      </c>
      <c r="I2" s="15" t="s">
        <v>674</v>
      </c>
      <c r="J2" s="27">
        <v>1</v>
      </c>
      <c r="K2" s="28" t="s">
        <v>2169</v>
      </c>
      <c r="L2" s="29" t="s">
        <v>1782</v>
      </c>
    </row>
    <row r="3" ht="14.25" spans="1:14">
      <c r="A3" s="9">
        <v>2</v>
      </c>
      <c r="B3" s="10" t="s">
        <v>1700</v>
      </c>
      <c r="C3" s="11" t="s">
        <v>677</v>
      </c>
      <c r="D3" s="12">
        <v>2</v>
      </c>
      <c r="E3" s="16" t="s">
        <v>735</v>
      </c>
      <c r="F3" s="16" t="s">
        <v>1496</v>
      </c>
      <c r="G3" s="14">
        <v>2</v>
      </c>
      <c r="H3" s="15" t="s">
        <v>1174</v>
      </c>
      <c r="I3" s="15" t="s">
        <v>1175</v>
      </c>
      <c r="J3" s="27">
        <v>2</v>
      </c>
      <c r="K3" s="28" t="s">
        <v>1433</v>
      </c>
      <c r="L3" s="29" t="s">
        <v>459</v>
      </c>
      <c r="M3" s="30" t="s">
        <v>2807</v>
      </c>
      <c r="N3" s="31">
        <v>44431</v>
      </c>
    </row>
    <row r="4" spans="1:12">
      <c r="A4" s="9">
        <v>3</v>
      </c>
      <c r="B4" s="10" t="s">
        <v>1691</v>
      </c>
      <c r="C4" s="11" t="s">
        <v>435</v>
      </c>
      <c r="D4" s="12">
        <v>3</v>
      </c>
      <c r="E4" s="16" t="s">
        <v>809</v>
      </c>
      <c r="F4" s="16" t="s">
        <v>1323</v>
      </c>
      <c r="G4" s="14">
        <v>3</v>
      </c>
      <c r="H4" s="15" t="s">
        <v>983</v>
      </c>
      <c r="I4" s="15" t="s">
        <v>982</v>
      </c>
      <c r="J4" s="27">
        <v>3</v>
      </c>
      <c r="K4" s="28" t="s">
        <v>2187</v>
      </c>
      <c r="L4" s="29" t="s">
        <v>1440</v>
      </c>
    </row>
    <row r="5" ht="22.5" spans="1:12">
      <c r="A5" s="9">
        <v>4</v>
      </c>
      <c r="B5" s="10" t="s">
        <v>1695</v>
      </c>
      <c r="C5" s="11" t="s">
        <v>456</v>
      </c>
      <c r="D5" s="12">
        <v>4</v>
      </c>
      <c r="E5" s="16" t="s">
        <v>2153</v>
      </c>
      <c r="F5" s="16" t="s">
        <v>1868</v>
      </c>
      <c r="G5" s="14">
        <v>4</v>
      </c>
      <c r="H5" s="15" t="s">
        <v>2136</v>
      </c>
      <c r="I5" s="15" t="s">
        <v>2808</v>
      </c>
      <c r="J5" s="27">
        <v>4</v>
      </c>
      <c r="K5" s="28" t="s">
        <v>1398</v>
      </c>
      <c r="L5" s="29" t="s">
        <v>1399</v>
      </c>
    </row>
    <row r="6" spans="1:12">
      <c r="A6" s="9">
        <v>5</v>
      </c>
      <c r="B6" s="10" t="s">
        <v>1714</v>
      </c>
      <c r="C6" s="11" t="s">
        <v>1567</v>
      </c>
      <c r="D6" s="12">
        <v>5</v>
      </c>
      <c r="E6" s="16" t="s">
        <v>2809</v>
      </c>
      <c r="F6" s="16" t="s">
        <v>1741</v>
      </c>
      <c r="G6" s="14">
        <v>5</v>
      </c>
      <c r="H6" s="15"/>
      <c r="I6" s="15"/>
      <c r="J6" s="27">
        <v>5</v>
      </c>
      <c r="K6" s="28" t="s">
        <v>1582</v>
      </c>
      <c r="L6" s="29" t="s">
        <v>503</v>
      </c>
    </row>
    <row r="7" ht="22.5" spans="1:12">
      <c r="A7" s="9">
        <v>6</v>
      </c>
      <c r="B7" s="10" t="s">
        <v>1890</v>
      </c>
      <c r="C7" s="11" t="s">
        <v>1405</v>
      </c>
      <c r="D7" s="12">
        <v>6</v>
      </c>
      <c r="E7" s="16" t="s">
        <v>2328</v>
      </c>
      <c r="F7" s="16" t="s">
        <v>1253</v>
      </c>
      <c r="G7" s="14">
        <v>6</v>
      </c>
      <c r="H7" s="15" t="s">
        <v>678</v>
      </c>
      <c r="I7" s="15" t="s">
        <v>2810</v>
      </c>
      <c r="J7" s="27">
        <v>6</v>
      </c>
      <c r="K7" s="28" t="s">
        <v>2161</v>
      </c>
      <c r="L7" s="32" t="s">
        <v>475</v>
      </c>
    </row>
    <row r="8" ht="146.25" spans="1:12">
      <c r="A8" s="9">
        <v>7</v>
      </c>
      <c r="B8" s="10" t="s">
        <v>1772</v>
      </c>
      <c r="C8" s="11" t="s">
        <v>770</v>
      </c>
      <c r="D8" s="12">
        <v>7</v>
      </c>
      <c r="E8" s="16" t="s">
        <v>1163</v>
      </c>
      <c r="F8" s="16" t="s">
        <v>382</v>
      </c>
      <c r="G8" s="14">
        <v>7</v>
      </c>
      <c r="H8" s="17" t="s">
        <v>2811</v>
      </c>
      <c r="I8" s="15" t="s">
        <v>2812</v>
      </c>
      <c r="J8" s="27">
        <v>7</v>
      </c>
      <c r="K8" s="28" t="s">
        <v>668</v>
      </c>
      <c r="L8" s="32" t="s">
        <v>667</v>
      </c>
    </row>
    <row r="9" spans="1:12">
      <c r="A9" s="9">
        <v>8</v>
      </c>
      <c r="B9" s="10" t="s">
        <v>1781</v>
      </c>
      <c r="C9" s="11" t="s">
        <v>1782</v>
      </c>
      <c r="D9" s="12">
        <v>8</v>
      </c>
      <c r="E9" s="16" t="s">
        <v>1500</v>
      </c>
      <c r="F9" s="16" t="s">
        <v>1501</v>
      </c>
      <c r="G9" s="14">
        <v>8</v>
      </c>
      <c r="H9" s="18" t="s">
        <v>2142</v>
      </c>
      <c r="I9" s="15" t="s">
        <v>680</v>
      </c>
      <c r="J9" s="27">
        <v>8</v>
      </c>
      <c r="K9" s="28" t="s">
        <v>2136</v>
      </c>
      <c r="L9" s="32" t="s">
        <v>2137</v>
      </c>
    </row>
    <row r="10" ht="157.5" spans="1:12">
      <c r="A10" s="9">
        <v>9</v>
      </c>
      <c r="B10" s="10" t="s">
        <v>1784</v>
      </c>
      <c r="C10" s="11" t="s">
        <v>1192</v>
      </c>
      <c r="D10" s="12">
        <v>9</v>
      </c>
      <c r="E10" s="16" t="s">
        <v>1324</v>
      </c>
      <c r="F10" s="16" t="s">
        <v>1325</v>
      </c>
      <c r="G10" s="14">
        <v>9</v>
      </c>
      <c r="H10" s="18" t="s">
        <v>2813</v>
      </c>
      <c r="I10" s="15" t="s">
        <v>2814</v>
      </c>
      <c r="J10" s="27">
        <v>9</v>
      </c>
      <c r="K10" s="28" t="s">
        <v>678</v>
      </c>
      <c r="L10" s="32" t="s">
        <v>677</v>
      </c>
    </row>
    <row r="11" ht="22.5" spans="1:12">
      <c r="A11" s="9">
        <v>10</v>
      </c>
      <c r="B11" s="10" t="s">
        <v>1786</v>
      </c>
      <c r="C11" s="11" t="s">
        <v>667</v>
      </c>
      <c r="D11" s="12">
        <v>10</v>
      </c>
      <c r="E11" s="19" t="s">
        <v>2815</v>
      </c>
      <c r="F11" s="16" t="s">
        <v>2816</v>
      </c>
      <c r="G11" s="14">
        <v>10</v>
      </c>
      <c r="H11" s="15" t="s">
        <v>2143</v>
      </c>
      <c r="I11" s="15" t="s">
        <v>1827</v>
      </c>
      <c r="J11" s="27">
        <v>10</v>
      </c>
      <c r="K11" s="28" t="s">
        <v>436</v>
      </c>
      <c r="L11" s="32" t="s">
        <v>435</v>
      </c>
    </row>
    <row r="12" spans="1:12">
      <c r="A12" s="9">
        <v>11</v>
      </c>
      <c r="B12" s="10" t="s">
        <v>1952</v>
      </c>
      <c r="C12" s="11" t="s">
        <v>1182</v>
      </c>
      <c r="D12" s="12">
        <v>11</v>
      </c>
      <c r="E12" s="19" t="s">
        <v>1796</v>
      </c>
      <c r="F12" s="16" t="s">
        <v>2817</v>
      </c>
      <c r="G12" s="14">
        <v>11</v>
      </c>
      <c r="H12" s="15" t="s">
        <v>1307</v>
      </c>
      <c r="I12" s="18" t="s">
        <v>1308</v>
      </c>
      <c r="J12" s="27">
        <v>11</v>
      </c>
      <c r="K12" s="28" t="s">
        <v>457</v>
      </c>
      <c r="L12" s="32" t="s">
        <v>456</v>
      </c>
    </row>
    <row r="13" ht="33.75" spans="1:12">
      <c r="A13" s="9">
        <v>12</v>
      </c>
      <c r="B13" s="10" t="s">
        <v>2326</v>
      </c>
      <c r="C13" s="11" t="s">
        <v>469</v>
      </c>
      <c r="D13" s="12">
        <v>12</v>
      </c>
      <c r="E13" s="19" t="s">
        <v>1811</v>
      </c>
      <c r="F13" s="16" t="s">
        <v>988</v>
      </c>
      <c r="G13" s="14">
        <v>12</v>
      </c>
      <c r="H13" s="15" t="s">
        <v>1322</v>
      </c>
      <c r="I13" s="15" t="s">
        <v>1323</v>
      </c>
      <c r="J13" s="27">
        <v>12</v>
      </c>
      <c r="K13" s="28" t="s">
        <v>2150</v>
      </c>
      <c r="L13" s="32" t="s">
        <v>1323</v>
      </c>
    </row>
    <row r="14" ht="33.75" spans="1:12">
      <c r="A14" s="9">
        <v>13</v>
      </c>
      <c r="B14" s="10" t="s">
        <v>2818</v>
      </c>
      <c r="C14" s="11" t="s">
        <v>586</v>
      </c>
      <c r="D14" s="12">
        <v>13</v>
      </c>
      <c r="E14" s="19" t="s">
        <v>1718</v>
      </c>
      <c r="F14" s="16" t="s">
        <v>1308</v>
      </c>
      <c r="G14" s="14">
        <v>13</v>
      </c>
      <c r="H14" s="15" t="s">
        <v>1541</v>
      </c>
      <c r="I14" s="15" t="s">
        <v>2819</v>
      </c>
      <c r="J14" s="27">
        <v>13</v>
      </c>
      <c r="K14" s="28" t="s">
        <v>1566</v>
      </c>
      <c r="L14" s="32" t="s">
        <v>1567</v>
      </c>
    </row>
    <row r="15" spans="1:12">
      <c r="A15" s="9">
        <v>14</v>
      </c>
      <c r="B15" s="10" t="s">
        <v>611</v>
      </c>
      <c r="C15" s="11" t="s">
        <v>610</v>
      </c>
      <c r="D15" s="12">
        <v>14</v>
      </c>
      <c r="E15" s="19" t="s">
        <v>951</v>
      </c>
      <c r="F15" s="16" t="s">
        <v>1389</v>
      </c>
      <c r="G15" s="14">
        <v>14</v>
      </c>
      <c r="H15" s="15" t="s">
        <v>1330</v>
      </c>
      <c r="I15" s="15" t="s">
        <v>1331</v>
      </c>
      <c r="J15" s="27">
        <v>14</v>
      </c>
      <c r="K15" s="28" t="s">
        <v>771</v>
      </c>
      <c r="L15" s="32" t="s">
        <v>770</v>
      </c>
    </row>
    <row r="16" ht="24" spans="1:12">
      <c r="A16" s="9">
        <v>15</v>
      </c>
      <c r="B16" s="10" t="s">
        <v>1810</v>
      </c>
      <c r="C16" s="11" t="s">
        <v>701</v>
      </c>
      <c r="D16" s="12">
        <v>15</v>
      </c>
      <c r="E16" s="19" t="s">
        <v>1948</v>
      </c>
      <c r="F16" s="16" t="s">
        <v>1214</v>
      </c>
      <c r="G16" s="14">
        <v>15</v>
      </c>
      <c r="H16" s="15" t="s">
        <v>836</v>
      </c>
      <c r="I16" s="15" t="s">
        <v>1549</v>
      </c>
      <c r="J16" s="27">
        <v>15</v>
      </c>
      <c r="K16" s="28" t="s">
        <v>1181</v>
      </c>
      <c r="L16" s="32" t="s">
        <v>1182</v>
      </c>
    </row>
    <row r="17" ht="135" spans="1:12">
      <c r="A17" s="9">
        <v>16</v>
      </c>
      <c r="B17" s="10" t="s">
        <v>2820</v>
      </c>
      <c r="C17" s="11" t="s">
        <v>2189</v>
      </c>
      <c r="D17" s="12">
        <v>16</v>
      </c>
      <c r="E17" s="19" t="s">
        <v>2821</v>
      </c>
      <c r="F17" s="16" t="s">
        <v>1935</v>
      </c>
      <c r="G17" s="14">
        <v>16</v>
      </c>
      <c r="H17" s="15" t="s">
        <v>2822</v>
      </c>
      <c r="I17" s="15" t="s">
        <v>2823</v>
      </c>
      <c r="J17" s="27">
        <v>16</v>
      </c>
      <c r="K17" s="28" t="s">
        <v>587</v>
      </c>
      <c r="L17" s="32" t="s">
        <v>2824</v>
      </c>
    </row>
    <row r="18" spans="1:12">
      <c r="A18" s="9">
        <v>17</v>
      </c>
      <c r="B18" s="10" t="s">
        <v>1740</v>
      </c>
      <c r="C18" s="11" t="s">
        <v>698</v>
      </c>
      <c r="D18" s="12">
        <v>17</v>
      </c>
      <c r="E18" s="19" t="s">
        <v>2825</v>
      </c>
      <c r="F18" s="16" t="s">
        <v>1520</v>
      </c>
      <c r="G18" s="14">
        <v>17</v>
      </c>
      <c r="H18" s="15" t="s">
        <v>2826</v>
      </c>
      <c r="I18" s="15" t="s">
        <v>2827</v>
      </c>
      <c r="J18" s="27">
        <v>17</v>
      </c>
      <c r="K18" s="28" t="s">
        <v>2828</v>
      </c>
      <c r="L18" s="32" t="s">
        <v>610</v>
      </c>
    </row>
    <row r="19" ht="24" spans="1:12">
      <c r="A19" s="9">
        <v>18</v>
      </c>
      <c r="B19" s="10" t="s">
        <v>1752</v>
      </c>
      <c r="C19" s="11" t="s">
        <v>1457</v>
      </c>
      <c r="D19" s="12">
        <v>18</v>
      </c>
      <c r="E19" s="19" t="s">
        <v>1844</v>
      </c>
      <c r="F19" s="16" t="s">
        <v>2192</v>
      </c>
      <c r="G19" s="14">
        <v>18</v>
      </c>
      <c r="H19" s="15" t="s">
        <v>1576</v>
      </c>
      <c r="I19" s="15" t="s">
        <v>817</v>
      </c>
      <c r="J19" s="33">
        <v>18</v>
      </c>
      <c r="K19" s="28" t="s">
        <v>2188</v>
      </c>
      <c r="L19" s="32" t="s">
        <v>2189</v>
      </c>
    </row>
    <row r="20" spans="1:12">
      <c r="A20" s="9">
        <v>19</v>
      </c>
      <c r="B20" s="10" t="s">
        <v>1859</v>
      </c>
      <c r="C20" s="11" t="s">
        <v>2829</v>
      </c>
      <c r="D20" s="12">
        <v>19</v>
      </c>
      <c r="E20" s="19" t="s">
        <v>1832</v>
      </c>
      <c r="F20" s="16" t="s">
        <v>1259</v>
      </c>
      <c r="G20" s="14">
        <v>19</v>
      </c>
      <c r="H20" s="15"/>
      <c r="I20" s="15"/>
      <c r="J20" s="34">
        <v>19</v>
      </c>
      <c r="K20" s="28" t="s">
        <v>1425</v>
      </c>
      <c r="L20" s="32" t="s">
        <v>1741</v>
      </c>
    </row>
    <row r="21" ht="22.5" spans="1:12">
      <c r="A21" s="9">
        <v>20</v>
      </c>
      <c r="B21" s="10" t="s">
        <v>1778</v>
      </c>
      <c r="C21" s="11" t="s">
        <v>1230</v>
      </c>
      <c r="D21" s="12">
        <v>20</v>
      </c>
      <c r="E21" s="19" t="s">
        <v>1840</v>
      </c>
      <c r="F21" s="16" t="s">
        <v>1294</v>
      </c>
      <c r="G21" s="14">
        <v>20</v>
      </c>
      <c r="H21" s="15" t="s">
        <v>1424</v>
      </c>
      <c r="I21" s="15" t="s">
        <v>777</v>
      </c>
      <c r="J21" s="34">
        <v>20</v>
      </c>
      <c r="K21" s="28" t="s">
        <v>1252</v>
      </c>
      <c r="L21" s="32" t="s">
        <v>1253</v>
      </c>
    </row>
    <row r="22" ht="33.75" spans="1:12">
      <c r="A22" s="9">
        <v>21</v>
      </c>
      <c r="B22" s="10" t="s">
        <v>2830</v>
      </c>
      <c r="C22" s="11" t="s">
        <v>2831</v>
      </c>
      <c r="D22" s="12">
        <v>21</v>
      </c>
      <c r="E22" s="19" t="s">
        <v>2832</v>
      </c>
      <c r="F22" s="16" t="s">
        <v>1087</v>
      </c>
      <c r="G22" s="14">
        <v>21</v>
      </c>
      <c r="H22" s="15" t="s">
        <v>1434</v>
      </c>
      <c r="I22" s="15" t="s">
        <v>1435</v>
      </c>
      <c r="J22" s="34">
        <v>21</v>
      </c>
      <c r="K22" s="28" t="s">
        <v>2218</v>
      </c>
      <c r="L22" s="32" t="s">
        <v>1230</v>
      </c>
    </row>
    <row r="23" ht="24" spans="1:12">
      <c r="A23" s="9">
        <v>22</v>
      </c>
      <c r="B23" s="10" t="s">
        <v>1901</v>
      </c>
      <c r="C23" s="11" t="s">
        <v>1173</v>
      </c>
      <c r="D23" s="12">
        <v>22</v>
      </c>
      <c r="E23" s="19" t="s">
        <v>1938</v>
      </c>
      <c r="F23" s="16" t="s">
        <v>1069</v>
      </c>
      <c r="G23" s="14">
        <v>22</v>
      </c>
      <c r="H23" s="15" t="s">
        <v>690</v>
      </c>
      <c r="I23" s="15" t="s">
        <v>689</v>
      </c>
      <c r="J23" s="34">
        <v>22</v>
      </c>
      <c r="K23" s="28" t="s">
        <v>1495</v>
      </c>
      <c r="L23" s="32" t="s">
        <v>1496</v>
      </c>
    </row>
    <row r="24" ht="22.5" spans="1:12">
      <c r="A24" s="9">
        <v>23</v>
      </c>
      <c r="B24" s="10" t="s">
        <v>809</v>
      </c>
      <c r="C24" s="11" t="s">
        <v>1323</v>
      </c>
      <c r="D24" s="12">
        <v>23</v>
      </c>
      <c r="E24" s="19" t="s">
        <v>2833</v>
      </c>
      <c r="F24" s="16" t="s">
        <v>814</v>
      </c>
      <c r="G24" s="14">
        <v>23</v>
      </c>
      <c r="H24" s="15" t="s">
        <v>2834</v>
      </c>
      <c r="I24" s="15" t="s">
        <v>658</v>
      </c>
      <c r="J24" s="34">
        <v>23</v>
      </c>
      <c r="K24" s="28" t="s">
        <v>2213</v>
      </c>
      <c r="L24" s="32" t="s">
        <v>2622</v>
      </c>
    </row>
    <row r="25" ht="33.75" spans="1:12">
      <c r="A25" s="9">
        <v>24</v>
      </c>
      <c r="B25" s="10" t="s">
        <v>2187</v>
      </c>
      <c r="C25" s="11" t="s">
        <v>1440</v>
      </c>
      <c r="D25" s="12">
        <v>24</v>
      </c>
      <c r="E25" s="19" t="s">
        <v>2835</v>
      </c>
      <c r="F25" s="16" t="s">
        <v>1556</v>
      </c>
      <c r="G25" s="14">
        <v>24</v>
      </c>
      <c r="H25" s="15" t="s">
        <v>2836</v>
      </c>
      <c r="I25" s="15" t="s">
        <v>2837</v>
      </c>
      <c r="J25" s="34">
        <v>24</v>
      </c>
      <c r="K25" s="35" t="s">
        <v>2838</v>
      </c>
      <c r="L25" s="36" t="s">
        <v>355</v>
      </c>
    </row>
    <row r="26" spans="1:12">
      <c r="A26" s="9">
        <v>25</v>
      </c>
      <c r="B26" s="10" t="s">
        <v>1163</v>
      </c>
      <c r="C26" s="11" t="s">
        <v>382</v>
      </c>
      <c r="D26" s="12">
        <v>25</v>
      </c>
      <c r="E26" s="19" t="s">
        <v>2184</v>
      </c>
      <c r="F26" s="16" t="s">
        <v>1548</v>
      </c>
      <c r="G26" s="14">
        <v>25</v>
      </c>
      <c r="H26" s="15" t="s">
        <v>1176</v>
      </c>
      <c r="I26" s="15" t="s">
        <v>811</v>
      </c>
      <c r="J26" s="34">
        <v>25</v>
      </c>
      <c r="K26" s="37" t="s">
        <v>1456</v>
      </c>
      <c r="L26" s="37" t="s">
        <v>1457</v>
      </c>
    </row>
    <row r="27" ht="45" spans="1:12">
      <c r="A27" s="9">
        <v>26</v>
      </c>
      <c r="B27" s="10" t="s">
        <v>1271</v>
      </c>
      <c r="C27" s="11" t="s">
        <v>1000</v>
      </c>
      <c r="D27" s="12">
        <v>26</v>
      </c>
      <c r="E27" s="19" t="s">
        <v>2839</v>
      </c>
      <c r="F27" s="16" t="s">
        <v>1754</v>
      </c>
      <c r="G27" s="14">
        <v>26</v>
      </c>
      <c r="H27" s="15" t="s">
        <v>2169</v>
      </c>
      <c r="I27" s="15" t="s">
        <v>1782</v>
      </c>
      <c r="J27" s="34">
        <v>26</v>
      </c>
      <c r="K27" s="37" t="s">
        <v>1500</v>
      </c>
      <c r="L27" s="37" t="s">
        <v>1501</v>
      </c>
    </row>
    <row r="28" ht="14.25" spans="1:12">
      <c r="A28" s="9">
        <v>27</v>
      </c>
      <c r="B28" s="10" t="s">
        <v>732</v>
      </c>
      <c r="C28" s="11" t="s">
        <v>731</v>
      </c>
      <c r="D28" s="20"/>
      <c r="E28" s="20"/>
      <c r="F28" s="20"/>
      <c r="G28" s="14">
        <v>27</v>
      </c>
      <c r="H28" s="15" t="s">
        <v>1191</v>
      </c>
      <c r="I28" s="15" t="s">
        <v>1192</v>
      </c>
      <c r="J28" s="34">
        <v>27</v>
      </c>
      <c r="K28" s="37" t="s">
        <v>646</v>
      </c>
      <c r="L28" s="37" t="s">
        <v>1728</v>
      </c>
    </row>
    <row r="29" ht="22.5" spans="1:12">
      <c r="A29" s="9">
        <v>28</v>
      </c>
      <c r="B29" s="10" t="s">
        <v>2840</v>
      </c>
      <c r="C29" s="11" t="s">
        <v>1423</v>
      </c>
      <c r="D29" s="20"/>
      <c r="E29" s="20"/>
      <c r="F29" s="20"/>
      <c r="G29" s="14">
        <v>28</v>
      </c>
      <c r="H29" s="15" t="s">
        <v>1207</v>
      </c>
      <c r="I29" s="15" t="s">
        <v>2841</v>
      </c>
      <c r="J29" s="34">
        <v>28</v>
      </c>
      <c r="K29" s="37" t="s">
        <v>2215</v>
      </c>
      <c r="L29" s="37" t="s">
        <v>715</v>
      </c>
    </row>
    <row r="30" ht="22.5" spans="1:12">
      <c r="A30" s="9">
        <v>29</v>
      </c>
      <c r="B30" s="10" t="s">
        <v>1434</v>
      </c>
      <c r="C30" s="11" t="s">
        <v>1435</v>
      </c>
      <c r="D30" s="20"/>
      <c r="E30" s="20"/>
      <c r="F30" s="20"/>
      <c r="G30" s="14">
        <v>29</v>
      </c>
      <c r="H30" s="15" t="s">
        <v>1504</v>
      </c>
      <c r="I30" s="15" t="s">
        <v>820</v>
      </c>
      <c r="J30" s="34">
        <v>29</v>
      </c>
      <c r="K30" s="37" t="s">
        <v>2228</v>
      </c>
      <c r="L30" s="37" t="s">
        <v>1757</v>
      </c>
    </row>
    <row r="31" ht="33.75" spans="1:12">
      <c r="A31" s="9">
        <v>30</v>
      </c>
      <c r="B31" s="10" t="s">
        <v>1159</v>
      </c>
      <c r="C31" s="11" t="s">
        <v>1609</v>
      </c>
      <c r="D31" s="20"/>
      <c r="E31" s="21"/>
      <c r="F31" s="20"/>
      <c r="G31" s="14">
        <v>30</v>
      </c>
      <c r="H31" s="15" t="s">
        <v>2842</v>
      </c>
      <c r="I31" s="15" t="s">
        <v>2843</v>
      </c>
      <c r="J31" s="34">
        <v>30</v>
      </c>
      <c r="K31" s="37" t="s">
        <v>967</v>
      </c>
      <c r="L31" s="37" t="s">
        <v>966</v>
      </c>
    </row>
    <row r="32" ht="24" spans="1:12">
      <c r="A32" s="9">
        <v>31</v>
      </c>
      <c r="B32" s="10" t="s">
        <v>1172</v>
      </c>
      <c r="C32" s="11" t="s">
        <v>1173</v>
      </c>
      <c r="D32" s="20"/>
      <c r="E32" s="21"/>
      <c r="F32" s="20"/>
      <c r="G32" s="14">
        <v>31</v>
      </c>
      <c r="H32" s="15" t="s">
        <v>2181</v>
      </c>
      <c r="I32" s="15" t="s">
        <v>695</v>
      </c>
      <c r="J32" s="34">
        <v>31</v>
      </c>
      <c r="K32" s="37" t="s">
        <v>2844</v>
      </c>
      <c r="L32" s="37" t="s">
        <v>1868</v>
      </c>
    </row>
    <row r="33" ht="33.75" spans="1:12">
      <c r="A33" s="9">
        <v>32</v>
      </c>
      <c r="B33" s="10" t="s">
        <v>1300</v>
      </c>
      <c r="C33" s="11" t="s">
        <v>1301</v>
      </c>
      <c r="D33" s="20"/>
      <c r="E33" s="21"/>
      <c r="F33" s="20"/>
      <c r="G33" s="14">
        <v>32</v>
      </c>
      <c r="H33" s="15" t="s">
        <v>2845</v>
      </c>
      <c r="I33" s="15" t="s">
        <v>2846</v>
      </c>
      <c r="J33" s="34">
        <v>32</v>
      </c>
      <c r="K33" s="37" t="s">
        <v>2847</v>
      </c>
      <c r="L33" s="37" t="s">
        <v>1325</v>
      </c>
    </row>
    <row r="34" ht="14.25" spans="1:12">
      <c r="A34" s="9">
        <v>33</v>
      </c>
      <c r="B34" s="10" t="s">
        <v>1317</v>
      </c>
      <c r="C34" s="11" t="s">
        <v>1318</v>
      </c>
      <c r="D34" s="20"/>
      <c r="E34" s="21"/>
      <c r="F34" s="20"/>
      <c r="G34" s="14">
        <v>33</v>
      </c>
      <c r="H34" s="15" t="s">
        <v>704</v>
      </c>
      <c r="I34" s="15" t="s">
        <v>703</v>
      </c>
      <c r="J34" s="34">
        <v>33</v>
      </c>
      <c r="K34" s="37" t="s">
        <v>1163</v>
      </c>
      <c r="L34" s="37" t="s">
        <v>382</v>
      </c>
    </row>
    <row r="35" ht="22.5" spans="1:12">
      <c r="A35" s="9">
        <v>34</v>
      </c>
      <c r="B35" s="10" t="s">
        <v>1433</v>
      </c>
      <c r="C35" s="11" t="s">
        <v>459</v>
      </c>
      <c r="D35" s="20"/>
      <c r="E35" s="21"/>
      <c r="F35" s="20"/>
      <c r="G35" s="14">
        <v>34</v>
      </c>
      <c r="H35" s="15" t="s">
        <v>2183</v>
      </c>
      <c r="I35" s="15" t="s">
        <v>701</v>
      </c>
      <c r="J35" s="34">
        <v>34</v>
      </c>
      <c r="K35" s="38" t="s">
        <v>1193</v>
      </c>
      <c r="L35" s="38" t="s">
        <v>1194</v>
      </c>
    </row>
    <row r="36" ht="157.5" spans="1:12">
      <c r="A36" s="9">
        <v>35</v>
      </c>
      <c r="B36" s="10" t="s">
        <v>1375</v>
      </c>
      <c r="C36" s="11" t="s">
        <v>2848</v>
      </c>
      <c r="D36" s="20"/>
      <c r="E36" s="21"/>
      <c r="F36" s="20"/>
      <c r="G36" s="14">
        <v>35</v>
      </c>
      <c r="H36" s="15" t="s">
        <v>2849</v>
      </c>
      <c r="I36" s="15" t="s">
        <v>2850</v>
      </c>
      <c r="J36" s="34">
        <v>35</v>
      </c>
      <c r="K36" s="38" t="s">
        <v>1207</v>
      </c>
      <c r="L36" s="38" t="s">
        <v>661</v>
      </c>
    </row>
    <row r="37" ht="14.25" spans="1:12">
      <c r="A37" s="9">
        <v>36</v>
      </c>
      <c r="B37" s="10" t="s">
        <v>1568</v>
      </c>
      <c r="C37" s="11" t="s">
        <v>1569</v>
      </c>
      <c r="D37" s="20"/>
      <c r="E37" s="21"/>
      <c r="F37" s="20"/>
      <c r="G37" s="14">
        <v>36</v>
      </c>
      <c r="H37" s="15" t="s">
        <v>1359</v>
      </c>
      <c r="I37" s="15" t="s">
        <v>1360</v>
      </c>
      <c r="J37" s="34">
        <v>36</v>
      </c>
      <c r="K37" s="38" t="s">
        <v>2851</v>
      </c>
      <c r="L37" s="38" t="s">
        <v>664</v>
      </c>
    </row>
    <row r="38" ht="24" spans="1:12">
      <c r="A38" s="9">
        <v>37</v>
      </c>
      <c r="B38" s="10" t="s">
        <v>1614</v>
      </c>
      <c r="C38" s="11" t="s">
        <v>1224</v>
      </c>
      <c r="D38" s="20"/>
      <c r="E38" s="21"/>
      <c r="F38" s="20"/>
      <c r="G38" s="14">
        <v>37</v>
      </c>
      <c r="H38" s="15"/>
      <c r="I38" s="15"/>
      <c r="J38" s="34">
        <v>37</v>
      </c>
      <c r="K38" s="39" t="s">
        <v>2142</v>
      </c>
      <c r="L38" s="39" t="s">
        <v>680</v>
      </c>
    </row>
    <row r="39" ht="22.5" spans="1:12">
      <c r="A39" s="9">
        <v>38</v>
      </c>
      <c r="B39" s="10" t="s">
        <v>2852</v>
      </c>
      <c r="C39" s="11" t="s">
        <v>1617</v>
      </c>
      <c r="D39" s="20"/>
      <c r="E39" s="21"/>
      <c r="F39" s="20"/>
      <c r="G39" s="14">
        <v>38</v>
      </c>
      <c r="H39" s="15" t="s">
        <v>2184</v>
      </c>
      <c r="I39" s="15" t="s">
        <v>1548</v>
      </c>
      <c r="J39" s="34">
        <v>38</v>
      </c>
      <c r="K39" s="39" t="s">
        <v>2853</v>
      </c>
      <c r="L39" s="39" t="s">
        <v>2854</v>
      </c>
    </row>
    <row r="40" ht="24" spans="1:12">
      <c r="A40" s="9">
        <v>39</v>
      </c>
      <c r="B40" s="10" t="s">
        <v>525</v>
      </c>
      <c r="C40" s="11" t="s">
        <v>524</v>
      </c>
      <c r="D40" s="20"/>
      <c r="E40" s="21"/>
      <c r="F40" s="20"/>
      <c r="G40" s="14">
        <v>39</v>
      </c>
      <c r="H40" s="15" t="s">
        <v>1375</v>
      </c>
      <c r="I40" s="15" t="s">
        <v>1376</v>
      </c>
      <c r="J40" s="40"/>
      <c r="K40" s="40"/>
      <c r="L40" s="40"/>
    </row>
    <row r="41" ht="14.25" spans="1:12">
      <c r="A41" s="9">
        <v>40</v>
      </c>
      <c r="B41" s="10" t="s">
        <v>450</v>
      </c>
      <c r="C41" s="11" t="s">
        <v>1129</v>
      </c>
      <c r="D41" s="20"/>
      <c r="E41" s="21"/>
      <c r="F41" s="20"/>
      <c r="G41" s="14">
        <v>40</v>
      </c>
      <c r="H41" s="15" t="s">
        <v>2187</v>
      </c>
      <c r="I41" s="15" t="s">
        <v>1440</v>
      </c>
      <c r="J41" s="40"/>
      <c r="K41" s="40"/>
      <c r="L41" s="40"/>
    </row>
    <row r="42" ht="14.25" spans="1:12">
      <c r="A42" s="9">
        <v>41</v>
      </c>
      <c r="B42" s="10" t="s">
        <v>534</v>
      </c>
      <c r="C42" s="11" t="s">
        <v>356</v>
      </c>
      <c r="D42" s="20"/>
      <c r="E42" s="21"/>
      <c r="F42" s="20"/>
      <c r="G42" s="14">
        <v>41</v>
      </c>
      <c r="H42" s="15"/>
      <c r="I42" s="15"/>
      <c r="J42" s="40"/>
      <c r="K42" s="40"/>
      <c r="L42" s="40"/>
    </row>
    <row r="43" ht="24" spans="1:12">
      <c r="A43" s="9">
        <v>42</v>
      </c>
      <c r="B43" s="10" t="s">
        <v>1262</v>
      </c>
      <c r="C43" s="11" t="s">
        <v>466</v>
      </c>
      <c r="D43" s="20"/>
      <c r="E43" s="21"/>
      <c r="F43" s="20"/>
      <c r="G43" s="14">
        <v>42</v>
      </c>
      <c r="H43" s="15" t="s">
        <v>1410</v>
      </c>
      <c r="I43" s="15" t="s">
        <v>2190</v>
      </c>
      <c r="J43" s="40"/>
      <c r="K43" s="40"/>
      <c r="L43" s="40"/>
    </row>
    <row r="44" ht="14.25" spans="1:12">
      <c r="A44" s="9">
        <v>43</v>
      </c>
      <c r="B44" s="10" t="s">
        <v>1495</v>
      </c>
      <c r="C44" s="11" t="s">
        <v>1496</v>
      </c>
      <c r="D44" s="20"/>
      <c r="E44" s="21"/>
      <c r="F44" s="20"/>
      <c r="G44" s="14">
        <v>43</v>
      </c>
      <c r="H44" s="15" t="s">
        <v>854</v>
      </c>
      <c r="I44" s="15" t="s">
        <v>2855</v>
      </c>
      <c r="J44" s="40"/>
      <c r="K44" s="40"/>
      <c r="L44" s="40"/>
    </row>
    <row r="45" ht="33.75" spans="1:12">
      <c r="A45" s="9">
        <v>44</v>
      </c>
      <c r="B45" s="10" t="s">
        <v>1208</v>
      </c>
      <c r="C45" s="11" t="s">
        <v>1209</v>
      </c>
      <c r="D45" s="20"/>
      <c r="E45" s="21"/>
      <c r="F45" s="20"/>
      <c r="G45" s="14">
        <v>44</v>
      </c>
      <c r="H45" s="15" t="s">
        <v>2856</v>
      </c>
      <c r="I45" s="15" t="s">
        <v>2857</v>
      </c>
      <c r="J45" s="40"/>
      <c r="K45" s="40"/>
      <c r="L45" s="40"/>
    </row>
    <row r="46" ht="14.25" spans="1:12">
      <c r="A46" s="9">
        <v>45</v>
      </c>
      <c r="B46" s="10" t="s">
        <v>2858</v>
      </c>
      <c r="C46" s="11" t="s">
        <v>355</v>
      </c>
      <c r="D46" s="20"/>
      <c r="E46" s="21"/>
      <c r="F46" s="20"/>
      <c r="G46" s="14">
        <v>45</v>
      </c>
      <c r="H46" s="15"/>
      <c r="I46" s="15"/>
      <c r="J46" s="40"/>
      <c r="K46" s="40"/>
      <c r="L46" s="40"/>
    </row>
    <row r="47" ht="14.25" spans="1:12">
      <c r="A47" s="9">
        <v>46</v>
      </c>
      <c r="B47" s="10" t="s">
        <v>1363</v>
      </c>
      <c r="C47" s="11" t="s">
        <v>1364</v>
      </c>
      <c r="D47" s="20"/>
      <c r="E47" s="21"/>
      <c r="F47" s="20"/>
      <c r="G47" s="14">
        <v>46</v>
      </c>
      <c r="H47" s="15" t="s">
        <v>1046</v>
      </c>
      <c r="I47" s="15" t="s">
        <v>2859</v>
      </c>
      <c r="J47" s="40"/>
      <c r="K47" s="40"/>
      <c r="L47" s="40"/>
    </row>
    <row r="48" ht="45" spans="1:12">
      <c r="A48" s="9">
        <v>47</v>
      </c>
      <c r="B48" s="10" t="s">
        <v>2860</v>
      </c>
      <c r="C48" s="11" t="s">
        <v>2861</v>
      </c>
      <c r="D48" s="20"/>
      <c r="E48" s="21"/>
      <c r="F48" s="20"/>
      <c r="G48" s="14">
        <v>47</v>
      </c>
      <c r="H48" s="15"/>
      <c r="I48" s="15"/>
      <c r="J48" s="40"/>
      <c r="K48" s="40"/>
      <c r="L48" s="40"/>
    </row>
    <row r="49" ht="22.5" spans="1:12">
      <c r="A49" s="9">
        <v>48</v>
      </c>
      <c r="B49" s="10" t="s">
        <v>1319</v>
      </c>
      <c r="C49" s="11" t="s">
        <v>728</v>
      </c>
      <c r="D49" s="20"/>
      <c r="E49" s="21"/>
      <c r="F49" s="20"/>
      <c r="G49" s="14">
        <v>48</v>
      </c>
      <c r="H49" s="18" t="s">
        <v>1447</v>
      </c>
      <c r="I49" s="15" t="s">
        <v>1448</v>
      </c>
      <c r="J49" s="40"/>
      <c r="K49" s="40"/>
      <c r="L49" s="40"/>
    </row>
    <row r="50" ht="123.75" spans="1:12">
      <c r="A50" s="9">
        <v>49</v>
      </c>
      <c r="B50" s="10" t="s">
        <v>890</v>
      </c>
      <c r="C50" s="11" t="s">
        <v>1259</v>
      </c>
      <c r="D50" s="20"/>
      <c r="E50" s="21"/>
      <c r="F50" s="20"/>
      <c r="G50" s="14">
        <v>49</v>
      </c>
      <c r="H50" s="15" t="s">
        <v>2862</v>
      </c>
      <c r="I50" s="15" t="s">
        <v>2863</v>
      </c>
      <c r="J50" s="40"/>
      <c r="K50" s="40"/>
      <c r="L50" s="40"/>
    </row>
    <row r="51" ht="157.5" spans="1:12">
      <c r="A51" s="9">
        <v>50</v>
      </c>
      <c r="B51" s="10" t="s">
        <v>2833</v>
      </c>
      <c r="C51" s="11" t="s">
        <v>814</v>
      </c>
      <c r="D51" s="20"/>
      <c r="E51" s="21"/>
      <c r="F51" s="20"/>
      <c r="G51" s="14">
        <v>50</v>
      </c>
      <c r="H51" s="15" t="s">
        <v>2864</v>
      </c>
      <c r="I51" s="15" t="s">
        <v>2865</v>
      </c>
      <c r="J51" s="40"/>
      <c r="K51" s="40"/>
      <c r="L51" s="40"/>
    </row>
    <row r="52" ht="33.75" spans="1:12">
      <c r="A52" s="9">
        <v>51</v>
      </c>
      <c r="B52" s="10" t="s">
        <v>2835</v>
      </c>
      <c r="C52" s="11" t="s">
        <v>1556</v>
      </c>
      <c r="D52" s="21"/>
      <c r="E52" s="21"/>
      <c r="F52" s="20"/>
      <c r="G52" s="14">
        <v>51</v>
      </c>
      <c r="H52" s="15" t="s">
        <v>2866</v>
      </c>
      <c r="I52" s="15" t="s">
        <v>2867</v>
      </c>
      <c r="J52" s="40"/>
      <c r="K52" s="40"/>
      <c r="L52" s="40"/>
    </row>
    <row r="53" ht="14.25" spans="1:12">
      <c r="A53" s="20"/>
      <c r="B53" s="20"/>
      <c r="C53" s="20"/>
      <c r="D53" s="21"/>
      <c r="E53" s="21"/>
      <c r="F53" s="20"/>
      <c r="G53" s="14">
        <v>52</v>
      </c>
      <c r="H53" s="15" t="s">
        <v>1052</v>
      </c>
      <c r="I53" s="15" t="s">
        <v>1051</v>
      </c>
      <c r="J53" s="40"/>
      <c r="K53" s="40"/>
      <c r="L53" s="40"/>
    </row>
    <row r="54" ht="123.75" spans="1:12">
      <c r="A54" s="20"/>
      <c r="B54" s="20"/>
      <c r="C54" s="20"/>
      <c r="D54" s="21"/>
      <c r="E54" s="21"/>
      <c r="F54" s="20"/>
      <c r="G54" s="14">
        <v>53</v>
      </c>
      <c r="H54" s="15" t="s">
        <v>2868</v>
      </c>
      <c r="I54" s="15" t="s">
        <v>2869</v>
      </c>
      <c r="J54" s="40"/>
      <c r="K54" s="40"/>
      <c r="L54" s="40"/>
    </row>
    <row r="55" ht="14.25" spans="1:12">
      <c r="A55" s="20"/>
      <c r="B55" s="20"/>
      <c r="C55" s="20"/>
      <c r="D55" s="21"/>
      <c r="E55" s="21"/>
      <c r="F55" s="20"/>
      <c r="G55" s="14">
        <v>54</v>
      </c>
      <c r="H55" s="15" t="s">
        <v>1163</v>
      </c>
      <c r="I55" s="15" t="s">
        <v>382</v>
      </c>
      <c r="J55" s="40"/>
      <c r="K55" s="40"/>
      <c r="L55" s="40"/>
    </row>
    <row r="56" ht="67.5" spans="1:12">
      <c r="A56" s="20"/>
      <c r="B56" s="20"/>
      <c r="C56" s="20"/>
      <c r="D56" s="21"/>
      <c r="E56" s="21"/>
      <c r="F56" s="20"/>
      <c r="G56" s="14">
        <v>55</v>
      </c>
      <c r="H56" s="15" t="s">
        <v>2870</v>
      </c>
      <c r="I56" s="15" t="s">
        <v>2871</v>
      </c>
      <c r="J56" s="40"/>
      <c r="K56" s="40"/>
      <c r="L56" s="40"/>
    </row>
    <row r="57" ht="14.25" spans="1:12">
      <c r="A57" s="20"/>
      <c r="B57" s="20"/>
      <c r="C57" s="20"/>
      <c r="D57" s="21"/>
      <c r="E57" s="21"/>
      <c r="F57" s="20"/>
      <c r="G57" s="14">
        <v>56</v>
      </c>
      <c r="H57" s="15" t="s">
        <v>1495</v>
      </c>
      <c r="I57" s="15" t="s">
        <v>1496</v>
      </c>
      <c r="J57" s="40"/>
      <c r="K57" s="40"/>
      <c r="L57" s="40"/>
    </row>
    <row r="58" ht="22.5" spans="1:12">
      <c r="A58" s="20"/>
      <c r="B58" s="20"/>
      <c r="C58" s="20"/>
      <c r="D58" s="21"/>
      <c r="E58" s="21"/>
      <c r="F58" s="20"/>
      <c r="G58" s="14">
        <v>57</v>
      </c>
      <c r="H58" s="15" t="s">
        <v>2872</v>
      </c>
      <c r="I58" s="15" t="s">
        <v>2873</v>
      </c>
      <c r="J58" s="40"/>
      <c r="K58" s="40"/>
      <c r="L58" s="40"/>
    </row>
    <row r="59" ht="33.75" spans="1:12">
      <c r="A59" s="20"/>
      <c r="B59" s="20"/>
      <c r="C59" s="20"/>
      <c r="D59" s="21"/>
      <c r="E59" s="21"/>
      <c r="F59" s="20"/>
      <c r="G59" s="14">
        <v>58</v>
      </c>
      <c r="H59" s="15" t="s">
        <v>2874</v>
      </c>
      <c r="I59" s="15" t="s">
        <v>2875</v>
      </c>
      <c r="J59" s="40"/>
      <c r="K59" s="40"/>
      <c r="L59" s="40"/>
    </row>
    <row r="60" ht="14.25" spans="1:12">
      <c r="A60" s="20"/>
      <c r="B60" s="20"/>
      <c r="C60" s="20"/>
      <c r="D60" s="21"/>
      <c r="E60" s="21"/>
      <c r="F60" s="20"/>
      <c r="G60" s="14">
        <v>59</v>
      </c>
      <c r="H60" s="15" t="s">
        <v>1193</v>
      </c>
      <c r="I60" s="15" t="s">
        <v>1194</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2876</v>
      </c>
      <c r="I63" s="15" t="s">
        <v>883</v>
      </c>
      <c r="J63" s="40"/>
      <c r="K63" s="40"/>
      <c r="L63" s="40"/>
    </row>
    <row r="64" ht="45" spans="1:12">
      <c r="A64" s="20"/>
      <c r="B64" s="20"/>
      <c r="C64" s="20"/>
      <c r="D64" s="21"/>
      <c r="E64" s="21"/>
      <c r="F64" s="21"/>
      <c r="G64" s="14">
        <v>63</v>
      </c>
      <c r="H64" s="15" t="s">
        <v>2877</v>
      </c>
      <c r="I64" s="15" t="s">
        <v>2878</v>
      </c>
      <c r="J64" s="40"/>
      <c r="K64" s="40"/>
      <c r="L64" s="40"/>
    </row>
    <row r="65" ht="14.25" spans="1:12">
      <c r="A65" s="20"/>
      <c r="B65" s="20"/>
      <c r="C65" s="20"/>
      <c r="D65" s="21"/>
      <c r="E65" s="21"/>
      <c r="F65" s="21"/>
      <c r="G65" s="14">
        <v>64</v>
      </c>
      <c r="H65" s="15" t="s">
        <v>2879</v>
      </c>
      <c r="I65" s="15" t="s">
        <v>754</v>
      </c>
      <c r="J65" s="40"/>
      <c r="K65" s="40"/>
      <c r="L65" s="40"/>
    </row>
    <row r="66" ht="22.5" spans="1:12">
      <c r="A66" s="20"/>
      <c r="B66" s="20"/>
      <c r="C66" s="20"/>
      <c r="D66" s="21"/>
      <c r="E66" s="21"/>
      <c r="F66" s="21"/>
      <c r="G66" s="14">
        <v>65</v>
      </c>
      <c r="H66" s="15" t="s">
        <v>2880</v>
      </c>
      <c r="I66" s="15" t="s">
        <v>2881</v>
      </c>
      <c r="J66" s="40"/>
      <c r="K66" s="40"/>
      <c r="L66" s="40"/>
    </row>
    <row r="67" ht="22.5" spans="1:12">
      <c r="A67" s="20"/>
      <c r="B67" s="20"/>
      <c r="C67" s="20"/>
      <c r="D67" s="21"/>
      <c r="E67" s="21"/>
      <c r="F67" s="21"/>
      <c r="G67" s="14">
        <v>66</v>
      </c>
      <c r="H67" s="15" t="s">
        <v>2882</v>
      </c>
      <c r="I67" s="15" t="s">
        <v>2883</v>
      </c>
      <c r="J67" s="40"/>
      <c r="K67" s="40"/>
      <c r="L67" s="40"/>
    </row>
    <row r="68" ht="14.25" spans="1:12">
      <c r="A68" s="20"/>
      <c r="B68" s="20"/>
      <c r="C68" s="20"/>
      <c r="D68" s="21"/>
      <c r="E68" s="21"/>
      <c r="F68" s="21"/>
      <c r="G68" s="14">
        <v>67</v>
      </c>
      <c r="H68" s="15" t="s">
        <v>2884</v>
      </c>
      <c r="I68" s="15" t="s">
        <v>2885</v>
      </c>
      <c r="J68" s="40"/>
      <c r="K68" s="40"/>
      <c r="L68" s="40"/>
    </row>
    <row r="69" ht="14.25" spans="1:12">
      <c r="A69" s="20"/>
      <c r="B69" s="20"/>
      <c r="C69" s="20"/>
      <c r="D69" s="21"/>
      <c r="E69" s="21"/>
      <c r="F69" s="21"/>
      <c r="G69" s="14">
        <v>68</v>
      </c>
      <c r="H69" s="15" t="s">
        <v>1536</v>
      </c>
      <c r="I69" s="15" t="s">
        <v>1537</v>
      </c>
      <c r="J69" s="40"/>
      <c r="K69" s="40"/>
      <c r="L69" s="40"/>
    </row>
    <row r="70" ht="14.25" spans="1:12">
      <c r="A70" s="20"/>
      <c r="B70" s="20"/>
      <c r="C70" s="20"/>
      <c r="D70" s="21"/>
      <c r="E70" s="21"/>
      <c r="F70" s="21"/>
      <c r="G70" s="14">
        <v>69</v>
      </c>
      <c r="H70" s="15" t="s">
        <v>1250</v>
      </c>
      <c r="I70" s="15" t="s">
        <v>880</v>
      </c>
      <c r="J70" s="40"/>
      <c r="K70" s="40"/>
      <c r="L70" s="40"/>
    </row>
    <row r="71" ht="14.25" spans="1:12">
      <c r="A71" s="20"/>
      <c r="B71" s="20"/>
      <c r="C71" s="20"/>
      <c r="D71" s="21"/>
      <c r="E71" s="21"/>
      <c r="F71" s="21"/>
      <c r="G71" s="14">
        <v>70</v>
      </c>
      <c r="H71" s="15" t="s">
        <v>2886</v>
      </c>
      <c r="I71" s="15" t="s">
        <v>2887</v>
      </c>
      <c r="J71" s="40"/>
      <c r="K71" s="40"/>
      <c r="L71" s="40"/>
    </row>
    <row r="72" ht="14.25" spans="1:12">
      <c r="A72" s="20"/>
      <c r="B72" s="20"/>
      <c r="C72" s="20"/>
      <c r="D72" s="21"/>
      <c r="E72" s="21"/>
      <c r="F72" s="21"/>
      <c r="G72" s="14">
        <v>71</v>
      </c>
      <c r="H72" s="15" t="s">
        <v>1258</v>
      </c>
      <c r="I72" s="15" t="s">
        <v>1259</v>
      </c>
      <c r="J72" s="40"/>
      <c r="K72" s="40"/>
      <c r="L72" s="40"/>
    </row>
    <row r="73" ht="14.25" spans="1:12">
      <c r="A73" s="20"/>
      <c r="B73" s="20"/>
      <c r="C73" s="20"/>
      <c r="D73" s="21"/>
      <c r="E73" s="21"/>
      <c r="F73" s="21"/>
      <c r="G73" s="14">
        <v>72</v>
      </c>
      <c r="H73" s="15" t="s">
        <v>2888</v>
      </c>
      <c r="I73" s="15" t="s">
        <v>2831</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1275</v>
      </c>
      <c r="I75" s="15" t="s">
        <v>1276</v>
      </c>
      <c r="J75" s="40"/>
      <c r="K75" s="40"/>
      <c r="L75" s="40"/>
    </row>
    <row r="76" ht="146.25" spans="1:12">
      <c r="A76" s="20"/>
      <c r="B76" s="20"/>
      <c r="C76" s="20"/>
      <c r="D76" s="21"/>
      <c r="E76" s="21"/>
      <c r="F76" s="21"/>
      <c r="G76" s="14">
        <v>75</v>
      </c>
      <c r="H76" s="15" t="s">
        <v>2889</v>
      </c>
      <c r="I76" s="15" t="s">
        <v>2890</v>
      </c>
      <c r="J76" s="40"/>
      <c r="K76" s="40"/>
      <c r="L76" s="40"/>
    </row>
    <row r="77" ht="22.5" spans="1:12">
      <c r="A77" s="20"/>
      <c r="B77" s="20"/>
      <c r="C77" s="20"/>
      <c r="D77" s="21"/>
      <c r="E77" s="21"/>
      <c r="F77" s="21"/>
      <c r="G77" s="14">
        <v>76</v>
      </c>
      <c r="H77" s="15" t="s">
        <v>2891</v>
      </c>
      <c r="I77" s="15" t="s">
        <v>2892</v>
      </c>
      <c r="J77" s="40"/>
      <c r="K77" s="40"/>
      <c r="L77" s="40"/>
    </row>
    <row r="78" ht="33.75" spans="1:12">
      <c r="A78" s="20"/>
      <c r="B78" s="20"/>
      <c r="C78" s="20"/>
      <c r="D78" s="21"/>
      <c r="E78" s="21"/>
      <c r="F78" s="21"/>
      <c r="G78" s="14">
        <v>77</v>
      </c>
      <c r="H78" s="15" t="s">
        <v>2893</v>
      </c>
      <c r="I78" s="15" t="s">
        <v>1081</v>
      </c>
      <c r="J78" s="40"/>
      <c r="K78" s="40"/>
      <c r="L78" s="40"/>
    </row>
    <row r="79" ht="14.25" spans="1:12">
      <c r="A79" s="20"/>
      <c r="B79" s="20"/>
      <c r="C79" s="20"/>
      <c r="D79" s="21"/>
      <c r="E79" s="21"/>
      <c r="F79" s="21"/>
      <c r="G79" s="14">
        <v>78</v>
      </c>
      <c r="H79" s="15" t="s">
        <v>787</v>
      </c>
      <c r="I79" s="15" t="s">
        <v>1294</v>
      </c>
      <c r="J79" s="40"/>
      <c r="K79" s="40"/>
      <c r="L79" s="40"/>
    </row>
    <row r="80" ht="90" spans="1:12">
      <c r="A80" s="20"/>
      <c r="B80" s="20"/>
      <c r="C80" s="20"/>
      <c r="D80" s="21"/>
      <c r="E80" s="21"/>
      <c r="F80" s="21"/>
      <c r="G80" s="14">
        <v>79</v>
      </c>
      <c r="H80" s="15" t="s">
        <v>2894</v>
      </c>
      <c r="I80" s="15" t="s">
        <v>2895</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1570</v>
      </c>
      <c r="I82" s="15" t="s">
        <v>721</v>
      </c>
      <c r="J82" s="40"/>
      <c r="K82" s="40"/>
      <c r="L82" s="40"/>
    </row>
    <row r="83" ht="33.75" spans="1:12">
      <c r="A83" s="20"/>
      <c r="B83" s="20"/>
      <c r="C83" s="20"/>
      <c r="D83" s="21"/>
      <c r="E83" s="21"/>
      <c r="F83" s="21"/>
      <c r="G83" s="14">
        <v>82</v>
      </c>
      <c r="H83" s="15" t="s">
        <v>2896</v>
      </c>
      <c r="I83" s="15" t="s">
        <v>2897</v>
      </c>
      <c r="J83" s="40"/>
      <c r="K83" s="40"/>
      <c r="L83" s="40"/>
    </row>
    <row r="84" ht="22.5" spans="1:12">
      <c r="A84" s="20"/>
      <c r="B84" s="20"/>
      <c r="C84" s="20"/>
      <c r="D84" s="21"/>
      <c r="E84" s="21"/>
      <c r="F84" s="21"/>
      <c r="G84" s="14">
        <v>83</v>
      </c>
      <c r="H84" s="15" t="s">
        <v>2898</v>
      </c>
      <c r="I84" s="15" t="s">
        <v>2899</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700" customFormat="1" ht="27" spans="2:12">
      <c r="B1" s="701" t="s">
        <v>175</v>
      </c>
      <c r="C1" s="701"/>
      <c r="D1" s="701"/>
      <c r="E1" s="701"/>
      <c r="F1" s="701"/>
      <c r="G1" s="701"/>
      <c r="H1" s="701"/>
      <c r="I1" s="701"/>
      <c r="J1" s="701"/>
      <c r="K1" s="701"/>
      <c r="L1" s="712" t="s">
        <v>176</v>
      </c>
    </row>
    <row r="2" s="700" customFormat="1" ht="20.25" spans="2:2">
      <c r="B2" s="702" t="s">
        <v>177</v>
      </c>
    </row>
    <row r="3" s="700" customFormat="1" ht="14.25" spans="2:2">
      <c r="B3" s="703" t="s">
        <v>178</v>
      </c>
    </row>
    <row r="4" s="700" customFormat="1" ht="14.25" spans="2:2">
      <c r="B4" s="703" t="s">
        <v>179</v>
      </c>
    </row>
    <row r="5" s="700" customFormat="1" ht="14.25" spans="2:6">
      <c r="B5" s="703" t="s">
        <v>180</v>
      </c>
      <c r="C5" s="703"/>
      <c r="D5" s="703"/>
      <c r="E5" s="703"/>
      <c r="F5" s="703"/>
    </row>
    <row r="6" s="700" customFormat="1" ht="14.25" spans="2:6">
      <c r="B6" s="703" t="s">
        <v>181</v>
      </c>
      <c r="C6" s="703"/>
      <c r="D6" s="703"/>
      <c r="E6" s="703"/>
      <c r="F6" s="703"/>
    </row>
    <row r="7" s="700" customFormat="1" ht="14.25" spans="2:2">
      <c r="B7" s="704" t="s">
        <v>182</v>
      </c>
    </row>
    <row r="8" s="700" customFormat="1" ht="14.25" spans="2:2">
      <c r="B8" s="703" t="s">
        <v>183</v>
      </c>
    </row>
    <row r="9" s="700" customFormat="1" ht="14.25" spans="2:2">
      <c r="B9" s="703" t="s">
        <v>184</v>
      </c>
    </row>
    <row r="10" s="700" customFormat="1" ht="14.25" spans="2:2">
      <c r="B10" s="703" t="s">
        <v>185</v>
      </c>
    </row>
    <row r="11" s="700" customFormat="1" ht="14.25" spans="2:2">
      <c r="B11" s="703" t="s">
        <v>186</v>
      </c>
    </row>
    <row r="12" s="700" customFormat="1" ht="14.25" spans="2:2">
      <c r="B12" s="705" t="s">
        <v>187</v>
      </c>
    </row>
    <row r="13" s="700" customFormat="1" ht="14.25" spans="2:2">
      <c r="B13" s="703" t="s">
        <v>188</v>
      </c>
    </row>
    <row r="14" s="700" customFormat="1" ht="14.25" spans="2:2">
      <c r="B14" s="706" t="s">
        <v>189</v>
      </c>
    </row>
    <row r="15" s="700" customFormat="1" ht="14.25" spans="2:2">
      <c r="B15" s="706" t="s">
        <v>190</v>
      </c>
    </row>
    <row r="16" s="700" customFormat="1" ht="14.25" spans="2:2">
      <c r="B16" s="706" t="s">
        <v>191</v>
      </c>
    </row>
    <row r="17" s="700" customFormat="1" ht="14.25" spans="2:2">
      <c r="B17" s="706" t="s">
        <v>192</v>
      </c>
    </row>
    <row r="18" s="700" customFormat="1" ht="14.25" spans="2:2">
      <c r="B18" s="703" t="s">
        <v>193</v>
      </c>
    </row>
    <row r="19" s="700" customFormat="1" ht="14.25" spans="2:11">
      <c r="B19" s="703" t="s">
        <v>194</v>
      </c>
      <c r="C19" s="707"/>
      <c r="D19" s="707"/>
      <c r="E19" s="707"/>
      <c r="F19" s="707"/>
      <c r="G19" s="707"/>
      <c r="H19" s="707"/>
      <c r="I19" s="707"/>
      <c r="J19" s="707"/>
      <c r="K19" s="707"/>
    </row>
    <row r="20" s="700" customFormat="1" ht="14.25" spans="2:11">
      <c r="B20" s="703" t="s">
        <v>195</v>
      </c>
      <c r="C20" s="707"/>
      <c r="D20" s="707"/>
      <c r="E20" s="707"/>
      <c r="F20" s="707"/>
      <c r="G20" s="707"/>
      <c r="H20" s="707"/>
      <c r="I20" s="707"/>
      <c r="J20" s="707"/>
      <c r="K20" s="707"/>
    </row>
    <row r="21" s="700" customFormat="1" ht="14.25" spans="2:11">
      <c r="B21" s="703" t="s">
        <v>196</v>
      </c>
      <c r="C21" s="707"/>
      <c r="D21" s="707"/>
      <c r="E21" s="707"/>
      <c r="F21" s="707"/>
      <c r="G21" s="707"/>
      <c r="H21" s="707"/>
      <c r="I21" s="707"/>
      <c r="J21" s="707"/>
      <c r="K21" s="707"/>
    </row>
    <row r="22" s="700" customFormat="1" ht="14.25" spans="3:11">
      <c r="C22" s="707"/>
      <c r="D22" s="707"/>
      <c r="E22" s="707"/>
      <c r="F22" s="707"/>
      <c r="G22" s="707"/>
      <c r="H22" s="707"/>
      <c r="I22" s="707"/>
      <c r="J22" s="707"/>
      <c r="K22" s="707"/>
    </row>
    <row r="23" s="700" customFormat="1" ht="20.25" spans="2:2">
      <c r="B23" s="702" t="s">
        <v>197</v>
      </c>
    </row>
    <row r="24" s="700" customFormat="1" ht="14.25" spans="2:2">
      <c r="B24" s="703" t="s">
        <v>198</v>
      </c>
    </row>
    <row r="25" s="700" customFormat="1" ht="14.25" spans="2:2">
      <c r="B25" s="703" t="s">
        <v>199</v>
      </c>
    </row>
    <row r="26" s="700" customFormat="1" ht="14.25" spans="2:10">
      <c r="B26" s="703" t="s">
        <v>200</v>
      </c>
      <c r="C26" s="708"/>
      <c r="D26" s="708"/>
      <c r="E26" s="708"/>
      <c r="F26" s="708"/>
      <c r="G26" s="708"/>
      <c r="H26" s="708"/>
      <c r="I26" s="708"/>
      <c r="J26" s="708"/>
    </row>
    <row r="27" s="700" customFormat="1" ht="14.25" spans="2:10">
      <c r="B27" s="703" t="s">
        <v>201</v>
      </c>
      <c r="C27" s="708"/>
      <c r="D27" s="708"/>
      <c r="E27" s="708"/>
      <c r="F27" s="708"/>
      <c r="G27" s="708"/>
      <c r="H27" s="708"/>
      <c r="I27" s="708"/>
      <c r="J27" s="708"/>
    </row>
    <row r="28" s="700" customFormat="1" ht="14.25" spans="2:10">
      <c r="B28" s="708"/>
      <c r="C28" s="708"/>
      <c r="D28" s="708"/>
      <c r="E28" s="708"/>
      <c r="F28" s="708"/>
      <c r="G28" s="708"/>
      <c r="H28" s="708"/>
      <c r="I28" s="708"/>
      <c r="J28" s="708"/>
    </row>
    <row r="29" s="700" customFormat="1" ht="14.25" spans="2:2">
      <c r="B29" s="703" t="s">
        <v>202</v>
      </c>
    </row>
    <row r="30" s="700" customFormat="1" ht="14.25" spans="2:2">
      <c r="B30" s="703" t="s">
        <v>203</v>
      </c>
    </row>
    <row r="31" s="700" customFormat="1" ht="14.25" spans="2:2">
      <c r="B31" s="703" t="s">
        <v>204</v>
      </c>
    </row>
    <row r="32" s="700" customFormat="1" ht="14.25" spans="2:2">
      <c r="B32" s="703" t="s">
        <v>205</v>
      </c>
    </row>
    <row r="33" s="700" customFormat="1" ht="14.25" spans="2:2">
      <c r="B33" s="703" t="s">
        <v>206</v>
      </c>
    </row>
    <row r="34" s="700" customFormat="1" ht="14.25" spans="2:2">
      <c r="B34" s="703" t="s">
        <v>207</v>
      </c>
    </row>
    <row r="35" s="700" customFormat="1" ht="14.25"/>
    <row r="36" s="700" customFormat="1" ht="20.25" spans="2:2">
      <c r="B36" s="702" t="s">
        <v>208</v>
      </c>
    </row>
    <row r="37" s="700" customFormat="1" ht="14.25" spans="2:2">
      <c r="B37" s="703" t="s">
        <v>209</v>
      </c>
    </row>
    <row r="38" s="700" customFormat="1" ht="14.25" spans="2:2">
      <c r="B38" s="703" t="s">
        <v>210</v>
      </c>
    </row>
    <row r="39" s="700" customFormat="1" ht="14.25" spans="2:2">
      <c r="B39" s="703" t="s">
        <v>211</v>
      </c>
    </row>
    <row r="40" s="700" customFormat="1" ht="14.25" spans="2:2">
      <c r="B40" s="703" t="s">
        <v>212</v>
      </c>
    </row>
    <row r="41" s="700" customFormat="1" ht="14.25" spans="2:2">
      <c r="B41" s="703" t="s">
        <v>213</v>
      </c>
    </row>
    <row r="42" s="700" customFormat="1" ht="14.25" spans="2:2">
      <c r="B42" s="703" t="s">
        <v>214</v>
      </c>
    </row>
    <row r="43" s="700" customFormat="1" ht="14.25" spans="2:2">
      <c r="B43" s="703" t="s">
        <v>215</v>
      </c>
    </row>
    <row r="44" s="700" customFormat="1" ht="14.25" spans="2:2">
      <c r="B44" s="703" t="s">
        <v>216</v>
      </c>
    </row>
    <row r="45" s="700" customFormat="1" ht="14.25" spans="2:2">
      <c r="B45" s="703" t="s">
        <v>217</v>
      </c>
    </row>
    <row r="46" s="700" customFormat="1" ht="14.25" spans="2:2">
      <c r="B46" s="703" t="s">
        <v>218</v>
      </c>
    </row>
    <row r="47" s="700" customFormat="1" ht="14.25" spans="2:2">
      <c r="B47" s="703" t="s">
        <v>219</v>
      </c>
    </row>
    <row r="48" s="700" customFormat="1" ht="14.25"/>
    <row r="49" s="700" customFormat="1" ht="14.25" spans="2:2">
      <c r="B49" s="703" t="s">
        <v>220</v>
      </c>
    </row>
    <row r="50" s="700" customFormat="1" ht="14.25" spans="2:2">
      <c r="B50" s="703" t="s">
        <v>221</v>
      </c>
    </row>
    <row r="51" s="700" customFormat="1" ht="14.25" spans="2:2">
      <c r="B51" s="703" t="s">
        <v>222</v>
      </c>
    </row>
    <row r="52" s="700" customFormat="1" ht="14.25" spans="2:2">
      <c r="B52" s="703" t="s">
        <v>223</v>
      </c>
    </row>
    <row r="53" s="700" customFormat="1" ht="14.25" spans="2:2">
      <c r="B53" s="703" t="s">
        <v>224</v>
      </c>
    </row>
    <row r="54" s="700" customFormat="1" ht="14.25" spans="2:2">
      <c r="B54" s="703" t="s">
        <v>225</v>
      </c>
    </row>
    <row r="55" s="700" customFormat="1" ht="14.25" spans="2:2">
      <c r="B55" s="703" t="s">
        <v>226</v>
      </c>
    </row>
    <row r="56" s="700" customFormat="1" ht="14.25" spans="2:2">
      <c r="B56" s="703" t="s">
        <v>227</v>
      </c>
    </row>
    <row r="57" s="700" customFormat="1" ht="14.25" spans="2:2">
      <c r="B57" s="703" t="s">
        <v>228</v>
      </c>
    </row>
    <row r="58" s="700" customFormat="1" ht="14.25" spans="2:2">
      <c r="B58" s="703" t="s">
        <v>229</v>
      </c>
    </row>
    <row r="59" s="700" customFormat="1" ht="14.25" spans="2:2">
      <c r="B59" s="703" t="s">
        <v>230</v>
      </c>
    </row>
    <row r="60" s="700" customFormat="1" ht="12.75" customHeight="1" spans="2:18">
      <c r="B60" s="709" t="s">
        <v>231</v>
      </c>
      <c r="C60" s="706"/>
      <c r="D60" s="706"/>
      <c r="E60" s="706"/>
      <c r="F60" s="706"/>
      <c r="G60" s="706"/>
      <c r="H60" s="706"/>
      <c r="I60" s="706"/>
      <c r="J60" s="706"/>
      <c r="K60" s="713"/>
      <c r="L60" s="713"/>
      <c r="M60" s="713"/>
      <c r="N60" s="713"/>
      <c r="O60" s="713"/>
      <c r="P60" s="714"/>
      <c r="Q60" s="714"/>
      <c r="R60" s="714"/>
    </row>
    <row r="61" s="700" customFormat="1" ht="12.75" customHeight="1" spans="2:18">
      <c r="B61" s="709" t="s">
        <v>232</v>
      </c>
      <c r="C61" s="706"/>
      <c r="D61" s="706"/>
      <c r="E61" s="706"/>
      <c r="F61" s="706"/>
      <c r="G61" s="706"/>
      <c r="H61" s="706"/>
      <c r="I61" s="706"/>
      <c r="J61" s="706"/>
      <c r="K61" s="713"/>
      <c r="L61" s="713"/>
      <c r="M61" s="713"/>
      <c r="N61" s="713"/>
      <c r="O61" s="713"/>
      <c r="P61" s="714"/>
      <c r="Q61" s="714"/>
      <c r="R61" s="714"/>
    </row>
    <row r="62" s="700" customFormat="1" ht="12.75" customHeight="1" spans="2:18">
      <c r="B62" s="709" t="s">
        <v>233</v>
      </c>
      <c r="C62" s="706"/>
      <c r="D62" s="706"/>
      <c r="E62" s="706"/>
      <c r="F62" s="706"/>
      <c r="G62" s="706"/>
      <c r="H62" s="706"/>
      <c r="I62" s="706"/>
      <c r="J62" s="706"/>
      <c r="K62" s="713"/>
      <c r="L62" s="713"/>
      <c r="M62" s="713"/>
      <c r="N62" s="713"/>
      <c r="O62" s="713"/>
      <c r="P62" s="714"/>
      <c r="Q62" s="714"/>
      <c r="R62" s="714"/>
    </row>
    <row r="63" s="700" customFormat="1" ht="12.75" customHeight="1" spans="2:19">
      <c r="B63" s="710" t="s">
        <v>234</v>
      </c>
      <c r="C63" s="711"/>
      <c r="D63" s="711"/>
      <c r="E63" s="711"/>
      <c r="F63" s="711"/>
      <c r="G63" s="711"/>
      <c r="H63" s="711"/>
      <c r="I63" s="711"/>
      <c r="J63" s="711"/>
      <c r="K63" s="711"/>
      <c r="L63" s="711"/>
      <c r="M63" s="711"/>
      <c r="N63" s="711"/>
      <c r="O63" s="711"/>
      <c r="P63" s="711"/>
      <c r="Q63" s="711"/>
      <c r="R63" s="711"/>
      <c r="S63" s="711"/>
    </row>
    <row r="64" s="700" customFormat="1" ht="12.75" customHeight="1" spans="2:19">
      <c r="B64" s="710" t="s">
        <v>235</v>
      </c>
      <c r="C64" s="711"/>
      <c r="D64" s="711"/>
      <c r="E64" s="711"/>
      <c r="F64" s="711"/>
      <c r="G64" s="711"/>
      <c r="H64" s="711"/>
      <c r="I64" s="711"/>
      <c r="J64" s="711"/>
      <c r="K64" s="711"/>
      <c r="L64" s="711"/>
      <c r="M64" s="711"/>
      <c r="N64" s="711"/>
      <c r="O64" s="711"/>
      <c r="P64" s="711"/>
      <c r="Q64" s="711"/>
      <c r="R64" s="711"/>
      <c r="S64" s="711"/>
    </row>
    <row r="65" s="700" customFormat="1" ht="12.75" customHeight="1" spans="2:3">
      <c r="B65" s="710" t="s">
        <v>236</v>
      </c>
      <c r="C65" s="715"/>
    </row>
    <row r="66" s="700" customFormat="1" ht="12.75" customHeight="1" spans="2:3">
      <c r="B66" s="710" t="s">
        <v>237</v>
      </c>
      <c r="C66" s="715"/>
    </row>
    <row r="67" s="700" customFormat="1" ht="12.75" customHeight="1" spans="2:3">
      <c r="B67" s="710" t="s">
        <v>238</v>
      </c>
      <c r="C67" s="715"/>
    </row>
    <row r="68" s="700" customFormat="1" ht="12.75" customHeight="1" spans="2:3">
      <c r="B68" s="710" t="s">
        <v>239</v>
      </c>
      <c r="C68" s="715"/>
    </row>
    <row r="69" s="700" customFormat="1" ht="12.75" customHeight="1" spans="2:3">
      <c r="B69" s="710" t="s">
        <v>240</v>
      </c>
      <c r="C69" s="715"/>
    </row>
    <row r="70" s="700" customFormat="1" ht="12.75" customHeight="1" spans="2:3">
      <c r="B70" s="710" t="s">
        <v>241</v>
      </c>
      <c r="C70" s="715"/>
    </row>
    <row r="71" s="700" customFormat="1" ht="12.75" customHeight="1" spans="2:3">
      <c r="B71" s="710" t="s">
        <v>242</v>
      </c>
      <c r="C71" s="715"/>
    </row>
    <row r="72" s="700" customFormat="1" ht="12.75" customHeight="1" spans="2:3">
      <c r="B72" s="710" t="s">
        <v>243</v>
      </c>
      <c r="C72" s="715"/>
    </row>
    <row r="73" s="700" customFormat="1" ht="12.75" customHeight="1" spans="2:3">
      <c r="B73" s="710" t="s">
        <v>244</v>
      </c>
      <c r="C73" s="715"/>
    </row>
    <row r="74" s="700" customFormat="1" ht="12.75" customHeight="1" spans="2:3">
      <c r="B74" s="710" t="s">
        <v>245</v>
      </c>
      <c r="C74" s="715"/>
    </row>
    <row r="75" s="700" customFormat="1" ht="12" customHeight="1" spans="2:18">
      <c r="B75" s="716" t="s">
        <v>246</v>
      </c>
      <c r="C75" s="717"/>
      <c r="D75" s="717"/>
      <c r="E75" s="717"/>
      <c r="F75" s="717"/>
      <c r="G75" s="717"/>
      <c r="H75" s="717"/>
      <c r="I75" s="717"/>
      <c r="J75" s="717"/>
      <c r="K75" s="713"/>
      <c r="L75" s="713"/>
      <c r="M75" s="713"/>
      <c r="N75" s="713"/>
      <c r="O75" s="713"/>
      <c r="P75" s="714"/>
      <c r="Q75" s="714"/>
      <c r="R75" s="714"/>
    </row>
    <row r="76" s="700" customFormat="1" ht="12" customHeight="1" spans="2:18">
      <c r="B76" s="716"/>
      <c r="C76" s="717"/>
      <c r="D76" s="717"/>
      <c r="E76" s="717"/>
      <c r="F76" s="717"/>
      <c r="G76" s="717"/>
      <c r="H76" s="717"/>
      <c r="I76" s="717"/>
      <c r="J76" s="717"/>
      <c r="K76" s="713"/>
      <c r="L76" s="713"/>
      <c r="M76" s="713"/>
      <c r="N76" s="713"/>
      <c r="O76" s="713"/>
      <c r="P76" s="714"/>
      <c r="Q76" s="714"/>
      <c r="R76" s="714"/>
    </row>
    <row r="77" s="700" customFormat="1" ht="12.75" customHeight="1" spans="1:2">
      <c r="A77" s="706"/>
      <c r="B77" s="703" t="s">
        <v>247</v>
      </c>
    </row>
    <row r="78" s="700" customFormat="1" ht="12.75" customHeight="1" spans="1:2">
      <c r="A78" s="706"/>
      <c r="B78" s="703" t="s">
        <v>248</v>
      </c>
    </row>
    <row r="79" s="700" customFormat="1" ht="14.25" spans="2:2">
      <c r="B79" s="703" t="s">
        <v>249</v>
      </c>
    </row>
    <row r="80" s="700" customFormat="1" ht="14.25" spans="2:2">
      <c r="B80" s="703" t="s">
        <v>250</v>
      </c>
    </row>
    <row r="81" s="700" customFormat="1" ht="14.25"/>
    <row r="82" s="700" customFormat="1" ht="20.25" spans="2:2">
      <c r="B82" s="702" t="s">
        <v>251</v>
      </c>
    </row>
    <row r="83" s="700" customFormat="1" ht="14.25" spans="2:2">
      <c r="B83" s="703" t="s">
        <v>252</v>
      </c>
    </row>
    <row r="84" s="700" customFormat="1" ht="14.25" spans="2:2">
      <c r="B84" s="703" t="s">
        <v>253</v>
      </c>
    </row>
    <row r="85" s="700" customFormat="1" ht="14.25" spans="2:2">
      <c r="B85" s="703" t="s">
        <v>254</v>
      </c>
    </row>
    <row r="86" s="700" customFormat="1" ht="14.25" spans="2:2">
      <c r="B86" s="703" t="s">
        <v>255</v>
      </c>
    </row>
    <row r="87" s="700" customFormat="1" ht="14.25" spans="2:2">
      <c r="B87" s="703" t="s">
        <v>256</v>
      </c>
    </row>
    <row r="88" s="700" customFormat="1" ht="14.25" spans="2:2">
      <c r="B88" s="703" t="s">
        <v>257</v>
      </c>
    </row>
    <row r="89" s="700" customFormat="1" ht="14.25" spans="2:2">
      <c r="B89" s="703" t="s">
        <v>258</v>
      </c>
    </row>
    <row r="90" s="700" customFormat="1" ht="14.25" spans="2:2">
      <c r="B90" s="703" t="s">
        <v>259</v>
      </c>
    </row>
    <row r="91" s="700" customFormat="1" ht="14.25" spans="2:2">
      <c r="B91" s="703" t="s">
        <v>260</v>
      </c>
    </row>
    <row r="92" s="700" customFormat="1" ht="14.25" spans="2:2">
      <c r="B92" s="703" t="s">
        <v>261</v>
      </c>
    </row>
    <row r="93" s="700" customFormat="1" ht="14.25" spans="2:2">
      <c r="B93" s="705" t="s">
        <v>262</v>
      </c>
    </row>
    <row r="94" s="700" customFormat="1" ht="14.25" spans="2:2">
      <c r="B94" s="705" t="s">
        <v>263</v>
      </c>
    </row>
    <row r="95" s="700" customFormat="1" ht="14.25" spans="2:2">
      <c r="B95" s="705" t="s">
        <v>264</v>
      </c>
    </row>
    <row r="96" s="700" customFormat="1" ht="14.25" spans="2:2">
      <c r="B96" s="705" t="s">
        <v>265</v>
      </c>
    </row>
    <row r="97" s="700" customFormat="1" ht="14.25" spans="2:2">
      <c r="B97" s="705" t="s">
        <v>266</v>
      </c>
    </row>
    <row r="98" s="700" customFormat="1" ht="14.25" spans="2:2">
      <c r="B98" s="705" t="s">
        <v>267</v>
      </c>
    </row>
    <row r="99" s="700" customFormat="1" ht="14.25" spans="2:2">
      <c r="B99" s="705" t="s">
        <v>268</v>
      </c>
    </row>
    <row r="100" s="700" customFormat="1" ht="14.25"/>
    <row r="101" s="700" customFormat="1" ht="20.25" spans="2:2">
      <c r="B101" s="702" t="s">
        <v>269</v>
      </c>
    </row>
    <row r="102" s="700" customFormat="1" ht="14.25" spans="2:2">
      <c r="B102" s="703" t="s">
        <v>270</v>
      </c>
    </row>
    <row r="103" s="700" customFormat="1" ht="14.25" spans="2:2">
      <c r="B103" s="703" t="s">
        <v>271</v>
      </c>
    </row>
    <row r="104" s="700" customFormat="1" ht="14.25" spans="2:2">
      <c r="B104" s="703" t="s">
        <v>272</v>
      </c>
    </row>
    <row r="105" s="700" customFormat="1" ht="14.25" spans="2:2">
      <c r="B105" s="703" t="s">
        <v>273</v>
      </c>
    </row>
    <row r="106" s="700" customFormat="1" ht="14.25" spans="2:2">
      <c r="B106" s="703" t="s">
        <v>274</v>
      </c>
    </row>
    <row r="107" s="700" customFormat="1" ht="14.25" spans="2:2">
      <c r="B107" s="703" t="s">
        <v>275</v>
      </c>
    </row>
    <row r="108" s="700" customFormat="1" ht="14.25" spans="2:2">
      <c r="B108" s="703" t="s">
        <v>276</v>
      </c>
    </row>
    <row r="109" s="700" customFormat="1" ht="14.25" spans="2:2">
      <c r="B109" s="703" t="s">
        <v>277</v>
      </c>
    </row>
    <row r="110" s="700" customFormat="1" ht="14.25" spans="2:2">
      <c r="B110" s="703" t="s">
        <v>278</v>
      </c>
    </row>
    <row r="111" s="700" customFormat="1" ht="14.25" spans="2:2">
      <c r="B111" s="703" t="s">
        <v>279</v>
      </c>
    </row>
    <row r="112" s="700" customFormat="1" ht="14.25"/>
    <row r="113" s="700" customFormat="1" ht="14.25"/>
    <row r="114" s="700" customFormat="1" ht="14.25"/>
    <row r="115" s="700" customFormat="1" ht="14.25"/>
    <row r="116" s="700" customFormat="1" ht="14.25"/>
    <row r="117" s="700" customFormat="1" ht="14.25"/>
    <row r="118" s="700" customFormat="1" ht="14.25"/>
    <row r="119" s="700" customFormat="1" ht="14.25"/>
    <row r="120" s="700" customFormat="1" ht="14.25"/>
    <row r="121" s="700" customFormat="1" ht="14.25"/>
    <row r="122" s="700" customFormat="1" ht="14.25"/>
    <row r="123" s="700" customFormat="1" ht="14.25"/>
    <row r="124" s="700"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 sqref="A1:I1"/>
    </sheetView>
  </sheetViews>
  <sheetFormatPr defaultColWidth="9" defaultRowHeight="13.5"/>
  <cols>
    <col min="1" max="9" width="15.625" customWidth="1"/>
  </cols>
  <sheetData>
    <row r="1" ht="26.25" spans="1:10">
      <c r="A1" s="658" t="s">
        <v>280</v>
      </c>
      <c r="B1" s="659"/>
      <c r="C1" s="659"/>
      <c r="D1" s="659"/>
      <c r="E1" s="659"/>
      <c r="F1" s="659"/>
      <c r="G1" s="659"/>
      <c r="H1" s="659"/>
      <c r="I1" s="688"/>
      <c r="J1" s="42" t="s">
        <v>63</v>
      </c>
    </row>
    <row r="2" ht="14.25" spans="1:9">
      <c r="A2" s="660" t="s">
        <v>281</v>
      </c>
      <c r="B2" s="661"/>
      <c r="C2" s="661"/>
      <c r="D2" s="661"/>
      <c r="E2" s="661"/>
      <c r="F2" s="661"/>
      <c r="G2" s="661"/>
      <c r="H2" s="661"/>
      <c r="I2" s="689"/>
    </row>
    <row r="3" spans="1:9">
      <c r="A3" s="662" t="s">
        <v>156</v>
      </c>
      <c r="B3" s="663"/>
      <c r="C3" s="663"/>
      <c r="D3" s="663"/>
      <c r="E3" s="663"/>
      <c r="F3" s="663"/>
      <c r="G3" s="664" t="s">
        <v>282</v>
      </c>
      <c r="H3" s="664"/>
      <c r="I3" s="690"/>
    </row>
    <row r="4" spans="1:9">
      <c r="A4" s="665" t="s">
        <v>283</v>
      </c>
      <c r="B4" s="666"/>
      <c r="C4" s="666"/>
      <c r="D4" s="666"/>
      <c r="E4" s="666"/>
      <c r="F4" s="666"/>
      <c r="G4" s="666"/>
      <c r="H4" s="666"/>
      <c r="I4" s="690"/>
    </row>
    <row r="5" spans="1:9">
      <c r="A5" s="667" t="s">
        <v>284</v>
      </c>
      <c r="B5" s="668"/>
      <c r="C5" s="668"/>
      <c r="D5" s="668"/>
      <c r="E5" s="668"/>
      <c r="F5" s="668"/>
      <c r="G5" s="668"/>
      <c r="H5" s="668"/>
      <c r="I5" s="691"/>
    </row>
    <row r="6" ht="17" customHeight="1" spans="1:9">
      <c r="A6" s="669" t="s">
        <v>285</v>
      </c>
      <c r="B6" s="670"/>
      <c r="C6" s="670"/>
      <c r="D6" s="670"/>
      <c r="E6" s="670"/>
      <c r="F6" s="670"/>
      <c r="G6" s="670"/>
      <c r="H6" s="670"/>
      <c r="I6" s="692"/>
    </row>
    <row r="7" spans="1:9">
      <c r="A7" s="671" t="s">
        <v>286</v>
      </c>
      <c r="B7" s="672"/>
      <c r="C7" s="672"/>
      <c r="D7" s="672"/>
      <c r="E7" s="672"/>
      <c r="F7" s="672"/>
      <c r="G7" s="672"/>
      <c r="H7" s="672"/>
      <c r="I7" s="693"/>
    </row>
    <row r="8" spans="1:9">
      <c r="A8" s="673" t="s">
        <v>287</v>
      </c>
      <c r="B8" s="674"/>
      <c r="C8" s="674"/>
      <c r="D8" s="674"/>
      <c r="E8" s="674"/>
      <c r="F8" s="674"/>
      <c r="G8" s="674"/>
      <c r="H8" s="674"/>
      <c r="I8" s="694"/>
    </row>
    <row r="9" spans="1:9">
      <c r="A9" s="669" t="s">
        <v>288</v>
      </c>
      <c r="B9" s="670"/>
      <c r="C9" s="670"/>
      <c r="D9" s="670"/>
      <c r="E9" s="670"/>
      <c r="F9" s="670"/>
      <c r="G9" s="670"/>
      <c r="H9" s="670"/>
      <c r="I9" s="692"/>
    </row>
    <row r="10" ht="21" customHeight="1" spans="1:9">
      <c r="A10" s="669" t="s">
        <v>289</v>
      </c>
      <c r="B10" s="670"/>
      <c r="C10" s="670"/>
      <c r="D10" s="670"/>
      <c r="E10" s="670"/>
      <c r="F10" s="670"/>
      <c r="G10" s="670"/>
      <c r="H10" s="670"/>
      <c r="I10" s="692"/>
    </row>
    <row r="11" ht="21" customHeight="1" spans="1:9">
      <c r="A11" s="669" t="s">
        <v>290</v>
      </c>
      <c r="B11" s="670"/>
      <c r="C11" s="670"/>
      <c r="D11" s="670"/>
      <c r="E11" s="670"/>
      <c r="F11" s="670"/>
      <c r="G11" s="670"/>
      <c r="H11" s="670"/>
      <c r="I11" s="692"/>
    </row>
    <row r="12" ht="17" customHeight="1" spans="1:9">
      <c r="A12" s="669" t="s">
        <v>291</v>
      </c>
      <c r="B12" s="670"/>
      <c r="C12" s="670"/>
      <c r="D12" s="670"/>
      <c r="E12" s="670"/>
      <c r="F12" s="670"/>
      <c r="G12" s="670"/>
      <c r="H12" s="670"/>
      <c r="I12" s="692"/>
    </row>
    <row r="13" ht="19" customHeight="1" spans="1:9">
      <c r="A13" s="669" t="s">
        <v>292</v>
      </c>
      <c r="B13" s="670"/>
      <c r="C13" s="670"/>
      <c r="D13" s="670"/>
      <c r="E13" s="670"/>
      <c r="F13" s="670"/>
      <c r="G13" s="670"/>
      <c r="H13" s="670"/>
      <c r="I13" s="692"/>
    </row>
    <row r="14" ht="19.5" spans="1:9">
      <c r="A14" s="675" t="s">
        <v>293</v>
      </c>
      <c r="B14" s="676"/>
      <c r="C14" s="676"/>
      <c r="D14" s="676"/>
      <c r="E14" s="676"/>
      <c r="F14" s="676"/>
      <c r="G14" s="676"/>
      <c r="H14" s="676"/>
      <c r="I14" s="695"/>
    </row>
    <row r="15" spans="1:9">
      <c r="A15" s="673" t="s">
        <v>294</v>
      </c>
      <c r="B15" s="674"/>
      <c r="C15" s="674"/>
      <c r="D15" s="674"/>
      <c r="E15" s="674"/>
      <c r="F15" s="674"/>
      <c r="G15" s="674"/>
      <c r="H15" s="674"/>
      <c r="I15" s="694"/>
    </row>
    <row r="16" ht="21" customHeight="1" spans="1:9">
      <c r="A16" s="669" t="s">
        <v>295</v>
      </c>
      <c r="B16" s="670"/>
      <c r="C16" s="670"/>
      <c r="D16" s="670"/>
      <c r="E16" s="670"/>
      <c r="F16" s="670"/>
      <c r="G16" s="670"/>
      <c r="H16" s="670"/>
      <c r="I16" s="692"/>
    </row>
    <row r="17" spans="1:9">
      <c r="A17" s="673" t="s">
        <v>296</v>
      </c>
      <c r="B17" s="674"/>
      <c r="C17" s="674"/>
      <c r="D17" s="674"/>
      <c r="E17" s="674"/>
      <c r="F17" s="674"/>
      <c r="G17" s="674"/>
      <c r="H17" s="674"/>
      <c r="I17" s="694"/>
    </row>
    <row r="18" ht="40" customHeight="1" spans="1:9">
      <c r="A18" s="677" t="s">
        <v>297</v>
      </c>
      <c r="B18" s="678"/>
      <c r="C18" s="678"/>
      <c r="D18" s="678"/>
      <c r="E18" s="678"/>
      <c r="F18" s="678"/>
      <c r="G18" s="678"/>
      <c r="H18" s="678"/>
      <c r="I18" s="696"/>
    </row>
    <row r="19" spans="1:9">
      <c r="A19" s="679" t="s">
        <v>298</v>
      </c>
      <c r="B19" s="680"/>
      <c r="C19" s="680"/>
      <c r="D19" s="680"/>
      <c r="E19" s="680"/>
      <c r="F19" s="680"/>
      <c r="G19" s="680"/>
      <c r="H19" s="680"/>
      <c r="I19" s="697"/>
    </row>
    <row r="20" spans="1:9">
      <c r="A20" s="665" t="s">
        <v>299</v>
      </c>
      <c r="B20" s="666"/>
      <c r="C20" s="666"/>
      <c r="D20" s="666"/>
      <c r="E20" s="666"/>
      <c r="F20" s="666"/>
      <c r="G20" s="666"/>
      <c r="H20" s="666"/>
      <c r="I20" s="690"/>
    </row>
    <row r="21" spans="1:9">
      <c r="A21" s="665" t="s">
        <v>300</v>
      </c>
      <c r="B21" s="666"/>
      <c r="C21" s="666"/>
      <c r="D21" s="666"/>
      <c r="E21" s="666"/>
      <c r="F21" s="666"/>
      <c r="G21" s="666"/>
      <c r="H21" s="666"/>
      <c r="I21" s="690"/>
    </row>
    <row r="22" ht="29" customHeight="1" spans="1:9">
      <c r="A22" s="681" t="s">
        <v>301</v>
      </c>
      <c r="B22" s="682"/>
      <c r="C22" s="682"/>
      <c r="D22" s="682"/>
      <c r="E22" s="682"/>
      <c r="F22" s="682"/>
      <c r="G22" s="682"/>
      <c r="H22" s="682"/>
      <c r="I22" s="698"/>
    </row>
    <row r="23" spans="1:9">
      <c r="A23" s="669" t="s">
        <v>302</v>
      </c>
      <c r="B23" s="683"/>
      <c r="C23" s="683"/>
      <c r="D23" s="683"/>
      <c r="E23" s="683"/>
      <c r="F23" s="683"/>
      <c r="G23" s="683"/>
      <c r="H23" s="683"/>
      <c r="I23" s="692"/>
    </row>
    <row r="24" ht="14.25" spans="1:9">
      <c r="A24" s="684" t="s">
        <v>303</v>
      </c>
      <c r="B24" s="685"/>
      <c r="C24" s="685"/>
      <c r="D24" s="685"/>
      <c r="E24" s="685"/>
      <c r="F24" s="685"/>
      <c r="G24" s="685"/>
      <c r="H24" s="685"/>
      <c r="I24" s="699"/>
    </row>
    <row r="25" spans="1:9">
      <c r="A25" s="686" t="s">
        <v>153</v>
      </c>
      <c r="B25" s="687"/>
      <c r="C25" s="687"/>
      <c r="D25" s="687"/>
      <c r="E25" s="687"/>
      <c r="F25" s="687"/>
      <c r="G25" s="687"/>
      <c r="H25" s="687"/>
      <c r="I25" s="687"/>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workbookViewId="0">
      <selection activeCell="J1" sqref="J1"/>
    </sheetView>
  </sheetViews>
  <sheetFormatPr defaultColWidth="10" defaultRowHeight="14.25"/>
  <cols>
    <col min="1" max="1" width="15.275" style="632" customWidth="1"/>
    <col min="2" max="8" width="13.3333333333333" style="632" customWidth="1"/>
    <col min="9" max="9" width="15.3666666666667" style="632" customWidth="1"/>
    <col min="10" max="235" width="10" style="632"/>
    <col min="236" max="237" width="10" style="21"/>
    <col min="238" max="16373" width="10" style="634"/>
  </cols>
  <sheetData>
    <row r="1" s="632" customFormat="1" ht="42" customHeight="1" spans="1:10">
      <c r="A1" s="635" t="s">
        <v>304</v>
      </c>
      <c r="B1" s="636"/>
      <c r="C1" s="636"/>
      <c r="D1" s="636"/>
      <c r="E1" s="636"/>
      <c r="F1" s="636"/>
      <c r="G1" s="636"/>
      <c r="H1" s="636"/>
      <c r="I1" s="636"/>
      <c r="J1" s="654" t="s">
        <v>63</v>
      </c>
    </row>
    <row r="2" s="632" customFormat="1" ht="22" customHeight="1" spans="1:10">
      <c r="A2" s="637" t="s">
        <v>305</v>
      </c>
      <c r="B2" s="637"/>
      <c r="C2" s="637"/>
      <c r="D2" s="637"/>
      <c r="E2" s="637"/>
      <c r="F2" s="637"/>
      <c r="G2" s="637"/>
      <c r="H2" s="637"/>
      <c r="I2" s="637"/>
      <c r="J2" s="654" t="s">
        <v>306</v>
      </c>
    </row>
    <row r="3" s="632" customFormat="1" ht="22" customHeight="1" spans="1:10">
      <c r="A3" s="638" t="s">
        <v>307</v>
      </c>
      <c r="B3" s="639"/>
      <c r="C3" s="639"/>
      <c r="D3" s="639"/>
      <c r="E3" s="639"/>
      <c r="F3" s="639"/>
      <c r="G3" s="639"/>
      <c r="H3" s="639"/>
      <c r="I3" s="655"/>
      <c r="J3" s="654"/>
    </row>
    <row r="4" s="632" customFormat="1" ht="22" customHeight="1" spans="1:10">
      <c r="A4" s="637" t="s">
        <v>308</v>
      </c>
      <c r="B4" s="637"/>
      <c r="C4" s="637"/>
      <c r="D4" s="637"/>
      <c r="E4" s="637"/>
      <c r="F4" s="637"/>
      <c r="G4" s="637"/>
      <c r="H4" s="637"/>
      <c r="I4" s="637"/>
      <c r="J4" s="654"/>
    </row>
    <row r="5" s="632" customFormat="1" ht="16" customHeight="1" spans="1:9">
      <c r="A5" s="640" t="s">
        <v>309</v>
      </c>
      <c r="B5" s="641">
        <v>2</v>
      </c>
      <c r="C5" s="641">
        <v>3</v>
      </c>
      <c r="D5" s="641">
        <v>4</v>
      </c>
      <c r="E5" s="641">
        <v>5</v>
      </c>
      <c r="F5" s="641">
        <v>7</v>
      </c>
      <c r="G5" s="641">
        <v>8</v>
      </c>
      <c r="H5" s="642">
        <v>9</v>
      </c>
      <c r="I5" s="656">
        <v>10</v>
      </c>
    </row>
    <row r="6" s="633" customFormat="1" ht="39" customHeight="1" spans="1:9">
      <c r="A6" s="643" t="s">
        <v>310</v>
      </c>
      <c r="B6" s="644" t="s">
        <v>311</v>
      </c>
      <c r="C6" s="644" t="s">
        <v>312</v>
      </c>
      <c r="D6" s="644" t="s">
        <v>313</v>
      </c>
      <c r="E6" s="644" t="s">
        <v>314</v>
      </c>
      <c r="F6" s="644" t="s">
        <v>315</v>
      </c>
      <c r="G6" s="644" t="s">
        <v>316</v>
      </c>
      <c r="H6" s="645" t="s">
        <v>317</v>
      </c>
      <c r="I6" s="657" t="s">
        <v>318</v>
      </c>
    </row>
    <row r="7" s="633" customFormat="1" ht="20" customHeight="1" spans="1:9">
      <c r="A7" s="646" t="s">
        <v>319</v>
      </c>
      <c r="B7" s="647">
        <v>945.316470588235</v>
      </c>
      <c r="C7" s="647">
        <v>945.316470588235</v>
      </c>
      <c r="D7" s="647">
        <v>994.79</v>
      </c>
      <c r="E7" s="647">
        <v>1168.55988235294</v>
      </c>
      <c r="F7" s="647">
        <v>960.08</v>
      </c>
      <c r="G7" s="647">
        <v>974.843529411765</v>
      </c>
      <c r="H7" s="647">
        <v>1214.62523529412</v>
      </c>
      <c r="I7" s="647">
        <v>1640.86717647059</v>
      </c>
    </row>
    <row r="8" s="632" customFormat="1" ht="20" customHeight="1" spans="1:9">
      <c r="A8" s="648">
        <v>3</v>
      </c>
      <c r="B8" s="647">
        <v>949.347695264706</v>
      </c>
      <c r="C8" s="647">
        <v>949.347695264706</v>
      </c>
      <c r="D8" s="647">
        <v>998.858</v>
      </c>
      <c r="E8" s="647">
        <v>1190.54829411765</v>
      </c>
      <c r="F8" s="647">
        <v>995.12</v>
      </c>
      <c r="G8" s="647">
        <v>981.110352941177</v>
      </c>
      <c r="H8" s="647">
        <v>1246.06858823529</v>
      </c>
      <c r="I8" s="647">
        <v>1683.85435294118</v>
      </c>
    </row>
    <row r="9" s="632" customFormat="1" ht="20" customHeight="1" spans="1:9">
      <c r="A9" s="648">
        <v>3.5</v>
      </c>
      <c r="B9" s="647">
        <v>970.906676794118</v>
      </c>
      <c r="C9" s="647">
        <v>970.906676794118</v>
      </c>
      <c r="D9" s="647">
        <v>1026.01364705882</v>
      </c>
      <c r="E9" s="647">
        <v>1212.53670588235</v>
      </c>
      <c r="F9" s="647">
        <v>1008.8</v>
      </c>
      <c r="G9" s="647">
        <v>1041.24835294118</v>
      </c>
      <c r="H9" s="647">
        <v>1277.51194117647</v>
      </c>
      <c r="I9" s="647">
        <v>1726.84152941176</v>
      </c>
    </row>
    <row r="10" s="632" customFormat="1" ht="20" customHeight="1" spans="1:9">
      <c r="A10" s="648">
        <v>4</v>
      </c>
      <c r="B10" s="647">
        <v>992.46565832353</v>
      </c>
      <c r="C10" s="647">
        <v>992.46565832353</v>
      </c>
      <c r="D10" s="647">
        <v>1047.67223529412</v>
      </c>
      <c r="E10" s="647">
        <v>1234.52511764706</v>
      </c>
      <c r="F10" s="647">
        <v>1053.95458823529</v>
      </c>
      <c r="G10" s="647">
        <v>1060.70811764706</v>
      </c>
      <c r="H10" s="647">
        <v>1308.95529411765</v>
      </c>
      <c r="I10" s="647">
        <v>1769.82870588235</v>
      </c>
    </row>
    <row r="11" s="632" customFormat="1" ht="20" customHeight="1" spans="1:9">
      <c r="A11" s="648">
        <v>4.5</v>
      </c>
      <c r="B11" s="647">
        <v>1013.68827482353</v>
      </c>
      <c r="C11" s="647">
        <v>1013.68827482353</v>
      </c>
      <c r="D11" s="647">
        <v>1055.03847058824</v>
      </c>
      <c r="E11" s="647">
        <v>1256.51352941176</v>
      </c>
      <c r="F11" s="647">
        <v>1094.85288235294</v>
      </c>
      <c r="G11" s="647">
        <v>1075.77023529412</v>
      </c>
      <c r="H11" s="647">
        <v>1340.39864705882</v>
      </c>
      <c r="I11" s="647">
        <v>1812.81588235294</v>
      </c>
    </row>
    <row r="12" s="632" customFormat="1" ht="20" customHeight="1" spans="1:9">
      <c r="A12" s="648">
        <v>5</v>
      </c>
      <c r="B12" s="647">
        <v>1034.91089132353</v>
      </c>
      <c r="C12" s="647">
        <v>1034.91089132353</v>
      </c>
      <c r="D12" s="647">
        <v>1067.90176470588</v>
      </c>
      <c r="E12" s="647">
        <v>1278.50194117647</v>
      </c>
      <c r="F12" s="647">
        <v>1112.66352941177</v>
      </c>
      <c r="G12" s="647">
        <v>1095.23</v>
      </c>
      <c r="H12" s="647">
        <v>1371.842</v>
      </c>
      <c r="I12" s="647">
        <v>1855.80305882353</v>
      </c>
    </row>
    <row r="13" s="632" customFormat="1" ht="20" customHeight="1" spans="1:9">
      <c r="A13" s="648">
        <v>5.5</v>
      </c>
      <c r="B13" s="647">
        <v>1048.39711214706</v>
      </c>
      <c r="C13" s="647">
        <v>1048.39711214706</v>
      </c>
      <c r="D13" s="647">
        <v>1149.19140261765</v>
      </c>
      <c r="E13" s="647">
        <v>1301.69970588235</v>
      </c>
      <c r="F13" s="647">
        <v>1190.55719432353</v>
      </c>
      <c r="G13" s="647">
        <v>1173.30281405882</v>
      </c>
      <c r="H13" s="647">
        <v>1403.28535294118</v>
      </c>
      <c r="I13" s="647">
        <v>1898.79023529412</v>
      </c>
    </row>
    <row r="14" s="632" customFormat="1" ht="20" customHeight="1" spans="1:9">
      <c r="A14" s="648">
        <v>6</v>
      </c>
      <c r="B14" s="647">
        <v>1061.21060291176</v>
      </c>
      <c r="C14" s="647">
        <v>1061.21060291176</v>
      </c>
      <c r="D14" s="647">
        <v>1177.81404976471</v>
      </c>
      <c r="E14" s="647">
        <v>1313.90335294118</v>
      </c>
      <c r="F14" s="647">
        <v>1226.23570126471</v>
      </c>
      <c r="G14" s="647">
        <v>1202.10609455882</v>
      </c>
      <c r="H14" s="647">
        <v>1434.72870588235</v>
      </c>
      <c r="I14" s="647">
        <v>1941.77741176471</v>
      </c>
    </row>
    <row r="15" s="632" customFormat="1" ht="20" customHeight="1" spans="1:9">
      <c r="A15" s="648">
        <v>6.5</v>
      </c>
      <c r="B15" s="647">
        <v>1074.36045870588</v>
      </c>
      <c r="C15" s="647">
        <v>1074.36045870588</v>
      </c>
      <c r="D15" s="647">
        <v>1206.43669691176</v>
      </c>
      <c r="E15" s="647">
        <v>1337.10111764706</v>
      </c>
      <c r="F15" s="647">
        <v>1261.57784317647</v>
      </c>
      <c r="G15" s="647">
        <v>1230.90937505882</v>
      </c>
      <c r="H15" s="647">
        <v>1466.17205882353</v>
      </c>
      <c r="I15" s="647">
        <v>1984.76458823529</v>
      </c>
    </row>
    <row r="16" s="632" customFormat="1" ht="20" customHeight="1" spans="1:9">
      <c r="A16" s="648">
        <v>7</v>
      </c>
      <c r="B16" s="647">
        <v>1087.84667952941</v>
      </c>
      <c r="C16" s="647">
        <v>1087.84667952941</v>
      </c>
      <c r="D16" s="647">
        <v>1234.72297902941</v>
      </c>
      <c r="E16" s="647">
        <v>1360.29888235294</v>
      </c>
      <c r="F16" s="647">
        <v>1298.26544520588</v>
      </c>
      <c r="G16" s="647">
        <v>1258.70356047059</v>
      </c>
      <c r="H16" s="647">
        <v>1497.61541176471</v>
      </c>
      <c r="I16" s="647">
        <v>2027.75176470588</v>
      </c>
    </row>
    <row r="17" s="632" customFormat="1" ht="20" customHeight="1" spans="1:9">
      <c r="A17" s="648">
        <v>7.5</v>
      </c>
      <c r="B17" s="647">
        <v>1100.66017029412</v>
      </c>
      <c r="C17" s="647">
        <v>1100.66017029412</v>
      </c>
      <c r="D17" s="647">
        <v>1263.34562617647</v>
      </c>
      <c r="E17" s="647">
        <v>1383.49664705882</v>
      </c>
      <c r="F17" s="647">
        <v>1334.28031717647</v>
      </c>
      <c r="G17" s="647">
        <v>1287.50684097059</v>
      </c>
      <c r="H17" s="647">
        <v>1529.05876470588</v>
      </c>
      <c r="I17" s="647">
        <v>2070.73894117647</v>
      </c>
    </row>
    <row r="18" s="632" customFormat="1" ht="20" customHeight="1" spans="1:9">
      <c r="A18" s="648">
        <v>8</v>
      </c>
      <c r="B18" s="647">
        <v>1115.15548620588</v>
      </c>
      <c r="C18" s="647">
        <v>1115.15548620588</v>
      </c>
      <c r="D18" s="647">
        <v>1291.29554326471</v>
      </c>
      <c r="E18" s="647">
        <v>1406.69441176471</v>
      </c>
      <c r="F18" s="647">
        <v>1370.29518914706</v>
      </c>
      <c r="G18" s="647">
        <v>1315.30102638235</v>
      </c>
      <c r="H18" s="647">
        <v>1560.50211764706</v>
      </c>
      <c r="I18" s="647">
        <v>2113.72611764706</v>
      </c>
    </row>
    <row r="19" s="632" customFormat="1" ht="20" customHeight="1" spans="1:9">
      <c r="A19" s="648">
        <v>8.5</v>
      </c>
      <c r="B19" s="647">
        <v>1129.31443708824</v>
      </c>
      <c r="C19" s="647">
        <v>1129.31443708824</v>
      </c>
      <c r="D19" s="647">
        <v>1319.58182538235</v>
      </c>
      <c r="E19" s="647">
        <v>1429.89217647059</v>
      </c>
      <c r="F19" s="647">
        <v>1400.59185561765</v>
      </c>
      <c r="G19" s="647">
        <v>1343.76794185294</v>
      </c>
      <c r="H19" s="647">
        <v>1591.94547058824</v>
      </c>
      <c r="I19" s="647">
        <v>2156.71329411765</v>
      </c>
    </row>
    <row r="20" s="632" customFormat="1" ht="20" customHeight="1" spans="1:9">
      <c r="A20" s="648">
        <v>9</v>
      </c>
      <c r="B20" s="647">
        <v>1143.13702294118</v>
      </c>
      <c r="C20" s="647">
        <v>1143.13702294118</v>
      </c>
      <c r="D20" s="647">
        <v>1347.53174247059</v>
      </c>
      <c r="E20" s="647">
        <v>1453.08994117647</v>
      </c>
      <c r="F20" s="647">
        <v>1436.94309261765</v>
      </c>
      <c r="G20" s="647">
        <v>1371.89849229412</v>
      </c>
      <c r="H20" s="647">
        <v>1623.38882352941</v>
      </c>
      <c r="I20" s="647">
        <v>2199.70047058824</v>
      </c>
    </row>
    <row r="21" s="632" customFormat="1" ht="20" customHeight="1" spans="1:9">
      <c r="A21" s="648">
        <v>9.5</v>
      </c>
      <c r="B21" s="647">
        <v>1156.62324376471</v>
      </c>
      <c r="C21" s="647">
        <v>1156.62324376471</v>
      </c>
      <c r="D21" s="647">
        <v>1375.48165955882</v>
      </c>
      <c r="E21" s="647">
        <v>1476.28770588235</v>
      </c>
      <c r="F21" s="647">
        <v>1472.95796458824</v>
      </c>
      <c r="G21" s="647">
        <v>1400.36540776471</v>
      </c>
      <c r="H21" s="647">
        <v>1654.83217647059</v>
      </c>
      <c r="I21" s="647">
        <v>2242.68764705882</v>
      </c>
    </row>
    <row r="22" s="632" customFormat="1" ht="20" customHeight="1" spans="1:9">
      <c r="A22" s="648">
        <v>10</v>
      </c>
      <c r="B22" s="647">
        <v>1171.11855967647</v>
      </c>
      <c r="C22" s="647">
        <v>1171.11855967647</v>
      </c>
      <c r="D22" s="647">
        <v>1403.76794167647</v>
      </c>
      <c r="E22" s="647">
        <v>1499.48547058824</v>
      </c>
      <c r="F22" s="647">
        <v>1508.97283655882</v>
      </c>
      <c r="G22" s="647">
        <v>1428.15959317647</v>
      </c>
      <c r="H22" s="647">
        <v>1686.27552941176</v>
      </c>
      <c r="I22" s="647">
        <v>2285.67482352941</v>
      </c>
    </row>
    <row r="23" s="632" customFormat="1" ht="20" customHeight="1" spans="1:9">
      <c r="A23" s="648">
        <v>10.5</v>
      </c>
      <c r="B23" s="647">
        <v>1188.64116085294</v>
      </c>
      <c r="C23" s="647">
        <v>1188.64116085294</v>
      </c>
      <c r="D23" s="647">
        <v>1431.04512870588</v>
      </c>
      <c r="E23" s="647">
        <v>1543.90188235294</v>
      </c>
      <c r="F23" s="647">
        <v>1541.96042326471</v>
      </c>
      <c r="G23" s="647">
        <v>1456.62650864706</v>
      </c>
      <c r="H23" s="647">
        <v>1731.57147058824</v>
      </c>
      <c r="I23" s="647">
        <v>2384.84194117647</v>
      </c>
    </row>
    <row r="24" s="632" customFormat="1" ht="20" customHeight="1" spans="1:9">
      <c r="A24" s="648">
        <v>11</v>
      </c>
      <c r="B24" s="647">
        <v>1225.55952941176</v>
      </c>
      <c r="C24" s="647">
        <v>1225.55952941176</v>
      </c>
      <c r="D24" s="647">
        <v>1445.44188235294</v>
      </c>
      <c r="E24" s="647">
        <v>1588.31829411765</v>
      </c>
      <c r="F24" s="647">
        <v>1616.636</v>
      </c>
      <c r="G24" s="647">
        <v>1628.88658823529</v>
      </c>
      <c r="H24" s="647">
        <v>1776.86741176471</v>
      </c>
      <c r="I24" s="647">
        <v>2484.00905882353</v>
      </c>
    </row>
    <row r="25" s="632" customFormat="1" ht="20" customHeight="1" spans="1:9">
      <c r="A25" s="648">
        <v>11.5</v>
      </c>
      <c r="B25" s="647">
        <v>1251.61576470588</v>
      </c>
      <c r="C25" s="647">
        <v>1251.61576470588</v>
      </c>
      <c r="D25" s="647">
        <v>1460.504</v>
      </c>
      <c r="E25" s="647">
        <v>1632.73470588235</v>
      </c>
      <c r="F25" s="647">
        <v>1648.739</v>
      </c>
      <c r="G25" s="647">
        <v>1667.03635294118</v>
      </c>
      <c r="H25" s="647">
        <v>1822.16335294118</v>
      </c>
      <c r="I25" s="647">
        <v>2583.17617647059</v>
      </c>
    </row>
    <row r="26" s="632" customFormat="1" ht="20" customHeight="1" spans="1:9">
      <c r="A26" s="648">
        <v>12</v>
      </c>
      <c r="B26" s="647">
        <v>1277.672</v>
      </c>
      <c r="C26" s="647">
        <v>1277.672</v>
      </c>
      <c r="D26" s="647">
        <v>1773.50670588235</v>
      </c>
      <c r="E26" s="647">
        <v>1677.15111764706</v>
      </c>
      <c r="F26" s="647">
        <v>1713.82435294118</v>
      </c>
      <c r="G26" s="647">
        <v>1701.88788235294</v>
      </c>
      <c r="H26" s="647">
        <v>1867.45929411765</v>
      </c>
      <c r="I26" s="647">
        <v>2682.34329411765</v>
      </c>
    </row>
    <row r="27" s="632" customFormat="1" ht="20" customHeight="1" spans="1:9">
      <c r="A27" s="648">
        <v>12.5</v>
      </c>
      <c r="B27" s="647">
        <v>1303.72823529412</v>
      </c>
      <c r="C27" s="647">
        <v>1303.72823529412</v>
      </c>
      <c r="D27" s="647">
        <v>1814.95470588235</v>
      </c>
      <c r="E27" s="647">
        <v>1721.56752941177</v>
      </c>
      <c r="F27" s="647">
        <v>1759.12029411765</v>
      </c>
      <c r="G27" s="647">
        <v>1738.93823529412</v>
      </c>
      <c r="H27" s="647">
        <v>1912.75523529412</v>
      </c>
      <c r="I27" s="647">
        <v>2781.51041176471</v>
      </c>
    </row>
    <row r="28" s="632" customFormat="1" ht="20" customHeight="1" spans="1:9">
      <c r="A28" s="648">
        <v>13</v>
      </c>
      <c r="B28" s="647">
        <v>1327.58564705882</v>
      </c>
      <c r="C28" s="647">
        <v>1327.58564705882</v>
      </c>
      <c r="D28" s="647">
        <v>1841.01094117647</v>
      </c>
      <c r="E28" s="647">
        <v>1765.98394117647</v>
      </c>
      <c r="F28" s="647">
        <v>1803.31682352941</v>
      </c>
      <c r="G28" s="647">
        <v>1778.18741176471</v>
      </c>
      <c r="H28" s="647">
        <v>1958.05117647059</v>
      </c>
      <c r="I28" s="647">
        <v>2880.67752941177</v>
      </c>
    </row>
    <row r="29" s="632" customFormat="1" ht="20" customHeight="1" spans="1:9">
      <c r="A29" s="648">
        <v>13.5</v>
      </c>
      <c r="B29" s="647">
        <v>1351.44305882353</v>
      </c>
      <c r="C29" s="647">
        <v>1351.44305882353</v>
      </c>
      <c r="D29" s="647">
        <v>1884.65776470588</v>
      </c>
      <c r="E29" s="647">
        <v>1810.40035294118</v>
      </c>
      <c r="F29" s="647">
        <v>1845.31452941176</v>
      </c>
      <c r="G29" s="647">
        <v>1817.43658823529</v>
      </c>
      <c r="H29" s="647">
        <v>2003.34711764706</v>
      </c>
      <c r="I29" s="647">
        <v>2979.84464705882</v>
      </c>
    </row>
    <row r="30" s="632" customFormat="1" ht="20" customHeight="1" spans="1:9">
      <c r="A30" s="648">
        <v>14</v>
      </c>
      <c r="B30" s="647">
        <v>1378.59870588235</v>
      </c>
      <c r="C30" s="647">
        <v>1378.59870588235</v>
      </c>
      <c r="D30" s="647">
        <v>1926.10576470588</v>
      </c>
      <c r="E30" s="647">
        <v>1854.81676470588</v>
      </c>
      <c r="F30" s="647">
        <v>1887.31223529412</v>
      </c>
      <c r="G30" s="647">
        <v>1854.48694117647</v>
      </c>
      <c r="H30" s="647">
        <v>2048.64305882353</v>
      </c>
      <c r="I30" s="647">
        <v>3079.01176470588</v>
      </c>
    </row>
    <row r="31" s="632" customFormat="1" ht="20" customHeight="1" spans="1:9">
      <c r="A31" s="648">
        <v>14.5</v>
      </c>
      <c r="B31" s="647">
        <v>1402.45611764706</v>
      </c>
      <c r="C31" s="647">
        <v>1402.45611764706</v>
      </c>
      <c r="D31" s="647">
        <v>1933.472</v>
      </c>
      <c r="E31" s="647">
        <v>1899.23317647059</v>
      </c>
      <c r="F31" s="647">
        <v>1928.21052941177</v>
      </c>
      <c r="G31" s="647">
        <v>1892.63670588235</v>
      </c>
      <c r="H31" s="647">
        <v>2093.939</v>
      </c>
      <c r="I31" s="647">
        <v>3178.17888235294</v>
      </c>
    </row>
    <row r="32" s="632" customFormat="1" ht="20" customHeight="1" spans="1:9">
      <c r="A32" s="648">
        <v>15</v>
      </c>
      <c r="B32" s="647">
        <v>1426.31352941176</v>
      </c>
      <c r="C32" s="647">
        <v>1426.31352941176</v>
      </c>
      <c r="D32" s="647">
        <v>1992.51058823529</v>
      </c>
      <c r="E32" s="647">
        <v>1943.64958823529</v>
      </c>
      <c r="F32" s="647">
        <v>1970.20823529412</v>
      </c>
      <c r="G32" s="647">
        <v>1930.78647058824</v>
      </c>
      <c r="H32" s="647">
        <v>2139.23494117647</v>
      </c>
      <c r="I32" s="647">
        <v>3277.346</v>
      </c>
    </row>
    <row r="33" s="632" customFormat="1" ht="20" customHeight="1" spans="1:9">
      <c r="A33" s="648">
        <v>15.5</v>
      </c>
      <c r="B33" s="647">
        <v>1747.72358685368</v>
      </c>
      <c r="C33" s="647">
        <v>1747.72358685368</v>
      </c>
      <c r="D33" s="647">
        <v>2028.46152941177</v>
      </c>
      <c r="E33" s="647">
        <v>1988.066</v>
      </c>
      <c r="F33" s="647">
        <v>2011.10652941176</v>
      </c>
      <c r="G33" s="647">
        <v>1966.73741176471</v>
      </c>
      <c r="H33" s="647">
        <v>2184.53088235294</v>
      </c>
      <c r="I33" s="647">
        <v>3376.51311764706</v>
      </c>
    </row>
    <row r="34" s="632" customFormat="1" ht="20" customHeight="1" spans="1:9">
      <c r="A34" s="648">
        <v>16</v>
      </c>
      <c r="B34" s="647">
        <v>1778.5978664</v>
      </c>
      <c r="C34" s="647">
        <v>1778.5978664</v>
      </c>
      <c r="D34" s="647">
        <v>2069.90952941177</v>
      </c>
      <c r="E34" s="647">
        <v>2032.48241176471</v>
      </c>
      <c r="F34" s="647">
        <v>2052.00482352941</v>
      </c>
      <c r="G34" s="647">
        <v>2004.88717647059</v>
      </c>
      <c r="H34" s="647">
        <v>2284.79741176471</v>
      </c>
      <c r="I34" s="647">
        <v>3530.65082352941</v>
      </c>
    </row>
    <row r="35" s="632" customFormat="1" ht="20" customHeight="1" spans="1:9">
      <c r="A35" s="648">
        <v>16.5</v>
      </c>
      <c r="B35" s="647">
        <v>1809.47214594632</v>
      </c>
      <c r="C35" s="647">
        <v>1809.47214594632</v>
      </c>
      <c r="D35" s="647">
        <v>2109.15870588235</v>
      </c>
      <c r="E35" s="647">
        <v>2076.89882352941</v>
      </c>
      <c r="F35" s="647">
        <v>2096.20135294118</v>
      </c>
      <c r="G35" s="647">
        <v>2044.13635294118</v>
      </c>
      <c r="H35" s="647">
        <v>2330.09335294118</v>
      </c>
      <c r="I35" s="647">
        <v>3629.81794117647</v>
      </c>
    </row>
    <row r="36" s="632" customFormat="1" ht="20" customHeight="1" spans="1:9">
      <c r="A36" s="648">
        <v>17</v>
      </c>
      <c r="B36" s="647">
        <v>1840.34642549265</v>
      </c>
      <c r="C36" s="647">
        <v>1840.34642549265</v>
      </c>
      <c r="D36" s="647">
        <v>2145.10964705882</v>
      </c>
      <c r="E36" s="647">
        <v>2121.31523529412</v>
      </c>
      <c r="F36" s="647">
        <v>2136.00023529412</v>
      </c>
      <c r="G36" s="647">
        <v>2080.08729411765</v>
      </c>
      <c r="H36" s="647">
        <v>2375.38929411765</v>
      </c>
      <c r="I36" s="647">
        <v>3728.98505882353</v>
      </c>
    </row>
    <row r="37" s="632" customFormat="1" ht="20" customHeight="1" spans="1:9">
      <c r="A37" s="648">
        <v>17.5</v>
      </c>
      <c r="B37" s="647">
        <v>1871.22070503897</v>
      </c>
      <c r="C37" s="647">
        <v>1871.22070503897</v>
      </c>
      <c r="D37" s="647">
        <v>2183.25941176471</v>
      </c>
      <c r="E37" s="647">
        <v>2165.73164705882</v>
      </c>
      <c r="F37" s="647">
        <v>2176.89852941176</v>
      </c>
      <c r="G37" s="647">
        <v>2118.23705882353</v>
      </c>
      <c r="H37" s="647">
        <v>2420.68523529412</v>
      </c>
      <c r="I37" s="647">
        <v>3828.15217647059</v>
      </c>
    </row>
    <row r="38" s="632" customFormat="1" ht="20" customHeight="1" spans="1:9">
      <c r="A38" s="648">
        <v>18</v>
      </c>
      <c r="B38" s="647">
        <v>1902.09498458529</v>
      </c>
      <c r="C38" s="647">
        <v>1902.09498458529</v>
      </c>
      <c r="D38" s="647">
        <v>2217.01152941176</v>
      </c>
      <c r="E38" s="647">
        <v>2210.14805882353</v>
      </c>
      <c r="F38" s="647">
        <v>2218.89623529412</v>
      </c>
      <c r="G38" s="647">
        <v>2157.48623529412</v>
      </c>
      <c r="H38" s="647">
        <v>2465.98117647059</v>
      </c>
      <c r="I38" s="647">
        <v>3927.31929411765</v>
      </c>
    </row>
    <row r="39" s="632" customFormat="1" ht="20" customHeight="1" spans="1:9">
      <c r="A39" s="648">
        <v>18.5</v>
      </c>
      <c r="B39" s="647">
        <v>1932.96926413162</v>
      </c>
      <c r="C39" s="647">
        <v>1932.96926413162</v>
      </c>
      <c r="D39" s="647">
        <v>2255.16129411765</v>
      </c>
      <c r="E39" s="647">
        <v>2254.56447058824</v>
      </c>
      <c r="F39" s="647">
        <v>2261.99335294118</v>
      </c>
      <c r="G39" s="647">
        <v>2195.636</v>
      </c>
      <c r="H39" s="647">
        <v>2511.27711764706</v>
      </c>
      <c r="I39" s="647">
        <v>4026.48641176471</v>
      </c>
    </row>
    <row r="40" s="632" customFormat="1" ht="20" customHeight="1" spans="1:9">
      <c r="A40" s="648">
        <v>19</v>
      </c>
      <c r="B40" s="647">
        <v>1940.51924823677</v>
      </c>
      <c r="C40" s="647">
        <v>1940.51924823677</v>
      </c>
      <c r="D40" s="647">
        <v>2292.21164705882</v>
      </c>
      <c r="E40" s="647">
        <v>2298.98088235294</v>
      </c>
      <c r="F40" s="647">
        <v>2302.89164705882</v>
      </c>
      <c r="G40" s="647">
        <v>2232.68635294118</v>
      </c>
      <c r="H40" s="647">
        <v>2556.57305882353</v>
      </c>
      <c r="I40" s="647">
        <v>4125.65352941177</v>
      </c>
    </row>
    <row r="41" s="632" customFormat="1" ht="20" customHeight="1" spans="1:9">
      <c r="A41" s="648">
        <v>19.5</v>
      </c>
      <c r="B41" s="647">
        <v>1994.71782322426</v>
      </c>
      <c r="C41" s="647">
        <v>1994.71782322426</v>
      </c>
      <c r="D41" s="647">
        <v>2329.262</v>
      </c>
      <c r="E41" s="647">
        <v>2343.39729411765</v>
      </c>
      <c r="F41" s="647">
        <v>2343.78994117647</v>
      </c>
      <c r="G41" s="647">
        <v>2269.73670588235</v>
      </c>
      <c r="H41" s="647">
        <v>2601.869</v>
      </c>
      <c r="I41" s="647">
        <v>4224.82064705882</v>
      </c>
    </row>
    <row r="42" ht="20" customHeight="1" spans="1:9">
      <c r="A42" s="648">
        <v>20</v>
      </c>
      <c r="B42" s="647">
        <v>2025.59210277059</v>
      </c>
      <c r="C42" s="647">
        <v>2025.59210277059</v>
      </c>
      <c r="D42" s="647">
        <v>2364.11352941176</v>
      </c>
      <c r="E42" s="647">
        <v>2387.81370588235</v>
      </c>
      <c r="F42" s="647">
        <v>2385.78764705882</v>
      </c>
      <c r="G42" s="647">
        <v>2307.88647058824</v>
      </c>
      <c r="H42" s="647">
        <v>2647.16494117647</v>
      </c>
      <c r="I42" s="647">
        <v>4323.98776470588</v>
      </c>
    </row>
    <row r="43" ht="20" customHeight="1" spans="1:9">
      <c r="A43" s="649">
        <v>20.5</v>
      </c>
      <c r="B43" s="647">
        <v>2047.48652857206</v>
      </c>
      <c r="C43" s="647">
        <v>2047.48652857206</v>
      </c>
      <c r="D43" s="647">
        <v>2389.07035294118</v>
      </c>
      <c r="E43" s="647">
        <v>2425.96347058824</v>
      </c>
      <c r="F43" s="647">
        <v>2428.88476470588</v>
      </c>
      <c r="G43" s="647">
        <v>2336.14152941176</v>
      </c>
      <c r="H43" s="647">
        <v>2692.46088235294</v>
      </c>
      <c r="I43" s="647">
        <v>4403.80523529412</v>
      </c>
    </row>
    <row r="44" ht="20" customHeight="1" spans="1:9">
      <c r="A44" s="650" t="s">
        <v>320</v>
      </c>
      <c r="B44" s="647">
        <v>63.47726</v>
      </c>
      <c r="C44" s="647">
        <v>67.49828</v>
      </c>
      <c r="D44" s="647">
        <v>74.19998</v>
      </c>
      <c r="E44" s="647">
        <v>96.98576</v>
      </c>
      <c r="F44" s="647">
        <v>101.00678</v>
      </c>
      <c r="G44" s="647">
        <v>90.28406</v>
      </c>
      <c r="H44" s="647">
        <v>96.98576</v>
      </c>
      <c r="I44" s="647">
        <v>205.58</v>
      </c>
    </row>
    <row r="45" ht="20" customHeight="1" spans="1:9">
      <c r="A45" s="651" t="s">
        <v>321</v>
      </c>
      <c r="B45" s="647">
        <v>54.06</v>
      </c>
      <c r="C45" s="647">
        <v>54.06</v>
      </c>
      <c r="D45" s="647">
        <v>54.06</v>
      </c>
      <c r="E45" s="647">
        <v>80.76</v>
      </c>
      <c r="F45" s="647">
        <v>89.304</v>
      </c>
      <c r="G45" s="647">
        <v>72.216</v>
      </c>
      <c r="H45" s="647">
        <v>85.032</v>
      </c>
      <c r="I45" s="647">
        <v>132.024</v>
      </c>
    </row>
    <row r="46" ht="20" customHeight="1" spans="1:9">
      <c r="A46" s="651" t="s">
        <v>322</v>
      </c>
      <c r="B46" s="647">
        <v>50.924</v>
      </c>
      <c r="C46" s="647">
        <v>50.924</v>
      </c>
      <c r="D46" s="647">
        <v>50.924</v>
      </c>
      <c r="E46" s="647">
        <v>79.76</v>
      </c>
      <c r="F46" s="647">
        <v>88.304</v>
      </c>
      <c r="G46" s="647">
        <v>71.216</v>
      </c>
      <c r="H46" s="647">
        <v>81.896</v>
      </c>
      <c r="I46" s="647">
        <v>131.024</v>
      </c>
    </row>
    <row r="47" s="634" customFormat="1" ht="18" customHeight="1" spans="1:10">
      <c r="A47" s="632"/>
      <c r="B47" s="632"/>
      <c r="C47" s="632"/>
      <c r="D47" s="632"/>
      <c r="E47" s="632"/>
      <c r="F47" s="632"/>
      <c r="G47" s="632"/>
      <c r="H47" s="632"/>
      <c r="I47" s="632"/>
      <c r="J47" s="632"/>
    </row>
    <row r="48" ht="17" customHeight="1" spans="1:1">
      <c r="A48" s="652" t="s">
        <v>323</v>
      </c>
    </row>
    <row r="49" spans="1:1">
      <c r="A49" s="653" t="s">
        <v>324</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1" sqref="C1"/>
    </sheetView>
  </sheetViews>
  <sheetFormatPr defaultColWidth="8.89166666666667" defaultRowHeight="13.5" outlineLevelCol="2"/>
  <cols>
    <col min="1" max="1" width="32.3333333333333" customWidth="1"/>
    <col min="2" max="2" width="76.75" customWidth="1"/>
  </cols>
  <sheetData>
    <row r="1" ht="31.5" spans="1:3">
      <c r="A1" s="619" t="s">
        <v>325</v>
      </c>
      <c r="B1" s="620"/>
      <c r="C1" s="42" t="s">
        <v>12</v>
      </c>
    </row>
    <row r="2" ht="14.25" spans="1:2">
      <c r="A2" s="621" t="s">
        <v>326</v>
      </c>
      <c r="B2" s="622"/>
    </row>
    <row r="3" ht="18" customHeight="1" spans="1:2">
      <c r="A3" s="623" t="s">
        <v>327</v>
      </c>
      <c r="B3" s="624" t="s">
        <v>328</v>
      </c>
    </row>
    <row r="4" ht="18" customHeight="1" spans="1:2">
      <c r="A4" s="625" t="s">
        <v>329</v>
      </c>
      <c r="B4" s="626" t="s">
        <v>330</v>
      </c>
    </row>
    <row r="5" ht="18" customHeight="1" spans="1:2">
      <c r="A5" s="625" t="s">
        <v>331</v>
      </c>
      <c r="B5" s="627" t="s">
        <v>332</v>
      </c>
    </row>
    <row r="6" ht="18" customHeight="1" spans="1:2">
      <c r="A6" s="625" t="s">
        <v>333</v>
      </c>
      <c r="B6" s="626" t="s">
        <v>334</v>
      </c>
    </row>
    <row r="7" ht="18" customHeight="1" spans="1:2">
      <c r="A7" s="625" t="s">
        <v>335</v>
      </c>
      <c r="B7" s="626" t="s">
        <v>336</v>
      </c>
    </row>
    <row r="8" ht="18" customHeight="1" spans="1:2">
      <c r="A8" s="625" t="s">
        <v>337</v>
      </c>
      <c r="B8" s="626" t="s">
        <v>338</v>
      </c>
    </row>
    <row r="9" ht="65" customHeight="1" spans="1:2">
      <c r="A9" s="628" t="s">
        <v>339</v>
      </c>
      <c r="B9" s="629" t="s">
        <v>340</v>
      </c>
    </row>
    <row r="10" ht="65" customHeight="1" spans="1:2">
      <c r="A10" s="630" t="s">
        <v>341</v>
      </c>
      <c r="B10" s="631" t="s">
        <v>342</v>
      </c>
    </row>
    <row r="11" ht="147" customHeight="1" spans="1:2">
      <c r="A11" s="630" t="s">
        <v>343</v>
      </c>
      <c r="B11" s="631" t="s">
        <v>344</v>
      </c>
    </row>
  </sheetData>
  <mergeCells count="2">
    <mergeCell ref="A1:B1"/>
    <mergeCell ref="A2:B2"/>
  </mergeCells>
  <hyperlinks>
    <hyperlink ref="C1" location="'D3-HKDHL电池价'!A1" display="D3-HKDHL电池价"/>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7"/>
  <sheetViews>
    <sheetView zoomScale="70" zoomScaleNormal="70" workbookViewId="0">
      <selection activeCell="A1" sqref="A1"/>
    </sheetView>
  </sheetViews>
  <sheetFormatPr defaultColWidth="8.89166666666667" defaultRowHeight="13.5"/>
  <cols>
    <col min="1" max="1" width="5.89166666666667" customWidth="1"/>
    <col min="2" max="2" width="8.74166666666667" customWidth="1"/>
    <col min="3" max="33" width="6.825" style="572" customWidth="1"/>
  </cols>
  <sheetData>
    <row r="2" ht="46.5" spans="1:35">
      <c r="A2" s="573" t="s">
        <v>345</v>
      </c>
      <c r="B2" s="574"/>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26" t="s">
        <v>346</v>
      </c>
      <c r="AI2" s="26"/>
    </row>
    <row r="3" s="571" customFormat="1" ht="60" customHeight="1" spans="1:34">
      <c r="A3" s="576" t="s">
        <v>347</v>
      </c>
      <c r="B3" s="576"/>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26" t="s">
        <v>306</v>
      </c>
    </row>
    <row r="4" s="571" customFormat="1" ht="35" customHeight="1" spans="1:33">
      <c r="A4" s="578" t="s">
        <v>348</v>
      </c>
      <c r="B4" s="578"/>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row>
    <row r="5" s="571" customFormat="1" ht="35" customHeight="1" spans="1:33">
      <c r="A5" s="580" t="s">
        <v>349</v>
      </c>
      <c r="B5" s="581"/>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91"/>
    </row>
    <row r="6" customFormat="1" ht="17.25" spans="1:33">
      <c r="A6" s="583"/>
      <c r="B6" s="583"/>
      <c r="C6" s="584">
        <v>30</v>
      </c>
      <c r="D6" s="584">
        <v>1</v>
      </c>
      <c r="E6" s="584">
        <v>2</v>
      </c>
      <c r="F6" s="584">
        <v>3</v>
      </c>
      <c r="G6" s="584">
        <v>4</v>
      </c>
      <c r="H6" s="584">
        <v>5</v>
      </c>
      <c r="I6" s="584">
        <v>6</v>
      </c>
      <c r="J6" s="584">
        <v>7</v>
      </c>
      <c r="K6" s="584">
        <v>8</v>
      </c>
      <c r="L6" s="584">
        <v>9</v>
      </c>
      <c r="M6" s="584">
        <v>10</v>
      </c>
      <c r="N6" s="584">
        <v>11</v>
      </c>
      <c r="O6" s="584">
        <v>12</v>
      </c>
      <c r="P6" s="584">
        <v>13</v>
      </c>
      <c r="Q6" s="584">
        <v>14</v>
      </c>
      <c r="R6" s="584">
        <v>15</v>
      </c>
      <c r="S6" s="584">
        <v>16</v>
      </c>
      <c r="T6" s="584">
        <v>17</v>
      </c>
      <c r="U6" s="584">
        <v>18</v>
      </c>
      <c r="V6" s="584">
        <v>19</v>
      </c>
      <c r="W6" s="584">
        <v>20</v>
      </c>
      <c r="X6" s="584">
        <v>21</v>
      </c>
      <c r="Y6" s="584">
        <v>22</v>
      </c>
      <c r="Z6" s="584">
        <v>23</v>
      </c>
      <c r="AA6" s="584">
        <v>24</v>
      </c>
      <c r="AB6" s="584">
        <v>25</v>
      </c>
      <c r="AC6" s="584">
        <v>26</v>
      </c>
      <c r="AD6" s="584">
        <v>27</v>
      </c>
      <c r="AE6" s="584">
        <v>28</v>
      </c>
      <c r="AF6" s="584">
        <v>29</v>
      </c>
      <c r="AG6" s="584">
        <v>31</v>
      </c>
    </row>
    <row r="7" customFormat="1" ht="33" customHeight="1" spans="1:33">
      <c r="A7" s="583"/>
      <c r="B7" s="583"/>
      <c r="C7" s="585" t="s">
        <v>350</v>
      </c>
      <c r="D7" s="585" t="s">
        <v>351</v>
      </c>
      <c r="E7" s="585" t="s">
        <v>352</v>
      </c>
      <c r="F7" s="585" t="s">
        <v>313</v>
      </c>
      <c r="G7" s="585" t="s">
        <v>353</v>
      </c>
      <c r="H7" s="585" t="s">
        <v>354</v>
      </c>
      <c r="I7" s="585" t="s">
        <v>352</v>
      </c>
      <c r="J7" s="585" t="s">
        <v>355</v>
      </c>
      <c r="K7" s="585" t="s">
        <v>356</v>
      </c>
      <c r="L7" s="585" t="s">
        <v>357</v>
      </c>
      <c r="M7" s="585" t="s">
        <v>358</v>
      </c>
      <c r="N7" s="585" t="s">
        <v>359</v>
      </c>
      <c r="O7" s="585" t="s">
        <v>360</v>
      </c>
      <c r="P7" s="585" t="s">
        <v>361</v>
      </c>
      <c r="Q7" s="585" t="s">
        <v>362</v>
      </c>
      <c r="R7" s="585" t="s">
        <v>363</v>
      </c>
      <c r="S7" s="585" t="s">
        <v>364</v>
      </c>
      <c r="T7" s="585" t="s">
        <v>365</v>
      </c>
      <c r="U7" s="585" t="s">
        <v>366</v>
      </c>
      <c r="V7" s="585" t="s">
        <v>367</v>
      </c>
      <c r="W7" s="585" t="s">
        <v>368</v>
      </c>
      <c r="X7" s="585" t="s">
        <v>369</v>
      </c>
      <c r="Y7" s="585" t="s">
        <v>370</v>
      </c>
      <c r="Z7" s="585" t="s">
        <v>371</v>
      </c>
      <c r="AA7" s="585" t="s">
        <v>372</v>
      </c>
      <c r="AB7" s="585" t="s">
        <v>373</v>
      </c>
      <c r="AC7" s="585" t="s">
        <v>374</v>
      </c>
      <c r="AD7" s="585" t="s">
        <v>375</v>
      </c>
      <c r="AE7" s="585" t="s">
        <v>376</v>
      </c>
      <c r="AF7" s="585" t="s">
        <v>377</v>
      </c>
      <c r="AG7" s="585" t="s">
        <v>378</v>
      </c>
    </row>
    <row r="8" ht="18" spans="1:33">
      <c r="A8" s="586" t="s">
        <v>379</v>
      </c>
      <c r="B8" s="587">
        <v>0.5</v>
      </c>
      <c r="C8" s="588">
        <v>215.7</v>
      </c>
      <c r="D8" s="589">
        <v>211.117</v>
      </c>
      <c r="E8" s="589">
        <v>187.997</v>
      </c>
      <c r="F8" s="589">
        <v>223.607</v>
      </c>
      <c r="G8" s="589">
        <v>225.602</v>
      </c>
      <c r="H8" s="589">
        <v>213.192</v>
      </c>
      <c r="I8" s="589">
        <v>312.367</v>
      </c>
      <c r="J8" s="589">
        <v>312.367</v>
      </c>
      <c r="K8" s="589">
        <v>261.277</v>
      </c>
      <c r="L8" s="589">
        <v>250.447</v>
      </c>
      <c r="M8" s="589">
        <v>262.822</v>
      </c>
      <c r="N8" s="589">
        <v>210.702</v>
      </c>
      <c r="O8" s="589">
        <v>210.702</v>
      </c>
      <c r="P8" s="589">
        <v>210.702</v>
      </c>
      <c r="Q8" s="589">
        <v>210.702</v>
      </c>
      <c r="R8" s="589">
        <v>263.752</v>
      </c>
      <c r="S8" s="589">
        <v>292.137</v>
      </c>
      <c r="T8" s="589">
        <v>263.752</v>
      </c>
      <c r="U8" s="589">
        <v>263.752</v>
      </c>
      <c r="V8" s="589">
        <v>263.752</v>
      </c>
      <c r="W8" s="589">
        <v>277.157</v>
      </c>
      <c r="X8" s="589">
        <v>277.157</v>
      </c>
      <c r="Y8" s="589">
        <v>277.157</v>
      </c>
      <c r="Z8" s="589">
        <v>400.597</v>
      </c>
      <c r="AA8" s="589">
        <v>400.597</v>
      </c>
      <c r="AB8" s="589">
        <v>275.097</v>
      </c>
      <c r="AC8" s="589">
        <v>275.097</v>
      </c>
      <c r="AD8" s="589">
        <v>275.097</v>
      </c>
      <c r="AE8" s="589">
        <v>275.097</v>
      </c>
      <c r="AF8" s="589">
        <v>275.097</v>
      </c>
      <c r="AG8" s="589">
        <v>318.962</v>
      </c>
    </row>
    <row r="9" ht="18" spans="1:33">
      <c r="A9" s="590"/>
      <c r="B9" s="590">
        <v>1</v>
      </c>
      <c r="C9" s="588">
        <v>250.2</v>
      </c>
      <c r="D9" s="589">
        <v>250.179</v>
      </c>
      <c r="E9" s="589">
        <v>213.539</v>
      </c>
      <c r="F9" s="589">
        <v>261.539</v>
      </c>
      <c r="G9" s="589">
        <v>269.164</v>
      </c>
      <c r="H9" s="589">
        <v>255.344</v>
      </c>
      <c r="I9" s="589">
        <v>366.794</v>
      </c>
      <c r="J9" s="589">
        <v>366.794</v>
      </c>
      <c r="K9" s="589">
        <v>297.134</v>
      </c>
      <c r="L9" s="589">
        <v>278.564</v>
      </c>
      <c r="M9" s="589">
        <v>300.239</v>
      </c>
      <c r="N9" s="589">
        <v>233.154</v>
      </c>
      <c r="O9" s="589">
        <v>233.154</v>
      </c>
      <c r="P9" s="589">
        <v>233.154</v>
      </c>
      <c r="Q9" s="589">
        <v>233.154</v>
      </c>
      <c r="R9" s="589">
        <v>301.784</v>
      </c>
      <c r="S9" s="589">
        <v>337.894</v>
      </c>
      <c r="T9" s="589">
        <v>301.784</v>
      </c>
      <c r="U9" s="589">
        <v>301.784</v>
      </c>
      <c r="V9" s="589">
        <v>301.784</v>
      </c>
      <c r="W9" s="589">
        <v>320.354</v>
      </c>
      <c r="X9" s="589">
        <v>320.354</v>
      </c>
      <c r="Y9" s="589">
        <v>320.354</v>
      </c>
      <c r="Z9" s="589">
        <v>487.029</v>
      </c>
      <c r="AA9" s="589">
        <v>487.029</v>
      </c>
      <c r="AB9" s="589">
        <v>319.839</v>
      </c>
      <c r="AC9" s="589">
        <v>331.714</v>
      </c>
      <c r="AD9" s="589">
        <v>331.714</v>
      </c>
      <c r="AE9" s="589">
        <v>331.714</v>
      </c>
      <c r="AF9" s="589">
        <v>319.839</v>
      </c>
      <c r="AG9" s="589">
        <v>380.099</v>
      </c>
    </row>
    <row r="10" ht="19" customHeight="1" spans="1:33">
      <c r="A10" s="590"/>
      <c r="B10" s="590">
        <v>1.5</v>
      </c>
      <c r="C10" s="588">
        <v>271.804</v>
      </c>
      <c r="D10" s="589">
        <v>297.466</v>
      </c>
      <c r="E10" s="589">
        <v>247.321</v>
      </c>
      <c r="F10" s="589">
        <v>307.696</v>
      </c>
      <c r="G10" s="589">
        <v>330.666</v>
      </c>
      <c r="H10" s="589">
        <v>305.121</v>
      </c>
      <c r="I10" s="589">
        <v>428.961</v>
      </c>
      <c r="J10" s="589">
        <v>428.961</v>
      </c>
      <c r="K10" s="589">
        <v>340.731</v>
      </c>
      <c r="L10" s="589">
        <v>314.921</v>
      </c>
      <c r="M10" s="589">
        <v>345.366</v>
      </c>
      <c r="N10" s="589">
        <v>271.586</v>
      </c>
      <c r="O10" s="589">
        <v>271.586</v>
      </c>
      <c r="P10" s="589">
        <v>271.586</v>
      </c>
      <c r="Q10" s="589">
        <v>271.586</v>
      </c>
      <c r="R10" s="589">
        <v>348.041</v>
      </c>
      <c r="S10" s="589">
        <v>391.276</v>
      </c>
      <c r="T10" s="589">
        <v>348.041</v>
      </c>
      <c r="U10" s="589">
        <v>348.041</v>
      </c>
      <c r="V10" s="589">
        <v>348.041</v>
      </c>
      <c r="W10" s="589">
        <v>371.676</v>
      </c>
      <c r="X10" s="589">
        <v>371.676</v>
      </c>
      <c r="Y10" s="589">
        <v>371.676</v>
      </c>
      <c r="Z10" s="589">
        <v>581.171</v>
      </c>
      <c r="AA10" s="589">
        <v>581.171</v>
      </c>
      <c r="AB10" s="589">
        <v>371.691</v>
      </c>
      <c r="AC10" s="589">
        <v>396.441</v>
      </c>
      <c r="AD10" s="589">
        <v>396.441</v>
      </c>
      <c r="AE10" s="589">
        <v>396.441</v>
      </c>
      <c r="AF10" s="589">
        <v>371.691</v>
      </c>
      <c r="AG10" s="589">
        <v>448.576</v>
      </c>
    </row>
    <row r="11" ht="18" spans="1:33">
      <c r="A11" s="590"/>
      <c r="B11" s="590">
        <v>2</v>
      </c>
      <c r="C11" s="588">
        <v>297.919</v>
      </c>
      <c r="D11" s="589">
        <v>336.428</v>
      </c>
      <c r="E11" s="589">
        <v>272.978</v>
      </c>
      <c r="F11" s="589">
        <v>345.728</v>
      </c>
      <c r="G11" s="589">
        <v>374.313</v>
      </c>
      <c r="H11" s="589">
        <v>347.288</v>
      </c>
      <c r="I11" s="589">
        <v>483.403</v>
      </c>
      <c r="J11" s="589">
        <v>483.403</v>
      </c>
      <c r="K11" s="589">
        <v>377.088</v>
      </c>
      <c r="L11" s="589">
        <v>343.038</v>
      </c>
      <c r="M11" s="589">
        <v>382.783</v>
      </c>
      <c r="N11" s="589">
        <v>296.083</v>
      </c>
      <c r="O11" s="589">
        <v>296.083</v>
      </c>
      <c r="P11" s="589">
        <v>296.083</v>
      </c>
      <c r="Q11" s="589">
        <v>296.083</v>
      </c>
      <c r="R11" s="589">
        <v>386.388</v>
      </c>
      <c r="S11" s="589">
        <v>436.548</v>
      </c>
      <c r="T11" s="589">
        <v>386.388</v>
      </c>
      <c r="U11" s="589">
        <v>386.388</v>
      </c>
      <c r="V11" s="589">
        <v>386.388</v>
      </c>
      <c r="W11" s="589">
        <v>414.873</v>
      </c>
      <c r="X11" s="589">
        <v>414.873</v>
      </c>
      <c r="Y11" s="589">
        <v>414.873</v>
      </c>
      <c r="Z11" s="589">
        <v>667.603</v>
      </c>
      <c r="AA11" s="589">
        <v>667.603</v>
      </c>
      <c r="AB11" s="589">
        <v>416.318</v>
      </c>
      <c r="AC11" s="589">
        <v>453.058</v>
      </c>
      <c r="AD11" s="589">
        <v>453.058</v>
      </c>
      <c r="AE11" s="589">
        <v>453.058</v>
      </c>
      <c r="AF11" s="589">
        <v>416.318</v>
      </c>
      <c r="AG11" s="589">
        <v>509.713</v>
      </c>
    </row>
    <row r="12" ht="18" spans="1:33">
      <c r="A12" s="590"/>
      <c r="B12" s="590">
        <v>2.5</v>
      </c>
      <c r="C12" s="588">
        <v>336.188</v>
      </c>
      <c r="D12" s="589">
        <v>383.115</v>
      </c>
      <c r="E12" s="589">
        <v>306.745</v>
      </c>
      <c r="F12" s="589">
        <v>391.385</v>
      </c>
      <c r="G12" s="589">
        <v>435.915</v>
      </c>
      <c r="H12" s="589">
        <v>397.065</v>
      </c>
      <c r="I12" s="589">
        <v>545.67</v>
      </c>
      <c r="J12" s="589">
        <v>545.67</v>
      </c>
      <c r="K12" s="589">
        <v>420.785</v>
      </c>
      <c r="L12" s="589">
        <v>378.995</v>
      </c>
      <c r="M12" s="589">
        <v>428.025</v>
      </c>
      <c r="N12" s="589">
        <v>316.03</v>
      </c>
      <c r="O12" s="589">
        <v>316.03</v>
      </c>
      <c r="P12" s="589">
        <v>316.03</v>
      </c>
      <c r="Q12" s="589">
        <v>316.03</v>
      </c>
      <c r="R12" s="589">
        <v>432.145</v>
      </c>
      <c r="S12" s="589">
        <v>489.93</v>
      </c>
      <c r="T12" s="589">
        <v>432.145</v>
      </c>
      <c r="U12" s="589">
        <v>432.145</v>
      </c>
      <c r="V12" s="589">
        <v>432.145</v>
      </c>
      <c r="W12" s="589">
        <v>466.195</v>
      </c>
      <c r="X12" s="589">
        <v>466.195</v>
      </c>
      <c r="Y12" s="589">
        <v>466.195</v>
      </c>
      <c r="Z12" s="589">
        <v>761.86</v>
      </c>
      <c r="AA12" s="589">
        <v>761.86</v>
      </c>
      <c r="AB12" s="589">
        <v>468.785</v>
      </c>
      <c r="AC12" s="589">
        <v>517.785</v>
      </c>
      <c r="AD12" s="589">
        <v>517.785</v>
      </c>
      <c r="AE12" s="589">
        <v>517.785</v>
      </c>
      <c r="AF12" s="589">
        <v>468.785</v>
      </c>
      <c r="AG12" s="589">
        <v>578.175</v>
      </c>
    </row>
    <row r="13" ht="18" spans="1:33">
      <c r="A13" s="590"/>
      <c r="B13" s="590">
        <v>3</v>
      </c>
      <c r="C13" s="588">
        <v>361.067</v>
      </c>
      <c r="D13" s="589">
        <v>422.077</v>
      </c>
      <c r="E13" s="589">
        <v>332.302</v>
      </c>
      <c r="F13" s="589">
        <v>429.317</v>
      </c>
      <c r="G13" s="589">
        <v>479.377</v>
      </c>
      <c r="H13" s="589">
        <v>439.617</v>
      </c>
      <c r="I13" s="589">
        <v>600.112</v>
      </c>
      <c r="J13" s="589">
        <v>600.112</v>
      </c>
      <c r="K13" s="589">
        <v>456.657</v>
      </c>
      <c r="L13" s="589">
        <v>407.112</v>
      </c>
      <c r="M13" s="589">
        <v>465.927</v>
      </c>
      <c r="N13" s="589">
        <v>340.657</v>
      </c>
      <c r="O13" s="589">
        <v>340.657</v>
      </c>
      <c r="P13" s="589">
        <v>340.657</v>
      </c>
      <c r="Q13" s="589">
        <v>340.657</v>
      </c>
      <c r="R13" s="589">
        <v>470.577</v>
      </c>
      <c r="S13" s="589">
        <v>535.087</v>
      </c>
      <c r="T13" s="589">
        <v>470.577</v>
      </c>
      <c r="U13" s="589">
        <v>470.577</v>
      </c>
      <c r="V13" s="589">
        <v>470.577</v>
      </c>
      <c r="W13" s="589">
        <v>509.792</v>
      </c>
      <c r="X13" s="589">
        <v>509.792</v>
      </c>
      <c r="Y13" s="589">
        <v>509.792</v>
      </c>
      <c r="Z13" s="589">
        <v>847.362</v>
      </c>
      <c r="AA13" s="589">
        <v>847.362</v>
      </c>
      <c r="AB13" s="589">
        <v>513.512</v>
      </c>
      <c r="AC13" s="589">
        <v>574.302</v>
      </c>
      <c r="AD13" s="589">
        <v>574.302</v>
      </c>
      <c r="AE13" s="589">
        <v>574.302</v>
      </c>
      <c r="AF13" s="589">
        <v>513.512</v>
      </c>
      <c r="AG13" s="589">
        <v>639.312</v>
      </c>
    </row>
    <row r="14" ht="18" spans="1:33">
      <c r="A14" s="590"/>
      <c r="B14" s="590">
        <v>3.5</v>
      </c>
      <c r="C14" s="588">
        <v>390.787</v>
      </c>
      <c r="D14" s="589">
        <v>468.864</v>
      </c>
      <c r="E14" s="589">
        <v>366.084</v>
      </c>
      <c r="F14" s="589">
        <v>475.574</v>
      </c>
      <c r="G14" s="589">
        <v>541.464</v>
      </c>
      <c r="H14" s="589">
        <v>489.494</v>
      </c>
      <c r="I14" s="589">
        <v>658.244</v>
      </c>
      <c r="J14" s="589">
        <v>658.244</v>
      </c>
      <c r="K14" s="589">
        <v>500.339</v>
      </c>
      <c r="L14" s="589">
        <v>442.969</v>
      </c>
      <c r="M14" s="589">
        <v>511.169</v>
      </c>
      <c r="N14" s="589">
        <v>375.369</v>
      </c>
      <c r="O14" s="589">
        <v>375.369</v>
      </c>
      <c r="P14" s="589">
        <v>375.369</v>
      </c>
      <c r="Q14" s="589">
        <v>375.369</v>
      </c>
      <c r="R14" s="589">
        <v>516.249</v>
      </c>
      <c r="S14" s="589">
        <v>588.569</v>
      </c>
      <c r="T14" s="589">
        <v>516.249</v>
      </c>
      <c r="U14" s="589">
        <v>516.249</v>
      </c>
      <c r="V14" s="589">
        <v>516.249</v>
      </c>
      <c r="W14" s="589">
        <v>560.714</v>
      </c>
      <c r="X14" s="589">
        <v>560.714</v>
      </c>
      <c r="Y14" s="589">
        <v>560.714</v>
      </c>
      <c r="Z14" s="589">
        <v>939.874</v>
      </c>
      <c r="AA14" s="589">
        <v>939.874</v>
      </c>
      <c r="AB14" s="589">
        <v>565.879</v>
      </c>
      <c r="AC14" s="589">
        <v>638.014</v>
      </c>
      <c r="AD14" s="589">
        <v>638.014</v>
      </c>
      <c r="AE14" s="589">
        <v>638.014</v>
      </c>
      <c r="AF14" s="589">
        <v>565.879</v>
      </c>
      <c r="AG14" s="589">
        <v>703.554</v>
      </c>
    </row>
    <row r="15" ht="18" spans="1:33">
      <c r="A15" s="590"/>
      <c r="B15" s="590">
        <v>4</v>
      </c>
      <c r="C15" s="588">
        <v>417.932</v>
      </c>
      <c r="D15" s="589">
        <v>507.826</v>
      </c>
      <c r="E15" s="589">
        <v>391.726</v>
      </c>
      <c r="F15" s="589">
        <v>513.506</v>
      </c>
      <c r="G15" s="589">
        <v>584.426</v>
      </c>
      <c r="H15" s="589">
        <v>531.561</v>
      </c>
      <c r="I15" s="589">
        <v>708.551</v>
      </c>
      <c r="J15" s="589">
        <v>708.551</v>
      </c>
      <c r="K15" s="589">
        <v>536.211</v>
      </c>
      <c r="L15" s="589">
        <v>471.201</v>
      </c>
      <c r="M15" s="589">
        <v>548.586</v>
      </c>
      <c r="N15" s="589">
        <v>402.556</v>
      </c>
      <c r="O15" s="589">
        <v>402.556</v>
      </c>
      <c r="P15" s="589">
        <v>402.556</v>
      </c>
      <c r="Q15" s="589">
        <v>402.556</v>
      </c>
      <c r="R15" s="589">
        <v>554.781</v>
      </c>
      <c r="S15" s="589">
        <v>633.741</v>
      </c>
      <c r="T15" s="589">
        <v>554.781</v>
      </c>
      <c r="U15" s="589">
        <v>554.781</v>
      </c>
      <c r="V15" s="589">
        <v>554.781</v>
      </c>
      <c r="W15" s="589">
        <v>604.311</v>
      </c>
      <c r="X15" s="589">
        <v>604.311</v>
      </c>
      <c r="Y15" s="589">
        <v>604.311</v>
      </c>
      <c r="Z15" s="589">
        <v>1025.376</v>
      </c>
      <c r="AA15" s="589">
        <v>1025.376</v>
      </c>
      <c r="AB15" s="589">
        <v>610.506</v>
      </c>
      <c r="AC15" s="589">
        <v>693.586</v>
      </c>
      <c r="AD15" s="589">
        <v>693.586</v>
      </c>
      <c r="AE15" s="589">
        <v>693.586</v>
      </c>
      <c r="AF15" s="589">
        <v>610.506</v>
      </c>
      <c r="AG15" s="589">
        <v>760.671</v>
      </c>
    </row>
    <row r="16" ht="18" spans="1:33">
      <c r="A16" s="590"/>
      <c r="B16" s="590">
        <v>4.5</v>
      </c>
      <c r="C16" s="588">
        <v>452.905</v>
      </c>
      <c r="D16" s="589">
        <v>555.113</v>
      </c>
      <c r="E16" s="589">
        <v>425.608</v>
      </c>
      <c r="F16" s="589">
        <v>559.163</v>
      </c>
      <c r="G16" s="589">
        <v>646.628</v>
      </c>
      <c r="H16" s="589">
        <v>581.438</v>
      </c>
      <c r="I16" s="589">
        <v>766.683</v>
      </c>
      <c r="J16" s="589">
        <v>766.683</v>
      </c>
      <c r="K16" s="589">
        <v>579.793</v>
      </c>
      <c r="L16" s="589">
        <v>507.043</v>
      </c>
      <c r="M16" s="589">
        <v>593.728</v>
      </c>
      <c r="N16" s="589">
        <v>437.368</v>
      </c>
      <c r="O16" s="589">
        <v>437.368</v>
      </c>
      <c r="P16" s="589">
        <v>437.368</v>
      </c>
      <c r="Q16" s="589">
        <v>437.368</v>
      </c>
      <c r="R16" s="589">
        <v>600.938</v>
      </c>
      <c r="S16" s="589">
        <v>687.123</v>
      </c>
      <c r="T16" s="589">
        <v>600.938</v>
      </c>
      <c r="U16" s="589">
        <v>600.938</v>
      </c>
      <c r="V16" s="589">
        <v>600.938</v>
      </c>
      <c r="W16" s="589">
        <v>655.633</v>
      </c>
      <c r="X16" s="589">
        <v>655.633</v>
      </c>
      <c r="Y16" s="589">
        <v>655.633</v>
      </c>
      <c r="Z16" s="589">
        <v>1118.503</v>
      </c>
      <c r="AA16" s="589">
        <v>1118.503</v>
      </c>
      <c r="AB16" s="589">
        <v>662.873</v>
      </c>
      <c r="AC16" s="589">
        <v>757.398</v>
      </c>
      <c r="AD16" s="589">
        <v>757.398</v>
      </c>
      <c r="AE16" s="589">
        <v>757.398</v>
      </c>
      <c r="AF16" s="589">
        <v>662.873</v>
      </c>
      <c r="AG16" s="589">
        <v>824.998</v>
      </c>
    </row>
    <row r="17" ht="18" spans="1:33">
      <c r="A17" s="590"/>
      <c r="B17" s="590">
        <v>5</v>
      </c>
      <c r="C17" s="588">
        <v>479.947</v>
      </c>
      <c r="D17" s="589">
        <v>594.075</v>
      </c>
      <c r="E17" s="589">
        <v>451.15</v>
      </c>
      <c r="F17" s="589">
        <v>597.695</v>
      </c>
      <c r="G17" s="589">
        <v>690.075</v>
      </c>
      <c r="H17" s="589">
        <v>623.49</v>
      </c>
      <c r="I17" s="589">
        <v>816.99</v>
      </c>
      <c r="J17" s="589">
        <v>816.99</v>
      </c>
      <c r="K17" s="589">
        <v>615.665</v>
      </c>
      <c r="L17" s="589">
        <v>535.775</v>
      </c>
      <c r="M17" s="589">
        <v>631.23</v>
      </c>
      <c r="N17" s="589">
        <v>464.055</v>
      </c>
      <c r="O17" s="589">
        <v>464.055</v>
      </c>
      <c r="P17" s="589">
        <v>464.055</v>
      </c>
      <c r="Q17" s="589">
        <v>464.055</v>
      </c>
      <c r="R17" s="589">
        <v>638.985</v>
      </c>
      <c r="S17" s="589">
        <v>732.88</v>
      </c>
      <c r="T17" s="589">
        <v>638.985</v>
      </c>
      <c r="U17" s="589">
        <v>638.985</v>
      </c>
      <c r="V17" s="589">
        <v>638.985</v>
      </c>
      <c r="W17" s="589">
        <v>698.83</v>
      </c>
      <c r="X17" s="589">
        <v>698.83</v>
      </c>
      <c r="Y17" s="589">
        <v>698.83</v>
      </c>
      <c r="Z17" s="589">
        <v>1203.99</v>
      </c>
      <c r="AA17" s="589">
        <v>1203.99</v>
      </c>
      <c r="AB17" s="589">
        <v>707.5</v>
      </c>
      <c r="AC17" s="589">
        <v>812.87</v>
      </c>
      <c r="AD17" s="589">
        <v>812.87</v>
      </c>
      <c r="AE17" s="589">
        <v>812.87</v>
      </c>
      <c r="AF17" s="589">
        <v>707.5</v>
      </c>
      <c r="AG17" s="589">
        <v>882.015</v>
      </c>
    </row>
    <row r="18" ht="18" spans="1:33">
      <c r="A18" s="590"/>
      <c r="B18" s="590">
        <v>5.5</v>
      </c>
      <c r="C18" s="588">
        <v>528.722</v>
      </c>
      <c r="D18" s="589">
        <v>640.762</v>
      </c>
      <c r="E18" s="589">
        <v>484.932</v>
      </c>
      <c r="F18" s="589">
        <v>643.352</v>
      </c>
      <c r="G18" s="589">
        <v>751.677</v>
      </c>
      <c r="H18" s="589">
        <v>673.267</v>
      </c>
      <c r="I18" s="589">
        <v>879.157</v>
      </c>
      <c r="J18" s="589">
        <v>879.157</v>
      </c>
      <c r="K18" s="589">
        <v>657.787</v>
      </c>
      <c r="L18" s="589">
        <v>571.617</v>
      </c>
      <c r="M18" s="589">
        <v>676.372</v>
      </c>
      <c r="N18" s="589">
        <v>500.427</v>
      </c>
      <c r="O18" s="589">
        <v>500.427</v>
      </c>
      <c r="P18" s="589">
        <v>500.427</v>
      </c>
      <c r="Q18" s="589">
        <v>500.427</v>
      </c>
      <c r="R18" s="589">
        <v>682.052</v>
      </c>
      <c r="S18" s="589">
        <v>781.642</v>
      </c>
      <c r="T18" s="589">
        <v>683.082</v>
      </c>
      <c r="U18" s="589">
        <v>683.082</v>
      </c>
      <c r="V18" s="589">
        <v>683.082</v>
      </c>
      <c r="W18" s="589">
        <v>747.062</v>
      </c>
      <c r="X18" s="589">
        <v>747.062</v>
      </c>
      <c r="Y18" s="589">
        <v>747.062</v>
      </c>
      <c r="Z18" s="589">
        <v>1274.427</v>
      </c>
      <c r="AA18" s="589">
        <v>1274.427</v>
      </c>
      <c r="AB18" s="589">
        <v>759.452</v>
      </c>
      <c r="AC18" s="589">
        <v>876.582</v>
      </c>
      <c r="AD18" s="589">
        <v>876.582</v>
      </c>
      <c r="AE18" s="589">
        <v>876.582</v>
      </c>
      <c r="AF18" s="589">
        <v>759.452</v>
      </c>
      <c r="AG18" s="589">
        <v>950.877</v>
      </c>
    </row>
    <row r="19" ht="18" spans="1:33">
      <c r="A19" s="590"/>
      <c r="B19" s="590">
        <v>6</v>
      </c>
      <c r="C19" s="588">
        <v>554.631</v>
      </c>
      <c r="D19" s="589">
        <v>679.724</v>
      </c>
      <c r="E19" s="589">
        <v>510.589</v>
      </c>
      <c r="F19" s="589">
        <v>681.384</v>
      </c>
      <c r="G19" s="589">
        <v>795.339</v>
      </c>
      <c r="H19" s="589">
        <v>715.334</v>
      </c>
      <c r="I19" s="589">
        <v>933.699</v>
      </c>
      <c r="J19" s="589">
        <v>933.699</v>
      </c>
      <c r="K19" s="589">
        <v>691.699</v>
      </c>
      <c r="L19" s="589">
        <v>599.849</v>
      </c>
      <c r="M19" s="589">
        <v>713.789</v>
      </c>
      <c r="N19" s="589">
        <v>524.409</v>
      </c>
      <c r="O19" s="589">
        <v>524.409</v>
      </c>
      <c r="P19" s="589">
        <v>524.409</v>
      </c>
      <c r="Q19" s="589">
        <v>524.409</v>
      </c>
      <c r="R19" s="589">
        <v>717.394</v>
      </c>
      <c r="S19" s="589">
        <v>823.279</v>
      </c>
      <c r="T19" s="589">
        <v>719.454</v>
      </c>
      <c r="U19" s="589">
        <v>719.454</v>
      </c>
      <c r="V19" s="589">
        <v>719.454</v>
      </c>
      <c r="W19" s="589">
        <v>787.669</v>
      </c>
      <c r="X19" s="589">
        <v>787.669</v>
      </c>
      <c r="Y19" s="589">
        <v>787.669</v>
      </c>
      <c r="Z19" s="589">
        <v>1337.724</v>
      </c>
      <c r="AA19" s="589">
        <v>1337.724</v>
      </c>
      <c r="AB19" s="589">
        <v>804.094</v>
      </c>
      <c r="AC19" s="589">
        <v>932.669</v>
      </c>
      <c r="AD19" s="589">
        <v>932.669</v>
      </c>
      <c r="AE19" s="589">
        <v>932.669</v>
      </c>
      <c r="AF19" s="589">
        <v>804.094</v>
      </c>
      <c r="AG19" s="589">
        <v>1011.614</v>
      </c>
    </row>
    <row r="20" ht="18" spans="1:33">
      <c r="A20" s="590"/>
      <c r="B20" s="590">
        <v>6.5</v>
      </c>
      <c r="C20" s="588">
        <v>588.265</v>
      </c>
      <c r="D20" s="589">
        <v>726.511</v>
      </c>
      <c r="E20" s="589">
        <v>544.356</v>
      </c>
      <c r="F20" s="589">
        <v>695.036</v>
      </c>
      <c r="G20" s="589">
        <v>856.826</v>
      </c>
      <c r="H20" s="589">
        <v>765.211</v>
      </c>
      <c r="I20" s="589">
        <v>995.866</v>
      </c>
      <c r="J20" s="589">
        <v>995.866</v>
      </c>
      <c r="K20" s="589">
        <v>733.221</v>
      </c>
      <c r="L20" s="589">
        <v>635.691</v>
      </c>
      <c r="M20" s="589">
        <v>759.031</v>
      </c>
      <c r="N20" s="589">
        <v>555.731</v>
      </c>
      <c r="O20" s="589">
        <v>555.731</v>
      </c>
      <c r="P20" s="589">
        <v>555.731</v>
      </c>
      <c r="Q20" s="589">
        <v>555.731</v>
      </c>
      <c r="R20" s="589">
        <v>760.561</v>
      </c>
      <c r="S20" s="589">
        <v>872.541</v>
      </c>
      <c r="T20" s="589">
        <v>763.666</v>
      </c>
      <c r="U20" s="589">
        <v>763.666</v>
      </c>
      <c r="V20" s="589">
        <v>763.666</v>
      </c>
      <c r="W20" s="589">
        <v>835.401</v>
      </c>
      <c r="X20" s="589">
        <v>835.401</v>
      </c>
      <c r="Y20" s="589">
        <v>835.401</v>
      </c>
      <c r="Z20" s="589">
        <v>1408.146</v>
      </c>
      <c r="AA20" s="589">
        <v>1408.146</v>
      </c>
      <c r="AB20" s="589">
        <v>856.546</v>
      </c>
      <c r="AC20" s="589">
        <v>995.866</v>
      </c>
      <c r="AD20" s="589">
        <v>995.866</v>
      </c>
      <c r="AE20" s="589">
        <v>995.866</v>
      </c>
      <c r="AF20" s="589">
        <v>856.546</v>
      </c>
      <c r="AG20" s="589">
        <v>1080.491</v>
      </c>
    </row>
    <row r="21" ht="18" spans="1:33">
      <c r="A21" s="590"/>
      <c r="B21" s="590">
        <v>7</v>
      </c>
      <c r="C21" s="588">
        <v>614.174</v>
      </c>
      <c r="D21" s="589">
        <v>765.573</v>
      </c>
      <c r="E21" s="589">
        <v>569.913</v>
      </c>
      <c r="F21" s="589">
        <v>700.978</v>
      </c>
      <c r="G21" s="589">
        <v>900.388</v>
      </c>
      <c r="H21" s="589">
        <v>807.263</v>
      </c>
      <c r="I21" s="589">
        <v>1050.308</v>
      </c>
      <c r="J21" s="589">
        <v>1050.308</v>
      </c>
      <c r="K21" s="589">
        <v>767.633</v>
      </c>
      <c r="L21" s="589">
        <v>663.823</v>
      </c>
      <c r="M21" s="589">
        <v>796.433</v>
      </c>
      <c r="N21" s="589">
        <v>579.813</v>
      </c>
      <c r="O21" s="589">
        <v>579.813</v>
      </c>
      <c r="P21" s="589">
        <v>579.813</v>
      </c>
      <c r="Q21" s="589">
        <v>579.813</v>
      </c>
      <c r="R21" s="589">
        <v>795.403</v>
      </c>
      <c r="S21" s="589">
        <v>913.563</v>
      </c>
      <c r="T21" s="589">
        <v>800.038</v>
      </c>
      <c r="U21" s="589">
        <v>800.038</v>
      </c>
      <c r="V21" s="589">
        <v>800.038</v>
      </c>
      <c r="W21" s="589">
        <v>875.908</v>
      </c>
      <c r="X21" s="589">
        <v>875.908</v>
      </c>
      <c r="Y21" s="589">
        <v>875.908</v>
      </c>
      <c r="Z21" s="589">
        <v>1470.858</v>
      </c>
      <c r="AA21" s="589">
        <v>1470.858</v>
      </c>
      <c r="AB21" s="589">
        <v>901.188</v>
      </c>
      <c r="AC21" s="589">
        <v>1051.853</v>
      </c>
      <c r="AD21" s="589">
        <v>1051.853</v>
      </c>
      <c r="AE21" s="589">
        <v>1051.853</v>
      </c>
      <c r="AF21" s="589">
        <v>901.188</v>
      </c>
      <c r="AG21" s="589">
        <v>1141.228</v>
      </c>
    </row>
    <row r="22" ht="18" spans="1:33">
      <c r="A22" s="590"/>
      <c r="B22" s="590">
        <v>7.5</v>
      </c>
      <c r="C22" s="588">
        <v>647.705</v>
      </c>
      <c r="D22" s="589">
        <v>812.76</v>
      </c>
      <c r="E22" s="589">
        <v>603.18</v>
      </c>
      <c r="F22" s="589">
        <v>715.245</v>
      </c>
      <c r="G22" s="589">
        <v>962.49</v>
      </c>
      <c r="H22" s="589">
        <v>857.14</v>
      </c>
      <c r="I22" s="589">
        <v>1112.56</v>
      </c>
      <c r="J22" s="589">
        <v>1112.56</v>
      </c>
      <c r="K22" s="589">
        <v>809.155</v>
      </c>
      <c r="L22" s="589">
        <v>699.78</v>
      </c>
      <c r="M22" s="589">
        <v>841.575</v>
      </c>
      <c r="N22" s="589">
        <v>611.535</v>
      </c>
      <c r="O22" s="589">
        <v>611.535</v>
      </c>
      <c r="P22" s="589">
        <v>611.535</v>
      </c>
      <c r="Q22" s="589">
        <v>611.535</v>
      </c>
      <c r="R22" s="589">
        <v>838.57</v>
      </c>
      <c r="S22" s="589">
        <v>962.925</v>
      </c>
      <c r="T22" s="589">
        <v>843.635</v>
      </c>
      <c r="U22" s="589">
        <v>843.635</v>
      </c>
      <c r="V22" s="589">
        <v>843.635</v>
      </c>
      <c r="W22" s="589">
        <v>924.125</v>
      </c>
      <c r="X22" s="589">
        <v>924.125</v>
      </c>
      <c r="Y22" s="589">
        <v>924.125</v>
      </c>
      <c r="Z22" s="589">
        <v>1541.88</v>
      </c>
      <c r="AA22" s="589">
        <v>1541.88</v>
      </c>
      <c r="AB22" s="589">
        <v>953.64</v>
      </c>
      <c r="AC22" s="589">
        <v>1115.15</v>
      </c>
      <c r="AD22" s="589">
        <v>1115.15</v>
      </c>
      <c r="AE22" s="589">
        <v>1115.15</v>
      </c>
      <c r="AF22" s="589">
        <v>953.64</v>
      </c>
      <c r="AG22" s="589">
        <v>1210.09</v>
      </c>
    </row>
    <row r="23" ht="18" spans="1:33">
      <c r="A23" s="590"/>
      <c r="B23" s="590">
        <v>8</v>
      </c>
      <c r="C23" s="588">
        <v>673.82</v>
      </c>
      <c r="D23" s="589">
        <v>851.722</v>
      </c>
      <c r="E23" s="589">
        <v>629.337</v>
      </c>
      <c r="F23" s="589">
        <v>721.172</v>
      </c>
      <c r="G23" s="589">
        <v>1005.552</v>
      </c>
      <c r="H23" s="589">
        <v>899.192</v>
      </c>
      <c r="I23" s="589">
        <v>1167.002</v>
      </c>
      <c r="J23" s="589">
        <v>1167.002</v>
      </c>
      <c r="K23" s="589">
        <v>842.967</v>
      </c>
      <c r="L23" s="589">
        <v>727.897</v>
      </c>
      <c r="M23" s="589">
        <v>879.092</v>
      </c>
      <c r="N23" s="589">
        <v>635.017</v>
      </c>
      <c r="O23" s="589">
        <v>635.017</v>
      </c>
      <c r="P23" s="589">
        <v>635.017</v>
      </c>
      <c r="Q23" s="589">
        <v>635.017</v>
      </c>
      <c r="R23" s="589">
        <v>873.912</v>
      </c>
      <c r="S23" s="589">
        <v>1004.462</v>
      </c>
      <c r="T23" s="589">
        <v>880.122</v>
      </c>
      <c r="U23" s="589">
        <v>880.122</v>
      </c>
      <c r="V23" s="589">
        <v>880.122</v>
      </c>
      <c r="W23" s="589">
        <v>964.732</v>
      </c>
      <c r="X23" s="589">
        <v>964.732</v>
      </c>
      <c r="Y23" s="589">
        <v>964.732</v>
      </c>
      <c r="Z23" s="589">
        <v>1604.577</v>
      </c>
      <c r="AA23" s="589">
        <v>1604.577</v>
      </c>
      <c r="AB23" s="589">
        <v>998.267</v>
      </c>
      <c r="AC23" s="589">
        <v>1171.137</v>
      </c>
      <c r="AD23" s="589">
        <v>1171.137</v>
      </c>
      <c r="AE23" s="589">
        <v>1171.137</v>
      </c>
      <c r="AF23" s="589">
        <v>998.267</v>
      </c>
      <c r="AG23" s="589">
        <v>1270.727</v>
      </c>
    </row>
    <row r="24" ht="18" spans="1:33">
      <c r="A24" s="590"/>
      <c r="B24" s="590">
        <v>8.5</v>
      </c>
      <c r="C24" s="588">
        <v>707.351</v>
      </c>
      <c r="D24" s="589">
        <v>898.409</v>
      </c>
      <c r="E24" s="589">
        <v>662.719</v>
      </c>
      <c r="F24" s="589">
        <v>734.839</v>
      </c>
      <c r="G24" s="589">
        <v>1067.639</v>
      </c>
      <c r="H24" s="589">
        <v>948.984</v>
      </c>
      <c r="I24" s="589">
        <v>1229.269</v>
      </c>
      <c r="J24" s="589">
        <v>1181.699</v>
      </c>
      <c r="K24" s="589">
        <v>884.989</v>
      </c>
      <c r="L24" s="589">
        <v>764.354</v>
      </c>
      <c r="M24" s="589">
        <v>924.719</v>
      </c>
      <c r="N24" s="589">
        <v>666.839</v>
      </c>
      <c r="O24" s="589">
        <v>666.839</v>
      </c>
      <c r="P24" s="589">
        <v>666.839</v>
      </c>
      <c r="Q24" s="589">
        <v>666.839</v>
      </c>
      <c r="R24" s="589">
        <v>916.994</v>
      </c>
      <c r="S24" s="589">
        <v>1053.324</v>
      </c>
      <c r="T24" s="589">
        <v>924.219</v>
      </c>
      <c r="U24" s="589">
        <v>924.219</v>
      </c>
      <c r="V24" s="589">
        <v>924.219</v>
      </c>
      <c r="W24" s="589">
        <v>1012.964</v>
      </c>
      <c r="X24" s="589">
        <v>1012.964</v>
      </c>
      <c r="Y24" s="589">
        <v>1012.964</v>
      </c>
      <c r="Z24" s="589">
        <v>1675.499</v>
      </c>
      <c r="AA24" s="589">
        <v>1675.499</v>
      </c>
      <c r="AB24" s="589">
        <v>1050.634</v>
      </c>
      <c r="AC24" s="589">
        <v>1234.934</v>
      </c>
      <c r="AD24" s="589">
        <v>1234.934</v>
      </c>
      <c r="AE24" s="589">
        <v>1234.934</v>
      </c>
      <c r="AF24" s="589">
        <v>1050.634</v>
      </c>
      <c r="AG24" s="589">
        <v>1339.604</v>
      </c>
    </row>
    <row r="25" ht="18" spans="1:33">
      <c r="A25" s="590"/>
      <c r="B25" s="590">
        <v>9</v>
      </c>
      <c r="C25" s="588">
        <v>733.26</v>
      </c>
      <c r="D25" s="589">
        <v>937.371</v>
      </c>
      <c r="E25" s="589">
        <v>688.761</v>
      </c>
      <c r="F25" s="589">
        <v>740.881</v>
      </c>
      <c r="G25" s="589">
        <v>1111.101</v>
      </c>
      <c r="H25" s="589">
        <v>991.136</v>
      </c>
      <c r="I25" s="589">
        <v>1283.711</v>
      </c>
      <c r="J25" s="589">
        <v>1189.286</v>
      </c>
      <c r="K25" s="589">
        <v>918.801</v>
      </c>
      <c r="L25" s="589">
        <v>792.471</v>
      </c>
      <c r="M25" s="589">
        <v>962.236</v>
      </c>
      <c r="N25" s="589">
        <v>690.821</v>
      </c>
      <c r="O25" s="589">
        <v>690.821</v>
      </c>
      <c r="P25" s="589">
        <v>690.821</v>
      </c>
      <c r="Q25" s="589">
        <v>690.821</v>
      </c>
      <c r="R25" s="589">
        <v>951.936</v>
      </c>
      <c r="S25" s="589">
        <v>1094.861</v>
      </c>
      <c r="T25" s="589">
        <v>960.691</v>
      </c>
      <c r="U25" s="589">
        <v>960.691</v>
      </c>
      <c r="V25" s="589">
        <v>960.691</v>
      </c>
      <c r="W25" s="589">
        <v>1053.071</v>
      </c>
      <c r="X25" s="589">
        <v>1053.071</v>
      </c>
      <c r="Y25" s="589">
        <v>1053.071</v>
      </c>
      <c r="Z25" s="589">
        <v>1738.311</v>
      </c>
      <c r="AA25" s="589">
        <v>1738.311</v>
      </c>
      <c r="AB25" s="589">
        <v>1095.361</v>
      </c>
      <c r="AC25" s="589">
        <v>1290.321</v>
      </c>
      <c r="AD25" s="589">
        <v>1290.321</v>
      </c>
      <c r="AE25" s="589">
        <v>1290.321</v>
      </c>
      <c r="AF25" s="589">
        <v>1095.361</v>
      </c>
      <c r="AG25" s="589">
        <v>1400.841</v>
      </c>
    </row>
    <row r="26" ht="18" spans="1:33">
      <c r="A26" s="590"/>
      <c r="B26" s="590">
        <v>9.5</v>
      </c>
      <c r="C26" s="588">
        <v>766.791</v>
      </c>
      <c r="D26" s="589">
        <v>984.258</v>
      </c>
      <c r="E26" s="589">
        <v>722.043</v>
      </c>
      <c r="F26" s="589">
        <v>754.548</v>
      </c>
      <c r="G26" s="589">
        <v>1172.803</v>
      </c>
      <c r="H26" s="589">
        <v>1040.913</v>
      </c>
      <c r="I26" s="589">
        <v>1345.878</v>
      </c>
      <c r="J26" s="589">
        <v>1203.983</v>
      </c>
      <c r="K26" s="589">
        <v>960.423</v>
      </c>
      <c r="L26" s="589">
        <v>828.328</v>
      </c>
      <c r="M26" s="589">
        <v>1007.378</v>
      </c>
      <c r="N26" s="589">
        <v>722.543</v>
      </c>
      <c r="O26" s="589">
        <v>722.543</v>
      </c>
      <c r="P26" s="589">
        <v>722.543</v>
      </c>
      <c r="Q26" s="589">
        <v>722.543</v>
      </c>
      <c r="R26" s="589">
        <v>995.003</v>
      </c>
      <c r="S26" s="589">
        <v>1144.108</v>
      </c>
      <c r="T26" s="589">
        <v>1004.903</v>
      </c>
      <c r="U26" s="589">
        <v>1004.903</v>
      </c>
      <c r="V26" s="589">
        <v>1004.903</v>
      </c>
      <c r="W26" s="589">
        <v>1101.288</v>
      </c>
      <c r="X26" s="589">
        <v>1101.288</v>
      </c>
      <c r="Y26" s="589">
        <v>1101.288</v>
      </c>
      <c r="Z26" s="589">
        <v>1808.733</v>
      </c>
      <c r="AA26" s="589">
        <v>1808.733</v>
      </c>
      <c r="AB26" s="589">
        <v>1147.228</v>
      </c>
      <c r="AC26" s="589">
        <v>1354.133</v>
      </c>
      <c r="AD26" s="589">
        <v>1354.133</v>
      </c>
      <c r="AE26" s="589">
        <v>1354.133</v>
      </c>
      <c r="AF26" s="589">
        <v>1147.228</v>
      </c>
      <c r="AG26" s="589">
        <v>1469.203</v>
      </c>
    </row>
    <row r="27" ht="18" spans="1:33">
      <c r="A27" s="590"/>
      <c r="B27" s="590">
        <v>10</v>
      </c>
      <c r="C27" s="588">
        <v>792.803</v>
      </c>
      <c r="D27" s="589">
        <v>1023.22</v>
      </c>
      <c r="E27" s="589">
        <v>748.085</v>
      </c>
      <c r="F27" s="589">
        <v>760.575</v>
      </c>
      <c r="G27" s="589">
        <v>1216.25</v>
      </c>
      <c r="H27" s="589">
        <v>1083.065</v>
      </c>
      <c r="I27" s="589">
        <v>1400.42</v>
      </c>
      <c r="J27" s="589">
        <v>1211.055</v>
      </c>
      <c r="K27" s="589">
        <v>994.835</v>
      </c>
      <c r="L27" s="589">
        <v>856.545</v>
      </c>
      <c r="M27" s="589">
        <v>1044.795</v>
      </c>
      <c r="N27" s="589">
        <v>746.14</v>
      </c>
      <c r="O27" s="589">
        <v>746.14</v>
      </c>
      <c r="P27" s="589">
        <v>746.14</v>
      </c>
      <c r="Q27" s="589">
        <v>746.14</v>
      </c>
      <c r="R27" s="589">
        <v>1030.445</v>
      </c>
      <c r="S27" s="589">
        <v>1185.245</v>
      </c>
      <c r="T27" s="589">
        <v>1041.175</v>
      </c>
      <c r="U27" s="589">
        <v>1041.175</v>
      </c>
      <c r="V27" s="589">
        <v>1041.175</v>
      </c>
      <c r="W27" s="589">
        <v>1141.895</v>
      </c>
      <c r="X27" s="589">
        <v>1141.895</v>
      </c>
      <c r="Y27" s="589">
        <v>1141.895</v>
      </c>
      <c r="Z27" s="589">
        <v>1871.93</v>
      </c>
      <c r="AA27" s="589">
        <v>1871.93</v>
      </c>
      <c r="AB27" s="589">
        <v>1191.955</v>
      </c>
      <c r="AC27" s="589">
        <v>1409.705</v>
      </c>
      <c r="AD27" s="589">
        <v>1409.705</v>
      </c>
      <c r="AE27" s="589">
        <v>1409.705</v>
      </c>
      <c r="AF27" s="589">
        <v>1191.955</v>
      </c>
      <c r="AG27" s="589">
        <v>1530.44</v>
      </c>
    </row>
    <row r="28" ht="18" spans="1:33">
      <c r="A28" s="590"/>
      <c r="B28" s="590">
        <v>10.5</v>
      </c>
      <c r="C28" s="588">
        <v>896.58</v>
      </c>
      <c r="D28" s="589">
        <v>1070.407</v>
      </c>
      <c r="E28" s="589">
        <v>780.437</v>
      </c>
      <c r="F28" s="589">
        <v>774.242</v>
      </c>
      <c r="G28" s="589">
        <v>1274.762</v>
      </c>
      <c r="H28" s="589">
        <v>1129.752</v>
      </c>
      <c r="I28" s="589">
        <v>1462.572</v>
      </c>
      <c r="J28" s="589">
        <v>1226.252</v>
      </c>
      <c r="K28" s="589">
        <v>1032.237</v>
      </c>
      <c r="L28" s="589">
        <v>962.577</v>
      </c>
      <c r="M28" s="589">
        <v>1090.022</v>
      </c>
      <c r="N28" s="589">
        <v>878.982</v>
      </c>
      <c r="O28" s="589">
        <v>878.982</v>
      </c>
      <c r="P28" s="589">
        <v>878.982</v>
      </c>
      <c r="Q28" s="589">
        <v>878.982</v>
      </c>
      <c r="R28" s="589">
        <v>1070.407</v>
      </c>
      <c r="S28" s="589">
        <v>1230.387</v>
      </c>
      <c r="T28" s="589">
        <v>1080.752</v>
      </c>
      <c r="U28" s="589">
        <v>1080.752</v>
      </c>
      <c r="V28" s="589">
        <v>1080.752</v>
      </c>
      <c r="W28" s="589">
        <v>1190.127</v>
      </c>
      <c r="X28" s="589">
        <v>1190.127</v>
      </c>
      <c r="Y28" s="589">
        <v>1190.127</v>
      </c>
      <c r="Z28" s="589">
        <v>1942.467</v>
      </c>
      <c r="AA28" s="589">
        <v>1942.467</v>
      </c>
      <c r="AB28" s="589">
        <v>1244.322</v>
      </c>
      <c r="AC28" s="589">
        <v>1473.417</v>
      </c>
      <c r="AD28" s="589">
        <v>1473.417</v>
      </c>
      <c r="AE28" s="589">
        <v>1473.417</v>
      </c>
      <c r="AF28" s="589">
        <v>1244.322</v>
      </c>
      <c r="AG28" s="589">
        <v>1598.817</v>
      </c>
    </row>
    <row r="29" ht="18" spans="1:33">
      <c r="A29" s="590"/>
      <c r="B29" s="590">
        <v>11</v>
      </c>
      <c r="C29" s="588">
        <v>915.485</v>
      </c>
      <c r="D29" s="589">
        <v>1109.369</v>
      </c>
      <c r="E29" s="589">
        <v>805.449</v>
      </c>
      <c r="F29" s="589">
        <v>780.684</v>
      </c>
      <c r="G29" s="589">
        <v>1315.219</v>
      </c>
      <c r="H29" s="589">
        <v>1168.714</v>
      </c>
      <c r="I29" s="589">
        <v>1517.114</v>
      </c>
      <c r="J29" s="589">
        <v>1233.224</v>
      </c>
      <c r="K29" s="589">
        <v>1061.914</v>
      </c>
      <c r="L29" s="589">
        <v>993.284</v>
      </c>
      <c r="M29" s="589">
        <v>1127.439</v>
      </c>
      <c r="N29" s="589">
        <v>908.129</v>
      </c>
      <c r="O29" s="589">
        <v>908.129</v>
      </c>
      <c r="P29" s="589">
        <v>908.129</v>
      </c>
      <c r="Q29" s="589">
        <v>908.129</v>
      </c>
      <c r="R29" s="589">
        <v>1102.159</v>
      </c>
      <c r="S29" s="589">
        <v>1267.889</v>
      </c>
      <c r="T29" s="589">
        <v>1112.989</v>
      </c>
      <c r="U29" s="589">
        <v>1112.989</v>
      </c>
      <c r="V29" s="589">
        <v>1112.989</v>
      </c>
      <c r="W29" s="589">
        <v>1230.234</v>
      </c>
      <c r="X29" s="589">
        <v>1230.234</v>
      </c>
      <c r="Y29" s="589">
        <v>1230.234</v>
      </c>
      <c r="Z29" s="589">
        <v>2005.264</v>
      </c>
      <c r="AA29" s="589">
        <v>2005.264</v>
      </c>
      <c r="AB29" s="589">
        <v>1288.949</v>
      </c>
      <c r="AC29" s="589">
        <v>1528.889</v>
      </c>
      <c r="AD29" s="589">
        <v>1528.889</v>
      </c>
      <c r="AE29" s="589">
        <v>1528.889</v>
      </c>
      <c r="AF29" s="589">
        <v>1288.949</v>
      </c>
      <c r="AG29" s="589">
        <v>1660.054</v>
      </c>
    </row>
    <row r="30" ht="18" spans="1:33">
      <c r="A30" s="590"/>
      <c r="B30" s="590">
        <v>11.5</v>
      </c>
      <c r="C30" s="588">
        <v>942.115</v>
      </c>
      <c r="D30" s="589">
        <v>1156.056</v>
      </c>
      <c r="E30" s="589">
        <v>818.701</v>
      </c>
      <c r="F30" s="589">
        <v>794.436</v>
      </c>
      <c r="G30" s="589">
        <v>1374.231</v>
      </c>
      <c r="H30" s="589">
        <v>1215.501</v>
      </c>
      <c r="I30" s="589">
        <v>1579.281</v>
      </c>
      <c r="J30" s="589">
        <v>1248.521</v>
      </c>
      <c r="K30" s="589">
        <v>1099.401</v>
      </c>
      <c r="L30" s="589">
        <v>1032.216</v>
      </c>
      <c r="M30" s="589">
        <v>1172.581</v>
      </c>
      <c r="N30" s="589">
        <v>944.616</v>
      </c>
      <c r="O30" s="589">
        <v>944.616</v>
      </c>
      <c r="P30" s="589">
        <v>944.616</v>
      </c>
      <c r="Q30" s="589">
        <v>944.616</v>
      </c>
      <c r="R30" s="589">
        <v>1142.236</v>
      </c>
      <c r="S30" s="589">
        <v>1312.516</v>
      </c>
      <c r="T30" s="589">
        <v>1153.066</v>
      </c>
      <c r="U30" s="589">
        <v>1153.066</v>
      </c>
      <c r="V30" s="589">
        <v>1153.066</v>
      </c>
      <c r="W30" s="589">
        <v>1278.466</v>
      </c>
      <c r="X30" s="589">
        <v>1278.466</v>
      </c>
      <c r="Y30" s="589">
        <v>1278.466</v>
      </c>
      <c r="Z30" s="589">
        <v>2076.186</v>
      </c>
      <c r="AA30" s="589">
        <v>2076.186</v>
      </c>
      <c r="AB30" s="589">
        <v>1341.401</v>
      </c>
      <c r="AC30" s="589">
        <v>1592.701</v>
      </c>
      <c r="AD30" s="589">
        <v>1592.701</v>
      </c>
      <c r="AE30" s="589">
        <v>1592.701</v>
      </c>
      <c r="AF30" s="589">
        <v>1341.401</v>
      </c>
      <c r="AG30" s="589">
        <v>1728.916</v>
      </c>
    </row>
    <row r="31" ht="18" spans="1:33">
      <c r="A31" s="590"/>
      <c r="B31" s="590">
        <v>12</v>
      </c>
      <c r="C31" s="588">
        <v>960.814</v>
      </c>
      <c r="D31" s="589">
        <v>1195.118</v>
      </c>
      <c r="E31" s="589">
        <v>824.643</v>
      </c>
      <c r="F31" s="589">
        <v>800.378</v>
      </c>
      <c r="G31" s="589">
        <v>1414.688</v>
      </c>
      <c r="H31" s="589">
        <v>1254.463</v>
      </c>
      <c r="I31" s="589">
        <v>1633.723</v>
      </c>
      <c r="J31" s="589">
        <v>1255.493</v>
      </c>
      <c r="K31" s="589">
        <v>1129.078</v>
      </c>
      <c r="L31" s="589">
        <v>1063.038</v>
      </c>
      <c r="M31" s="589">
        <v>1210.083</v>
      </c>
      <c r="N31" s="589">
        <v>973.763</v>
      </c>
      <c r="O31" s="589">
        <v>973.763</v>
      </c>
      <c r="P31" s="589">
        <v>973.763</v>
      </c>
      <c r="Q31" s="589">
        <v>973.763</v>
      </c>
      <c r="R31" s="589">
        <v>1174.473</v>
      </c>
      <c r="S31" s="589">
        <v>1349.933</v>
      </c>
      <c r="T31" s="589">
        <v>1184.818</v>
      </c>
      <c r="U31" s="589">
        <v>1184.818</v>
      </c>
      <c r="V31" s="589">
        <v>1184.818</v>
      </c>
      <c r="W31" s="589">
        <v>1318.958</v>
      </c>
      <c r="X31" s="589">
        <v>1318.958</v>
      </c>
      <c r="Y31" s="589">
        <v>1318.958</v>
      </c>
      <c r="Z31" s="589">
        <v>2138.898</v>
      </c>
      <c r="AA31" s="589">
        <v>2138.898</v>
      </c>
      <c r="AB31" s="589">
        <v>1386.043</v>
      </c>
      <c r="AC31" s="589">
        <v>1648.688</v>
      </c>
      <c r="AD31" s="589">
        <v>1648.688</v>
      </c>
      <c r="AE31" s="589">
        <v>1648.688</v>
      </c>
      <c r="AF31" s="589">
        <v>1386.043</v>
      </c>
      <c r="AG31" s="589">
        <v>1789.553</v>
      </c>
    </row>
    <row r="32" ht="18" spans="1:33">
      <c r="A32" s="590"/>
      <c r="B32" s="590">
        <v>12.5</v>
      </c>
      <c r="C32" s="588">
        <v>987.341</v>
      </c>
      <c r="D32" s="589">
        <v>1241.905</v>
      </c>
      <c r="E32" s="589">
        <v>838.395</v>
      </c>
      <c r="F32" s="589">
        <v>814.145</v>
      </c>
      <c r="G32" s="589">
        <v>1441.71</v>
      </c>
      <c r="H32" s="589">
        <v>1269.775</v>
      </c>
      <c r="I32" s="589">
        <v>1695.99</v>
      </c>
      <c r="J32" s="589">
        <v>1270.69</v>
      </c>
      <c r="K32" s="589">
        <v>1167.08</v>
      </c>
      <c r="L32" s="589">
        <v>1101.97</v>
      </c>
      <c r="M32" s="589">
        <v>1255.325</v>
      </c>
      <c r="N32" s="589">
        <v>1010.735</v>
      </c>
      <c r="O32" s="589">
        <v>1010.735</v>
      </c>
      <c r="P32" s="589">
        <v>1010.735</v>
      </c>
      <c r="Q32" s="589">
        <v>1010.735</v>
      </c>
      <c r="R32" s="589">
        <v>1214.45</v>
      </c>
      <c r="S32" s="589">
        <v>1395.06</v>
      </c>
      <c r="T32" s="589">
        <v>1224.88</v>
      </c>
      <c r="U32" s="589">
        <v>1224.88</v>
      </c>
      <c r="V32" s="589">
        <v>1224.88</v>
      </c>
      <c r="W32" s="589">
        <v>1367.29</v>
      </c>
      <c r="X32" s="589">
        <v>1367.29</v>
      </c>
      <c r="Y32" s="589">
        <v>1367.29</v>
      </c>
      <c r="Z32" s="589">
        <v>2209.92</v>
      </c>
      <c r="AA32" s="589">
        <v>2209.92</v>
      </c>
      <c r="AB32" s="589">
        <v>1438.395</v>
      </c>
      <c r="AC32" s="589">
        <v>1711.885</v>
      </c>
      <c r="AD32" s="589">
        <v>1711.885</v>
      </c>
      <c r="AE32" s="589">
        <v>1711.885</v>
      </c>
      <c r="AF32" s="589">
        <v>1438.395</v>
      </c>
      <c r="AG32" s="589">
        <v>1858.43</v>
      </c>
    </row>
    <row r="33" ht="18" spans="1:33">
      <c r="A33" s="590"/>
      <c r="B33" s="590">
        <v>13</v>
      </c>
      <c r="C33" s="588">
        <v>1006.246</v>
      </c>
      <c r="D33" s="589">
        <v>1280.867</v>
      </c>
      <c r="E33" s="589">
        <v>844.322</v>
      </c>
      <c r="F33" s="589">
        <v>820.087</v>
      </c>
      <c r="G33" s="589">
        <v>1450.177</v>
      </c>
      <c r="H33" s="589">
        <v>1276.747</v>
      </c>
      <c r="I33" s="589">
        <v>1701.917</v>
      </c>
      <c r="J33" s="589">
        <v>1277.777</v>
      </c>
      <c r="K33" s="589">
        <v>1196.757</v>
      </c>
      <c r="L33" s="589">
        <v>1132.777</v>
      </c>
      <c r="M33" s="589">
        <v>1292.742</v>
      </c>
      <c r="N33" s="589">
        <v>1039.382</v>
      </c>
      <c r="O33" s="589">
        <v>1039.382</v>
      </c>
      <c r="P33" s="589">
        <v>1039.382</v>
      </c>
      <c r="Q33" s="589">
        <v>1039.382</v>
      </c>
      <c r="R33" s="589">
        <v>1246.202</v>
      </c>
      <c r="S33" s="589">
        <v>1432.562</v>
      </c>
      <c r="T33" s="589">
        <v>1257.132</v>
      </c>
      <c r="U33" s="589">
        <v>1257.132</v>
      </c>
      <c r="V33" s="589">
        <v>1257.132</v>
      </c>
      <c r="W33" s="589">
        <v>1407.797</v>
      </c>
      <c r="X33" s="589">
        <v>1407.797</v>
      </c>
      <c r="Y33" s="589">
        <v>1407.797</v>
      </c>
      <c r="Z33" s="589">
        <v>2272.517</v>
      </c>
      <c r="AA33" s="589">
        <v>2272.517</v>
      </c>
      <c r="AB33" s="589">
        <v>1483.137</v>
      </c>
      <c r="AC33" s="589">
        <v>1767.872</v>
      </c>
      <c r="AD33" s="589">
        <v>1767.872</v>
      </c>
      <c r="AE33" s="589">
        <v>1767.872</v>
      </c>
      <c r="AF33" s="589">
        <v>1483.137</v>
      </c>
      <c r="AG33" s="589">
        <v>1870.667</v>
      </c>
    </row>
    <row r="34" ht="18" spans="1:33">
      <c r="A34" s="590"/>
      <c r="B34" s="590">
        <v>13.5</v>
      </c>
      <c r="C34" s="588">
        <v>1032.876</v>
      </c>
      <c r="D34" s="589">
        <v>1328.054</v>
      </c>
      <c r="E34" s="589">
        <v>857.989</v>
      </c>
      <c r="F34" s="589">
        <v>833.739</v>
      </c>
      <c r="G34" s="589">
        <v>1477.199</v>
      </c>
      <c r="H34" s="589">
        <v>1291.944</v>
      </c>
      <c r="I34" s="589">
        <v>1715.584</v>
      </c>
      <c r="J34" s="589">
        <v>1292.474</v>
      </c>
      <c r="K34" s="589">
        <v>1234.159</v>
      </c>
      <c r="L34" s="589">
        <v>1171.709</v>
      </c>
      <c r="M34" s="589">
        <v>1337.984</v>
      </c>
      <c r="N34" s="589">
        <v>1076.254</v>
      </c>
      <c r="O34" s="589">
        <v>1076.254</v>
      </c>
      <c r="P34" s="589">
        <v>1076.254</v>
      </c>
      <c r="Q34" s="589">
        <v>1076.254</v>
      </c>
      <c r="R34" s="589">
        <v>1286.264</v>
      </c>
      <c r="S34" s="589">
        <v>1477.204</v>
      </c>
      <c r="T34" s="589">
        <v>1297.109</v>
      </c>
      <c r="U34" s="589">
        <v>1297.109</v>
      </c>
      <c r="V34" s="589">
        <v>1297.109</v>
      </c>
      <c r="W34" s="589">
        <v>1455.529</v>
      </c>
      <c r="X34" s="589">
        <v>1455.529</v>
      </c>
      <c r="Y34" s="589">
        <v>1455.529</v>
      </c>
      <c r="Z34" s="589">
        <v>2343.054</v>
      </c>
      <c r="AA34" s="589">
        <v>2343.054</v>
      </c>
      <c r="AB34" s="589">
        <v>1534.989</v>
      </c>
      <c r="AC34" s="589">
        <v>1831.169</v>
      </c>
      <c r="AD34" s="589">
        <v>1831.169</v>
      </c>
      <c r="AE34" s="589">
        <v>1831.169</v>
      </c>
      <c r="AF34" s="589">
        <v>1534.989</v>
      </c>
      <c r="AG34" s="589">
        <v>1891.029</v>
      </c>
    </row>
    <row r="35" ht="18" spans="1:33">
      <c r="A35" s="590"/>
      <c r="B35" s="590">
        <v>14</v>
      </c>
      <c r="C35" s="588">
        <v>1051.678</v>
      </c>
      <c r="D35" s="589">
        <v>1367.016</v>
      </c>
      <c r="E35" s="589">
        <v>863.416</v>
      </c>
      <c r="F35" s="589">
        <v>839.681</v>
      </c>
      <c r="G35" s="589">
        <v>1485.566</v>
      </c>
      <c r="H35" s="589">
        <v>1298.916</v>
      </c>
      <c r="I35" s="589">
        <v>1721.511</v>
      </c>
      <c r="J35" s="589">
        <v>1300.046</v>
      </c>
      <c r="K35" s="589">
        <v>1263.836</v>
      </c>
      <c r="L35" s="589">
        <v>1202.516</v>
      </c>
      <c r="M35" s="589">
        <v>1350.621</v>
      </c>
      <c r="N35" s="589">
        <v>1084.886</v>
      </c>
      <c r="O35" s="589">
        <v>1084.886</v>
      </c>
      <c r="P35" s="589">
        <v>1084.886</v>
      </c>
      <c r="Q35" s="589">
        <v>1084.886</v>
      </c>
      <c r="R35" s="589">
        <v>1318.616</v>
      </c>
      <c r="S35" s="589">
        <v>1514.606</v>
      </c>
      <c r="T35" s="589">
        <v>1328.846</v>
      </c>
      <c r="U35" s="589">
        <v>1328.846</v>
      </c>
      <c r="V35" s="589">
        <v>1328.846</v>
      </c>
      <c r="W35" s="589">
        <v>1496.021</v>
      </c>
      <c r="X35" s="589">
        <v>1496.021</v>
      </c>
      <c r="Y35" s="589">
        <v>1496.021</v>
      </c>
      <c r="Z35" s="589">
        <v>2354.231</v>
      </c>
      <c r="AA35" s="589">
        <v>2354.231</v>
      </c>
      <c r="AB35" s="589">
        <v>1579.731</v>
      </c>
      <c r="AC35" s="589">
        <v>1887.256</v>
      </c>
      <c r="AD35" s="589">
        <v>1887.256</v>
      </c>
      <c r="AE35" s="589">
        <v>1887.256</v>
      </c>
      <c r="AF35" s="589">
        <v>1579.731</v>
      </c>
      <c r="AG35" s="589">
        <v>1903.151</v>
      </c>
    </row>
    <row r="36" ht="18" spans="1:33">
      <c r="A36" s="590"/>
      <c r="B36" s="590">
        <v>14.5</v>
      </c>
      <c r="C36" s="588">
        <v>1078.308</v>
      </c>
      <c r="D36" s="589">
        <v>1413.803</v>
      </c>
      <c r="E36" s="589">
        <v>877.168</v>
      </c>
      <c r="F36" s="589">
        <v>853.448</v>
      </c>
      <c r="G36" s="589">
        <v>1512.588</v>
      </c>
      <c r="H36" s="589">
        <v>1313.713</v>
      </c>
      <c r="I36" s="589">
        <v>1735.278</v>
      </c>
      <c r="J36" s="589">
        <v>1314.743</v>
      </c>
      <c r="K36" s="589">
        <v>1301.838</v>
      </c>
      <c r="L36" s="589">
        <v>1240.963</v>
      </c>
      <c r="M36" s="589">
        <v>1371.498</v>
      </c>
      <c r="N36" s="589">
        <v>1101.628</v>
      </c>
      <c r="O36" s="589">
        <v>1101.628</v>
      </c>
      <c r="P36" s="589">
        <v>1101.628</v>
      </c>
      <c r="Q36" s="589">
        <v>1101.628</v>
      </c>
      <c r="R36" s="589">
        <v>1334.858</v>
      </c>
      <c r="S36" s="589">
        <v>1559.833</v>
      </c>
      <c r="T36" s="589">
        <v>1346.218</v>
      </c>
      <c r="U36" s="589">
        <v>1346.218</v>
      </c>
      <c r="V36" s="589">
        <v>1346.218</v>
      </c>
      <c r="W36" s="589">
        <v>1544.353</v>
      </c>
      <c r="X36" s="589">
        <v>1544.353</v>
      </c>
      <c r="Y36" s="589">
        <v>1544.353</v>
      </c>
      <c r="Z36" s="589">
        <v>2373.048</v>
      </c>
      <c r="AA36" s="589">
        <v>2373.048</v>
      </c>
      <c r="AB36" s="589">
        <v>1632.083</v>
      </c>
      <c r="AC36" s="589">
        <v>1950.953</v>
      </c>
      <c r="AD36" s="589">
        <v>1950.953</v>
      </c>
      <c r="AE36" s="589">
        <v>1950.953</v>
      </c>
      <c r="AF36" s="589">
        <v>1632.083</v>
      </c>
      <c r="AG36" s="589">
        <v>1923.613</v>
      </c>
    </row>
    <row r="37" ht="18" spans="1:33">
      <c r="A37" s="590"/>
      <c r="B37" s="590">
        <v>15</v>
      </c>
      <c r="C37" s="588">
        <v>1097.007</v>
      </c>
      <c r="D37" s="589">
        <v>1452.765</v>
      </c>
      <c r="E37" s="589">
        <v>883.11</v>
      </c>
      <c r="F37" s="589">
        <v>859.875</v>
      </c>
      <c r="G37" s="589">
        <v>1521.055</v>
      </c>
      <c r="H37" s="589">
        <v>1321.285</v>
      </c>
      <c r="I37" s="589">
        <v>1741.205</v>
      </c>
      <c r="J37" s="589">
        <v>1322.215</v>
      </c>
      <c r="K37" s="589">
        <v>1331.515</v>
      </c>
      <c r="L37" s="589">
        <v>1272.17</v>
      </c>
      <c r="M37" s="589">
        <v>1384.135</v>
      </c>
      <c r="N37" s="589">
        <v>1110.145</v>
      </c>
      <c r="O37" s="589">
        <v>1110.145</v>
      </c>
      <c r="P37" s="589">
        <v>1110.145</v>
      </c>
      <c r="Q37" s="589">
        <v>1110.145</v>
      </c>
      <c r="R37" s="589">
        <v>1343.375</v>
      </c>
      <c r="S37" s="589">
        <v>1567.835</v>
      </c>
      <c r="T37" s="589">
        <v>1355.765</v>
      </c>
      <c r="U37" s="589">
        <v>1355.765</v>
      </c>
      <c r="V37" s="589">
        <v>1355.765</v>
      </c>
      <c r="W37" s="589">
        <v>1584.86</v>
      </c>
      <c r="X37" s="589">
        <v>1584.86</v>
      </c>
      <c r="Y37" s="589">
        <v>1584.86</v>
      </c>
      <c r="Z37" s="589">
        <v>2383.64</v>
      </c>
      <c r="AA37" s="589">
        <v>2383.64</v>
      </c>
      <c r="AB37" s="589">
        <v>1676.71</v>
      </c>
      <c r="AC37" s="589">
        <v>2006.44</v>
      </c>
      <c r="AD37" s="589">
        <v>2006.44</v>
      </c>
      <c r="AE37" s="589">
        <v>2006.44</v>
      </c>
      <c r="AF37" s="589">
        <v>1676.71</v>
      </c>
      <c r="AG37" s="589">
        <v>1936.25</v>
      </c>
    </row>
    <row r="38" ht="18" spans="1:33">
      <c r="A38" s="590"/>
      <c r="B38" s="590">
        <v>15.5</v>
      </c>
      <c r="C38" s="588">
        <v>1123.637</v>
      </c>
      <c r="D38" s="589">
        <v>1499.552</v>
      </c>
      <c r="E38" s="589">
        <v>896.862</v>
      </c>
      <c r="F38" s="589">
        <v>873.542</v>
      </c>
      <c r="G38" s="589">
        <v>1548.077</v>
      </c>
      <c r="H38" s="589">
        <v>1335.982</v>
      </c>
      <c r="I38" s="589">
        <v>1754.972</v>
      </c>
      <c r="J38" s="589">
        <v>1336.912</v>
      </c>
      <c r="K38" s="589">
        <v>1345.782</v>
      </c>
      <c r="L38" s="589">
        <v>1310.602</v>
      </c>
      <c r="M38" s="589">
        <v>1404.512</v>
      </c>
      <c r="N38" s="589">
        <v>1126.902</v>
      </c>
      <c r="O38" s="589">
        <v>1126.902</v>
      </c>
      <c r="P38" s="589">
        <v>1126.902</v>
      </c>
      <c r="Q38" s="589">
        <v>1126.902</v>
      </c>
      <c r="R38" s="589">
        <v>1359.617</v>
      </c>
      <c r="S38" s="589">
        <v>1583.662</v>
      </c>
      <c r="T38" s="589">
        <v>1373.122</v>
      </c>
      <c r="U38" s="589">
        <v>1373.122</v>
      </c>
      <c r="V38" s="589">
        <v>1373.122</v>
      </c>
      <c r="W38" s="589">
        <v>1632.692</v>
      </c>
      <c r="X38" s="589">
        <v>1632.692</v>
      </c>
      <c r="Y38" s="589">
        <v>1632.692</v>
      </c>
      <c r="Z38" s="589">
        <v>2402.542</v>
      </c>
      <c r="AA38" s="589">
        <v>2402.542</v>
      </c>
      <c r="AB38" s="589">
        <v>1729.077</v>
      </c>
      <c r="AC38" s="589">
        <v>2030.522</v>
      </c>
      <c r="AD38" s="589">
        <v>2030.522</v>
      </c>
      <c r="AE38" s="589">
        <v>2030.522</v>
      </c>
      <c r="AF38" s="589">
        <v>1729.077</v>
      </c>
      <c r="AG38" s="589">
        <v>1956.112</v>
      </c>
    </row>
    <row r="39" ht="18" spans="1:33">
      <c r="A39" s="590"/>
      <c r="B39" s="590">
        <v>16</v>
      </c>
      <c r="C39" s="588">
        <v>1142.439</v>
      </c>
      <c r="D39" s="589">
        <v>1538.514</v>
      </c>
      <c r="E39" s="589">
        <v>902.289</v>
      </c>
      <c r="F39" s="589">
        <v>879.584</v>
      </c>
      <c r="G39" s="589">
        <v>1556.559</v>
      </c>
      <c r="H39" s="589">
        <v>1343.454</v>
      </c>
      <c r="I39" s="589">
        <v>1760.899</v>
      </c>
      <c r="J39" s="589">
        <v>1343.984</v>
      </c>
      <c r="K39" s="589">
        <v>1352.239</v>
      </c>
      <c r="L39" s="589">
        <v>1341.909</v>
      </c>
      <c r="M39" s="589">
        <v>1417.249</v>
      </c>
      <c r="N39" s="589">
        <v>1135.519</v>
      </c>
      <c r="O39" s="589">
        <v>1135.519</v>
      </c>
      <c r="P39" s="589">
        <v>1135.519</v>
      </c>
      <c r="Q39" s="589">
        <v>1135.519</v>
      </c>
      <c r="R39" s="589">
        <v>1368.234</v>
      </c>
      <c r="S39" s="589">
        <v>1591.149</v>
      </c>
      <c r="T39" s="589">
        <v>1382.169</v>
      </c>
      <c r="U39" s="589">
        <v>1382.169</v>
      </c>
      <c r="V39" s="589">
        <v>1382.169</v>
      </c>
      <c r="W39" s="589">
        <v>1673.199</v>
      </c>
      <c r="X39" s="589">
        <v>1673.199</v>
      </c>
      <c r="Y39" s="589">
        <v>1673.199</v>
      </c>
      <c r="Z39" s="589">
        <v>2413.134</v>
      </c>
      <c r="AA39" s="589">
        <v>2413.134</v>
      </c>
      <c r="AB39" s="589">
        <v>1773.804</v>
      </c>
      <c r="AC39" s="589">
        <v>2047.279</v>
      </c>
      <c r="AD39" s="589">
        <v>2047.279</v>
      </c>
      <c r="AE39" s="589">
        <v>2047.279</v>
      </c>
      <c r="AF39" s="589">
        <v>1773.804</v>
      </c>
      <c r="AG39" s="589">
        <v>1968.849</v>
      </c>
    </row>
    <row r="40" ht="18" spans="1:33">
      <c r="A40" s="590"/>
      <c r="B40" s="590">
        <v>16.5</v>
      </c>
      <c r="C40" s="588">
        <v>1169.069</v>
      </c>
      <c r="D40" s="589">
        <v>1585.701</v>
      </c>
      <c r="E40" s="589">
        <v>916.041</v>
      </c>
      <c r="F40" s="589">
        <v>893.236</v>
      </c>
      <c r="G40" s="589">
        <v>1583.566</v>
      </c>
      <c r="H40" s="589">
        <v>1358.166</v>
      </c>
      <c r="I40" s="589">
        <v>1774.166</v>
      </c>
      <c r="J40" s="589">
        <v>1359.281</v>
      </c>
      <c r="K40" s="589">
        <v>1365.906</v>
      </c>
      <c r="L40" s="589">
        <v>1380.356</v>
      </c>
      <c r="M40" s="589">
        <v>1437.726</v>
      </c>
      <c r="N40" s="589">
        <v>1151.761</v>
      </c>
      <c r="O40" s="589">
        <v>1151.761</v>
      </c>
      <c r="P40" s="589">
        <v>1151.761</v>
      </c>
      <c r="Q40" s="589">
        <v>1151.761</v>
      </c>
      <c r="R40" s="589">
        <v>1384.476</v>
      </c>
      <c r="S40" s="589">
        <v>1606.976</v>
      </c>
      <c r="T40" s="589">
        <v>1399.441</v>
      </c>
      <c r="U40" s="589">
        <v>1399.441</v>
      </c>
      <c r="V40" s="589">
        <v>1399.441</v>
      </c>
      <c r="W40" s="589">
        <v>1721.516</v>
      </c>
      <c r="X40" s="589">
        <v>1721.516</v>
      </c>
      <c r="Y40" s="589">
        <v>1721.516</v>
      </c>
      <c r="Z40" s="589">
        <v>2431.951</v>
      </c>
      <c r="AA40" s="589">
        <v>2431.951</v>
      </c>
      <c r="AB40" s="589">
        <v>1826.271</v>
      </c>
      <c r="AC40" s="589">
        <v>2071.276</v>
      </c>
      <c r="AD40" s="589">
        <v>2071.276</v>
      </c>
      <c r="AE40" s="589">
        <v>2071.276</v>
      </c>
      <c r="AF40" s="589">
        <v>1826.271</v>
      </c>
      <c r="AG40" s="589">
        <v>1988.711</v>
      </c>
    </row>
    <row r="41" ht="18" spans="1:33">
      <c r="A41" s="590"/>
      <c r="B41" s="590">
        <v>17</v>
      </c>
      <c r="C41" s="588">
        <v>1187.768</v>
      </c>
      <c r="D41" s="589">
        <v>1624.763</v>
      </c>
      <c r="E41" s="589">
        <v>921.983</v>
      </c>
      <c r="F41" s="589">
        <v>899.278</v>
      </c>
      <c r="G41" s="589">
        <v>1591.948</v>
      </c>
      <c r="H41" s="589">
        <v>1365.238</v>
      </c>
      <c r="I41" s="589">
        <v>1779.993</v>
      </c>
      <c r="J41" s="589">
        <v>1366.268</v>
      </c>
      <c r="K41" s="589">
        <v>1372.463</v>
      </c>
      <c r="L41" s="589">
        <v>1411.663</v>
      </c>
      <c r="M41" s="589">
        <v>1450.363</v>
      </c>
      <c r="N41" s="589">
        <v>1160.793</v>
      </c>
      <c r="O41" s="589">
        <v>1160.793</v>
      </c>
      <c r="P41" s="589">
        <v>1160.793</v>
      </c>
      <c r="Q41" s="589">
        <v>1160.793</v>
      </c>
      <c r="R41" s="589">
        <v>1393.093</v>
      </c>
      <c r="S41" s="589">
        <v>1614.878</v>
      </c>
      <c r="T41" s="589">
        <v>1409.088</v>
      </c>
      <c r="U41" s="589">
        <v>1409.088</v>
      </c>
      <c r="V41" s="589">
        <v>1409.088</v>
      </c>
      <c r="W41" s="589">
        <v>1762.023</v>
      </c>
      <c r="X41" s="589">
        <v>1762.023</v>
      </c>
      <c r="Y41" s="589">
        <v>1762.023</v>
      </c>
      <c r="Z41" s="589">
        <v>2442.543</v>
      </c>
      <c r="AA41" s="589">
        <v>2442.543</v>
      </c>
      <c r="AB41" s="589">
        <v>1870.898</v>
      </c>
      <c r="AC41" s="589">
        <v>2087.633</v>
      </c>
      <c r="AD41" s="589">
        <v>2087.633</v>
      </c>
      <c r="AE41" s="589">
        <v>2087.633</v>
      </c>
      <c r="AF41" s="589">
        <v>1870.898</v>
      </c>
      <c r="AG41" s="589">
        <v>2001.348</v>
      </c>
    </row>
    <row r="42" ht="18" spans="1:33">
      <c r="A42" s="590"/>
      <c r="B42" s="590">
        <v>17.5</v>
      </c>
      <c r="C42" s="588">
        <v>1214.398</v>
      </c>
      <c r="D42" s="589">
        <v>1671.45</v>
      </c>
      <c r="E42" s="589">
        <v>935.635</v>
      </c>
      <c r="F42" s="589">
        <v>913.045</v>
      </c>
      <c r="G42" s="589">
        <v>1618.955</v>
      </c>
      <c r="H42" s="589">
        <v>1380.435</v>
      </c>
      <c r="I42" s="589">
        <v>1793.76</v>
      </c>
      <c r="J42" s="589">
        <v>1381.465</v>
      </c>
      <c r="K42" s="589">
        <v>1386.63</v>
      </c>
      <c r="L42" s="589">
        <v>1450.095</v>
      </c>
      <c r="M42" s="589">
        <v>1470.74</v>
      </c>
      <c r="N42" s="589">
        <v>1177.135</v>
      </c>
      <c r="O42" s="589">
        <v>1177.135</v>
      </c>
      <c r="P42" s="589">
        <v>1177.135</v>
      </c>
      <c r="Q42" s="589">
        <v>1177.135</v>
      </c>
      <c r="R42" s="589">
        <v>1409.32</v>
      </c>
      <c r="S42" s="589">
        <v>1630.69</v>
      </c>
      <c r="T42" s="589">
        <v>1425.845</v>
      </c>
      <c r="U42" s="589">
        <v>1425.845</v>
      </c>
      <c r="V42" s="589">
        <v>1425.845</v>
      </c>
      <c r="W42" s="589">
        <v>1810.255</v>
      </c>
      <c r="X42" s="589">
        <v>1810.255</v>
      </c>
      <c r="Y42" s="589">
        <v>1810.255</v>
      </c>
      <c r="Z42" s="589">
        <v>2461.445</v>
      </c>
      <c r="AA42" s="589">
        <v>2461.445</v>
      </c>
      <c r="AB42" s="589">
        <v>1922.765</v>
      </c>
      <c r="AC42" s="589">
        <v>2112.115</v>
      </c>
      <c r="AD42" s="589">
        <v>2112.115</v>
      </c>
      <c r="AE42" s="589">
        <v>2112.115</v>
      </c>
      <c r="AF42" s="589">
        <v>1922.765</v>
      </c>
      <c r="AG42" s="589">
        <v>2021.31</v>
      </c>
    </row>
    <row r="43" ht="18" spans="1:33">
      <c r="A43" s="590"/>
      <c r="B43" s="590">
        <v>18</v>
      </c>
      <c r="C43" s="588">
        <v>1233.2</v>
      </c>
      <c r="D43" s="589">
        <v>1710.512</v>
      </c>
      <c r="E43" s="589">
        <v>941.162</v>
      </c>
      <c r="F43" s="589">
        <v>918.887</v>
      </c>
      <c r="G43" s="589">
        <v>1627.537</v>
      </c>
      <c r="H43" s="589">
        <v>1387.507</v>
      </c>
      <c r="I43" s="589">
        <v>1799.687</v>
      </c>
      <c r="J43" s="589">
        <v>1388.437</v>
      </c>
      <c r="K43" s="589">
        <v>1393.187</v>
      </c>
      <c r="L43" s="589">
        <v>1480.902</v>
      </c>
      <c r="M43" s="589">
        <v>1483.492</v>
      </c>
      <c r="N43" s="589">
        <v>1186.252</v>
      </c>
      <c r="O43" s="589">
        <v>1186.252</v>
      </c>
      <c r="P43" s="589">
        <v>1186.252</v>
      </c>
      <c r="Q43" s="589">
        <v>1186.252</v>
      </c>
      <c r="R43" s="589">
        <v>1417.937</v>
      </c>
      <c r="S43" s="589">
        <v>1638.792</v>
      </c>
      <c r="T43" s="589">
        <v>1435.392</v>
      </c>
      <c r="U43" s="589">
        <v>1435.392</v>
      </c>
      <c r="V43" s="589">
        <v>1435.392</v>
      </c>
      <c r="W43" s="589">
        <v>1850.262</v>
      </c>
      <c r="X43" s="589">
        <v>1850.262</v>
      </c>
      <c r="Y43" s="589">
        <v>1850.262</v>
      </c>
      <c r="Z43" s="589">
        <v>2472.137</v>
      </c>
      <c r="AA43" s="589">
        <v>2472.137</v>
      </c>
      <c r="AB43" s="589">
        <v>1967.492</v>
      </c>
      <c r="AC43" s="589">
        <v>2128.472</v>
      </c>
      <c r="AD43" s="589">
        <v>2128.472</v>
      </c>
      <c r="AE43" s="589">
        <v>2128.472</v>
      </c>
      <c r="AF43" s="589">
        <v>1967.492</v>
      </c>
      <c r="AG43" s="589">
        <v>2033.947</v>
      </c>
    </row>
    <row r="44" ht="18" spans="1:33">
      <c r="A44" s="590"/>
      <c r="B44" s="590">
        <v>18.5</v>
      </c>
      <c r="C44" s="588">
        <v>1259.727</v>
      </c>
      <c r="D44" s="589">
        <v>1757.199</v>
      </c>
      <c r="E44" s="589">
        <v>954.829</v>
      </c>
      <c r="F44" s="589">
        <v>933.139</v>
      </c>
      <c r="G44" s="589">
        <v>1654.444</v>
      </c>
      <c r="H44" s="589">
        <v>1402.704</v>
      </c>
      <c r="I44" s="589">
        <v>1813.454</v>
      </c>
      <c r="J44" s="589">
        <v>1403.234</v>
      </c>
      <c r="K44" s="589">
        <v>1407.354</v>
      </c>
      <c r="L44" s="589">
        <v>1501.779</v>
      </c>
      <c r="M44" s="589">
        <v>1504.354</v>
      </c>
      <c r="N44" s="589">
        <v>1202.509</v>
      </c>
      <c r="O44" s="589">
        <v>1202.509</v>
      </c>
      <c r="P44" s="589">
        <v>1202.509</v>
      </c>
      <c r="Q44" s="589">
        <v>1202.509</v>
      </c>
      <c r="R44" s="589">
        <v>1434.179</v>
      </c>
      <c r="S44" s="589">
        <v>1654.519</v>
      </c>
      <c r="T44" s="589">
        <v>1452.764</v>
      </c>
      <c r="U44" s="589">
        <v>1452.764</v>
      </c>
      <c r="V44" s="589">
        <v>1452.764</v>
      </c>
      <c r="W44" s="589">
        <v>1873.314</v>
      </c>
      <c r="X44" s="589">
        <v>1873.314</v>
      </c>
      <c r="Y44" s="589">
        <v>1873.314</v>
      </c>
      <c r="Z44" s="589">
        <v>2490.954</v>
      </c>
      <c r="AA44" s="589">
        <v>2490.954</v>
      </c>
      <c r="AB44" s="589">
        <v>2019.844</v>
      </c>
      <c r="AC44" s="589">
        <v>2152.454</v>
      </c>
      <c r="AD44" s="589">
        <v>2152.454</v>
      </c>
      <c r="AE44" s="589">
        <v>2152.454</v>
      </c>
      <c r="AF44" s="589">
        <v>2019.844</v>
      </c>
      <c r="AG44" s="589">
        <v>2053.909</v>
      </c>
    </row>
    <row r="45" ht="18" spans="1:33">
      <c r="A45" s="590"/>
      <c r="B45" s="590">
        <v>19</v>
      </c>
      <c r="C45" s="588">
        <v>1278.735</v>
      </c>
      <c r="D45" s="589">
        <v>1796.161</v>
      </c>
      <c r="E45" s="589">
        <v>960.756</v>
      </c>
      <c r="F45" s="589">
        <v>939.081</v>
      </c>
      <c r="G45" s="589">
        <v>1662.926</v>
      </c>
      <c r="H45" s="589">
        <v>1409.676</v>
      </c>
      <c r="I45" s="589">
        <v>1819.481</v>
      </c>
      <c r="J45" s="589">
        <v>1410.706</v>
      </c>
      <c r="K45" s="589">
        <v>1413.811</v>
      </c>
      <c r="L45" s="589">
        <v>1514.431</v>
      </c>
      <c r="M45" s="589">
        <v>1517.006</v>
      </c>
      <c r="N45" s="589">
        <v>1211.026</v>
      </c>
      <c r="O45" s="589">
        <v>1211.026</v>
      </c>
      <c r="P45" s="589">
        <v>1211.026</v>
      </c>
      <c r="Q45" s="589">
        <v>1211.026</v>
      </c>
      <c r="R45" s="589">
        <v>1442.696</v>
      </c>
      <c r="S45" s="589">
        <v>1662.521</v>
      </c>
      <c r="T45" s="589">
        <v>1462.311</v>
      </c>
      <c r="U45" s="589">
        <v>1462.311</v>
      </c>
      <c r="V45" s="589">
        <v>1462.311</v>
      </c>
      <c r="W45" s="589">
        <v>1888.526</v>
      </c>
      <c r="X45" s="589">
        <v>1888.526</v>
      </c>
      <c r="Y45" s="589">
        <v>1888.526</v>
      </c>
      <c r="Z45" s="589">
        <v>2502.046</v>
      </c>
      <c r="AA45" s="589">
        <v>2502.046</v>
      </c>
      <c r="AB45" s="589">
        <v>2064.486</v>
      </c>
      <c r="AC45" s="589">
        <v>2168.726</v>
      </c>
      <c r="AD45" s="589">
        <v>2168.726</v>
      </c>
      <c r="AE45" s="589">
        <v>2168.726</v>
      </c>
      <c r="AF45" s="589">
        <v>2064.486</v>
      </c>
      <c r="AG45" s="589">
        <v>2066.546</v>
      </c>
    </row>
    <row r="46" ht="18" spans="1:33">
      <c r="A46" s="590"/>
      <c r="B46" s="590">
        <v>19.5</v>
      </c>
      <c r="C46" s="588">
        <v>1311.957</v>
      </c>
      <c r="D46" s="589">
        <v>1843.448</v>
      </c>
      <c r="E46" s="589">
        <v>975.023</v>
      </c>
      <c r="F46" s="589">
        <v>953.878</v>
      </c>
      <c r="G46" s="589">
        <v>1688.903</v>
      </c>
      <c r="H46" s="589">
        <v>1423.443</v>
      </c>
      <c r="I46" s="589">
        <v>1833.563</v>
      </c>
      <c r="J46" s="589">
        <v>1424.988</v>
      </c>
      <c r="K46" s="589">
        <v>1427.048</v>
      </c>
      <c r="L46" s="589">
        <v>1534.793</v>
      </c>
      <c r="M46" s="589">
        <v>1536.453</v>
      </c>
      <c r="N46" s="589">
        <v>1226.838</v>
      </c>
      <c r="O46" s="589">
        <v>1226.838</v>
      </c>
      <c r="P46" s="589">
        <v>1226.838</v>
      </c>
      <c r="Q46" s="589">
        <v>1226.838</v>
      </c>
      <c r="R46" s="589">
        <v>1457.908</v>
      </c>
      <c r="S46" s="589">
        <v>1678.333</v>
      </c>
      <c r="T46" s="589">
        <v>1477.623</v>
      </c>
      <c r="U46" s="589">
        <v>1477.623</v>
      </c>
      <c r="V46" s="589">
        <v>1477.623</v>
      </c>
      <c r="W46" s="589">
        <v>1904.353</v>
      </c>
      <c r="X46" s="589">
        <v>1904.353</v>
      </c>
      <c r="Y46" s="589">
        <v>1904.353</v>
      </c>
      <c r="Z46" s="589">
        <v>2518.288</v>
      </c>
      <c r="AA46" s="589">
        <v>2518.288</v>
      </c>
      <c r="AB46" s="589">
        <v>2190.718</v>
      </c>
      <c r="AC46" s="589">
        <v>2188.658</v>
      </c>
      <c r="AD46" s="589">
        <v>2188.658</v>
      </c>
      <c r="AE46" s="589">
        <v>2188.658</v>
      </c>
      <c r="AF46" s="589">
        <v>2190.718</v>
      </c>
      <c r="AG46" s="589">
        <v>2087.523</v>
      </c>
    </row>
    <row r="47" ht="18" spans="1:33">
      <c r="A47" s="590"/>
      <c r="B47" s="590">
        <v>20</v>
      </c>
      <c r="C47" s="588">
        <v>1256.187</v>
      </c>
      <c r="D47" s="589">
        <v>1882.41</v>
      </c>
      <c r="E47" s="589">
        <v>979.95</v>
      </c>
      <c r="F47" s="589">
        <v>959.29</v>
      </c>
      <c r="G47" s="589">
        <v>1695.325</v>
      </c>
      <c r="H47" s="589">
        <v>1428.855</v>
      </c>
      <c r="I47" s="589">
        <v>1839.075</v>
      </c>
      <c r="J47" s="589">
        <v>1430.4</v>
      </c>
      <c r="K47" s="589">
        <v>1432.475</v>
      </c>
      <c r="L47" s="589">
        <v>1547.015</v>
      </c>
      <c r="M47" s="589">
        <v>1548.56</v>
      </c>
      <c r="N47" s="589">
        <v>1234.325</v>
      </c>
      <c r="O47" s="589">
        <v>1234.325</v>
      </c>
      <c r="P47" s="589">
        <v>1234.325</v>
      </c>
      <c r="Q47" s="589">
        <v>1234.325</v>
      </c>
      <c r="R47" s="589">
        <v>1465.495</v>
      </c>
      <c r="S47" s="589">
        <v>1685.82</v>
      </c>
      <c r="T47" s="589">
        <v>1485.11</v>
      </c>
      <c r="U47" s="589">
        <v>1485.11</v>
      </c>
      <c r="V47" s="589">
        <v>1485.11</v>
      </c>
      <c r="W47" s="589">
        <v>1911.84</v>
      </c>
      <c r="X47" s="589">
        <v>1911.84</v>
      </c>
      <c r="Y47" s="589">
        <v>1911.84</v>
      </c>
      <c r="Z47" s="589">
        <v>2525.875</v>
      </c>
      <c r="AA47" s="589">
        <v>2525.875</v>
      </c>
      <c r="AB47" s="589">
        <v>2202.34</v>
      </c>
      <c r="AC47" s="589">
        <v>2200.28</v>
      </c>
      <c r="AD47" s="589">
        <v>2200.28</v>
      </c>
      <c r="AE47" s="589">
        <v>2200.28</v>
      </c>
      <c r="AF47" s="589">
        <v>2202.34</v>
      </c>
      <c r="AG47" s="589">
        <v>2099.145</v>
      </c>
    </row>
    <row r="48" ht="18" spans="1:33">
      <c r="A48" s="590"/>
      <c r="B48" s="590">
        <v>20.5</v>
      </c>
      <c r="C48" s="588">
        <v>1288.997</v>
      </c>
      <c r="D48" s="589">
        <v>1929.097</v>
      </c>
      <c r="E48" s="589">
        <v>1018.882</v>
      </c>
      <c r="F48" s="589">
        <v>996.692</v>
      </c>
      <c r="G48" s="589">
        <v>1768.772</v>
      </c>
      <c r="H48" s="589">
        <v>1489.992</v>
      </c>
      <c r="I48" s="589">
        <v>1920.942</v>
      </c>
      <c r="J48" s="589">
        <v>1491.637</v>
      </c>
      <c r="K48" s="589">
        <v>1493.597</v>
      </c>
      <c r="L48" s="589">
        <v>1607.122</v>
      </c>
      <c r="M48" s="589">
        <v>1608.667</v>
      </c>
      <c r="N48" s="589">
        <v>1283.587</v>
      </c>
      <c r="O48" s="589">
        <v>1283.587</v>
      </c>
      <c r="P48" s="589">
        <v>1283.587</v>
      </c>
      <c r="Q48" s="589">
        <v>1283.587</v>
      </c>
      <c r="R48" s="589">
        <v>1526.102</v>
      </c>
      <c r="S48" s="589">
        <v>1757.287</v>
      </c>
      <c r="T48" s="589">
        <v>1546.747</v>
      </c>
      <c r="U48" s="589">
        <v>1546.747</v>
      </c>
      <c r="V48" s="589">
        <v>1546.747</v>
      </c>
      <c r="W48" s="589">
        <v>1994.637</v>
      </c>
      <c r="X48" s="589">
        <v>1994.637</v>
      </c>
      <c r="Y48" s="589">
        <v>1994.637</v>
      </c>
      <c r="Z48" s="589">
        <v>2639.117</v>
      </c>
      <c r="AA48" s="589">
        <v>2639.117</v>
      </c>
      <c r="AB48" s="589">
        <v>2295.467</v>
      </c>
      <c r="AC48" s="589">
        <v>2293.407</v>
      </c>
      <c r="AD48" s="589">
        <v>2293.407</v>
      </c>
      <c r="AE48" s="589">
        <v>2293.407</v>
      </c>
      <c r="AF48" s="589">
        <v>2295.467</v>
      </c>
      <c r="AG48" s="589">
        <v>2187.107</v>
      </c>
    </row>
    <row r="49" ht="18" spans="1:33">
      <c r="A49" s="590"/>
      <c r="B49" s="590">
        <v>21</v>
      </c>
      <c r="C49" s="588">
        <v>1368.157</v>
      </c>
      <c r="D49" s="589">
        <v>1968.159</v>
      </c>
      <c r="E49" s="589">
        <v>1024.394</v>
      </c>
      <c r="F49" s="589">
        <v>1002.219</v>
      </c>
      <c r="G49" s="589">
        <v>1775.194</v>
      </c>
      <c r="H49" s="589">
        <v>1495.504</v>
      </c>
      <c r="I49" s="589">
        <v>1925.854</v>
      </c>
      <c r="J49" s="589">
        <v>1497.049</v>
      </c>
      <c r="K49" s="589">
        <v>1499.109</v>
      </c>
      <c r="L49" s="589">
        <v>1619.344</v>
      </c>
      <c r="M49" s="589">
        <v>1620.889</v>
      </c>
      <c r="N49" s="589">
        <v>1291.174</v>
      </c>
      <c r="O49" s="589">
        <v>1291.174</v>
      </c>
      <c r="P49" s="589">
        <v>1291.174</v>
      </c>
      <c r="Q49" s="589">
        <v>1291.174</v>
      </c>
      <c r="R49" s="589">
        <v>1533.689</v>
      </c>
      <c r="S49" s="589">
        <v>1765.374</v>
      </c>
      <c r="T49" s="589">
        <v>1554.334</v>
      </c>
      <c r="U49" s="589">
        <v>1554.334</v>
      </c>
      <c r="V49" s="589">
        <v>1554.334</v>
      </c>
      <c r="W49" s="589">
        <v>2002.224</v>
      </c>
      <c r="X49" s="589">
        <v>2002.224</v>
      </c>
      <c r="Y49" s="589">
        <v>2002.224</v>
      </c>
      <c r="Z49" s="589">
        <v>2646.719</v>
      </c>
      <c r="AA49" s="589">
        <v>2646.719</v>
      </c>
      <c r="AB49" s="589">
        <v>2307.189</v>
      </c>
      <c r="AC49" s="589">
        <v>2305.629</v>
      </c>
      <c r="AD49" s="589">
        <v>2305.629</v>
      </c>
      <c r="AE49" s="589">
        <v>2305.629</v>
      </c>
      <c r="AF49" s="589">
        <v>2307.189</v>
      </c>
      <c r="AG49" s="589">
        <v>2199.329</v>
      </c>
    </row>
    <row r="50" ht="18" spans="1:33">
      <c r="A50" s="590"/>
      <c r="B50" s="590">
        <v>21.5</v>
      </c>
      <c r="C50" s="588">
        <v>1385.62</v>
      </c>
      <c r="D50" s="589">
        <v>1975.606</v>
      </c>
      <c r="E50" s="589">
        <v>1045.931</v>
      </c>
      <c r="F50" s="589">
        <v>1023.256</v>
      </c>
      <c r="G50" s="589">
        <v>1813.131</v>
      </c>
      <c r="H50" s="589">
        <v>1527.786</v>
      </c>
      <c r="I50" s="589">
        <v>1968.396</v>
      </c>
      <c r="J50" s="589">
        <v>1529.316</v>
      </c>
      <c r="K50" s="589">
        <v>1531.376</v>
      </c>
      <c r="L50" s="589">
        <v>1647.856</v>
      </c>
      <c r="M50" s="589">
        <v>1649.401</v>
      </c>
      <c r="N50" s="589">
        <v>1316.486</v>
      </c>
      <c r="O50" s="589">
        <v>1316.486</v>
      </c>
      <c r="P50" s="589">
        <v>1316.486</v>
      </c>
      <c r="Q50" s="589">
        <v>1316.486</v>
      </c>
      <c r="R50" s="589">
        <v>1564.881</v>
      </c>
      <c r="S50" s="589">
        <v>1801.431</v>
      </c>
      <c r="T50" s="589">
        <v>1586.011</v>
      </c>
      <c r="U50" s="589">
        <v>1586.011</v>
      </c>
      <c r="V50" s="589">
        <v>1586.011</v>
      </c>
      <c r="W50" s="589">
        <v>2044.146</v>
      </c>
      <c r="X50" s="589">
        <v>2044.146</v>
      </c>
      <c r="Y50" s="589">
        <v>2044.146</v>
      </c>
      <c r="Z50" s="589">
        <v>2703.781</v>
      </c>
      <c r="AA50" s="589">
        <v>2703.781</v>
      </c>
      <c r="AB50" s="589">
        <v>2352.311</v>
      </c>
      <c r="AC50" s="589">
        <v>2350.266</v>
      </c>
      <c r="AD50" s="589">
        <v>2350.266</v>
      </c>
      <c r="AE50" s="589">
        <v>2350.266</v>
      </c>
      <c r="AF50" s="589">
        <v>2352.311</v>
      </c>
      <c r="AG50" s="589">
        <v>2241.526</v>
      </c>
    </row>
    <row r="51" ht="18" spans="1:33">
      <c r="A51" s="590"/>
      <c r="B51" s="590">
        <v>22</v>
      </c>
      <c r="C51" s="588">
        <v>1409.675</v>
      </c>
      <c r="D51" s="589">
        <v>2013.993</v>
      </c>
      <c r="E51" s="589">
        <v>1051.443</v>
      </c>
      <c r="F51" s="589">
        <v>1028.768</v>
      </c>
      <c r="G51" s="589">
        <v>1819.538</v>
      </c>
      <c r="H51" s="589">
        <v>1533.283</v>
      </c>
      <c r="I51" s="589">
        <v>1973.908</v>
      </c>
      <c r="J51" s="589">
        <v>1534.828</v>
      </c>
      <c r="K51" s="589">
        <v>1536.288</v>
      </c>
      <c r="L51" s="589">
        <v>1659.463</v>
      </c>
      <c r="M51" s="589">
        <v>1661.108</v>
      </c>
      <c r="N51" s="589">
        <v>1324.473</v>
      </c>
      <c r="O51" s="589">
        <v>1324.473</v>
      </c>
      <c r="P51" s="589">
        <v>1324.473</v>
      </c>
      <c r="Q51" s="589">
        <v>1324.473</v>
      </c>
      <c r="R51" s="589">
        <v>1572.453</v>
      </c>
      <c r="S51" s="589">
        <v>1809.403</v>
      </c>
      <c r="T51" s="589">
        <v>1593.583</v>
      </c>
      <c r="U51" s="589">
        <v>1593.583</v>
      </c>
      <c r="V51" s="589">
        <v>1593.583</v>
      </c>
      <c r="W51" s="589">
        <v>2051.633</v>
      </c>
      <c r="X51" s="589">
        <v>2051.633</v>
      </c>
      <c r="Y51" s="589">
        <v>2051.633</v>
      </c>
      <c r="Z51" s="589">
        <v>2711.253</v>
      </c>
      <c r="AA51" s="589">
        <v>2711.253</v>
      </c>
      <c r="AB51" s="589">
        <v>2363.918</v>
      </c>
      <c r="AC51" s="589">
        <v>2361.958</v>
      </c>
      <c r="AD51" s="589">
        <v>2361.958</v>
      </c>
      <c r="AE51" s="589">
        <v>2361.958</v>
      </c>
      <c r="AF51" s="589">
        <v>2363.918</v>
      </c>
      <c r="AG51" s="589">
        <v>2253.218</v>
      </c>
    </row>
    <row r="52" ht="18" spans="1:33">
      <c r="A52" s="590"/>
      <c r="B52" s="590">
        <v>22.5</v>
      </c>
      <c r="C52" s="588">
        <v>1446.09</v>
      </c>
      <c r="D52" s="589">
        <v>2059.72</v>
      </c>
      <c r="E52" s="589">
        <v>1089.33</v>
      </c>
      <c r="F52" s="589">
        <v>1065.61</v>
      </c>
      <c r="G52" s="589">
        <v>1891.365</v>
      </c>
      <c r="H52" s="589">
        <v>1592.815</v>
      </c>
      <c r="I52" s="589">
        <v>2053.525</v>
      </c>
      <c r="J52" s="589">
        <v>1594.36</v>
      </c>
      <c r="K52" s="589">
        <v>1596.42</v>
      </c>
      <c r="L52" s="589">
        <v>1719.065</v>
      </c>
      <c r="M52" s="589">
        <v>1720.61</v>
      </c>
      <c r="N52" s="589">
        <v>1372.245</v>
      </c>
      <c r="O52" s="589">
        <v>1372.245</v>
      </c>
      <c r="P52" s="589">
        <v>1372.245</v>
      </c>
      <c r="Q52" s="589">
        <v>1372.245</v>
      </c>
      <c r="R52" s="589">
        <v>1631.455</v>
      </c>
      <c r="S52" s="589">
        <v>1879.335</v>
      </c>
      <c r="T52" s="589">
        <v>1653.615</v>
      </c>
      <c r="U52" s="589">
        <v>1653.615</v>
      </c>
      <c r="V52" s="589">
        <v>1653.615</v>
      </c>
      <c r="W52" s="589">
        <v>2132.895</v>
      </c>
      <c r="X52" s="589">
        <v>2132.895</v>
      </c>
      <c r="Y52" s="589">
        <v>2132.895</v>
      </c>
      <c r="Z52" s="589">
        <v>2821.9</v>
      </c>
      <c r="AA52" s="589">
        <v>2821.9</v>
      </c>
      <c r="AB52" s="589">
        <v>2454.98</v>
      </c>
      <c r="AC52" s="589">
        <v>2452.92</v>
      </c>
      <c r="AD52" s="589">
        <v>2452.92</v>
      </c>
      <c r="AE52" s="589">
        <v>2452.92</v>
      </c>
      <c r="AF52" s="589">
        <v>2454.98</v>
      </c>
      <c r="AG52" s="589">
        <v>2339.03</v>
      </c>
    </row>
    <row r="53" ht="18" spans="1:33">
      <c r="A53" s="590"/>
      <c r="B53" s="590">
        <v>23</v>
      </c>
      <c r="C53" s="588">
        <v>1470.145</v>
      </c>
      <c r="D53" s="589">
        <v>2098.107</v>
      </c>
      <c r="E53" s="589">
        <v>1094.727</v>
      </c>
      <c r="F53" s="589">
        <v>1070.522</v>
      </c>
      <c r="G53" s="589">
        <v>1897.772</v>
      </c>
      <c r="H53" s="589">
        <v>1598.227</v>
      </c>
      <c r="I53" s="589">
        <v>2058.937</v>
      </c>
      <c r="J53" s="589">
        <v>1599.772</v>
      </c>
      <c r="K53" s="589">
        <v>1601.832</v>
      </c>
      <c r="L53" s="589">
        <v>1730.657</v>
      </c>
      <c r="M53" s="589">
        <v>1732.317</v>
      </c>
      <c r="N53" s="589">
        <v>1379.732</v>
      </c>
      <c r="O53" s="589">
        <v>1379.732</v>
      </c>
      <c r="P53" s="589">
        <v>1379.732</v>
      </c>
      <c r="Q53" s="589">
        <v>1379.732</v>
      </c>
      <c r="R53" s="589">
        <v>1638.942</v>
      </c>
      <c r="S53" s="589">
        <v>1886.822</v>
      </c>
      <c r="T53" s="589">
        <v>1661.202</v>
      </c>
      <c r="U53" s="589">
        <v>1661.202</v>
      </c>
      <c r="V53" s="589">
        <v>1661.202</v>
      </c>
      <c r="W53" s="589">
        <v>2140.367</v>
      </c>
      <c r="X53" s="589">
        <v>2140.367</v>
      </c>
      <c r="Y53" s="589">
        <v>2140.367</v>
      </c>
      <c r="Z53" s="589">
        <v>2829.387</v>
      </c>
      <c r="AA53" s="589">
        <v>2829.387</v>
      </c>
      <c r="AB53" s="589">
        <v>2466.572</v>
      </c>
      <c r="AC53" s="589">
        <v>2464.527</v>
      </c>
      <c r="AD53" s="589">
        <v>2464.527</v>
      </c>
      <c r="AE53" s="589">
        <v>2464.527</v>
      </c>
      <c r="AF53" s="589">
        <v>2466.572</v>
      </c>
      <c r="AG53" s="589">
        <v>2350.722</v>
      </c>
    </row>
    <row r="54" ht="18" spans="1:33">
      <c r="A54" s="590"/>
      <c r="B54" s="590">
        <v>23.5</v>
      </c>
      <c r="C54" s="588">
        <v>1506.56</v>
      </c>
      <c r="D54" s="589">
        <v>2143.719</v>
      </c>
      <c r="E54" s="589">
        <v>1132.714</v>
      </c>
      <c r="F54" s="589">
        <v>1107.364</v>
      </c>
      <c r="G54" s="589">
        <v>1969.599</v>
      </c>
      <c r="H54" s="589">
        <v>1658.259</v>
      </c>
      <c r="I54" s="589">
        <v>2138.654</v>
      </c>
      <c r="J54" s="589">
        <v>1659.389</v>
      </c>
      <c r="K54" s="589">
        <v>1661.449</v>
      </c>
      <c r="L54" s="589">
        <v>1789.674</v>
      </c>
      <c r="M54" s="589">
        <v>1791.219</v>
      </c>
      <c r="N54" s="589">
        <v>1427.904</v>
      </c>
      <c r="O54" s="589">
        <v>1427.904</v>
      </c>
      <c r="P54" s="589">
        <v>1427.904</v>
      </c>
      <c r="Q54" s="589">
        <v>1427.904</v>
      </c>
      <c r="R54" s="589">
        <v>1698.044</v>
      </c>
      <c r="S54" s="589">
        <v>1957.254</v>
      </c>
      <c r="T54" s="589">
        <v>1721.234</v>
      </c>
      <c r="U54" s="589">
        <v>1721.234</v>
      </c>
      <c r="V54" s="589">
        <v>1721.234</v>
      </c>
      <c r="W54" s="589">
        <v>2221.629</v>
      </c>
      <c r="X54" s="589">
        <v>2221.629</v>
      </c>
      <c r="Y54" s="589">
        <v>2221.629</v>
      </c>
      <c r="Z54" s="589">
        <v>2940.534</v>
      </c>
      <c r="AA54" s="589">
        <v>2940.534</v>
      </c>
      <c r="AB54" s="589">
        <v>2557.534</v>
      </c>
      <c r="AC54" s="589">
        <v>2555.989</v>
      </c>
      <c r="AD54" s="589">
        <v>2555.989</v>
      </c>
      <c r="AE54" s="589">
        <v>2555.989</v>
      </c>
      <c r="AF54" s="589">
        <v>2557.534</v>
      </c>
      <c r="AG54" s="589">
        <v>2437.034</v>
      </c>
    </row>
    <row r="55" ht="18" spans="1:33">
      <c r="A55" s="590"/>
      <c r="B55" s="590">
        <v>24</v>
      </c>
      <c r="C55" s="588">
        <v>1530.615</v>
      </c>
      <c r="D55" s="589">
        <v>2182.206</v>
      </c>
      <c r="E55" s="589">
        <v>1138.126</v>
      </c>
      <c r="F55" s="589">
        <v>1112.876</v>
      </c>
      <c r="G55" s="589">
        <v>1975.991</v>
      </c>
      <c r="H55" s="589">
        <v>1663.256</v>
      </c>
      <c r="I55" s="589">
        <v>2144.066</v>
      </c>
      <c r="J55" s="589">
        <v>1664.801</v>
      </c>
      <c r="K55" s="589">
        <v>1666.861</v>
      </c>
      <c r="L55" s="589">
        <v>1801.366</v>
      </c>
      <c r="M55" s="589">
        <v>1802.926</v>
      </c>
      <c r="N55" s="589">
        <v>1435.476</v>
      </c>
      <c r="O55" s="589">
        <v>1435.476</v>
      </c>
      <c r="P55" s="589">
        <v>1435.476</v>
      </c>
      <c r="Q55" s="589">
        <v>1435.476</v>
      </c>
      <c r="R55" s="589">
        <v>1705.516</v>
      </c>
      <c r="S55" s="589">
        <v>1964.726</v>
      </c>
      <c r="T55" s="589">
        <v>1728.706</v>
      </c>
      <c r="U55" s="589">
        <v>1728.706</v>
      </c>
      <c r="V55" s="589">
        <v>1728.706</v>
      </c>
      <c r="W55" s="589">
        <v>2229.101</v>
      </c>
      <c r="X55" s="589">
        <v>2229.101</v>
      </c>
      <c r="Y55" s="589">
        <v>2229.101</v>
      </c>
      <c r="Z55" s="589">
        <v>2948.006</v>
      </c>
      <c r="AA55" s="589">
        <v>2948.006</v>
      </c>
      <c r="AB55" s="589">
        <v>2569.241</v>
      </c>
      <c r="AC55" s="589">
        <v>2567.681</v>
      </c>
      <c r="AD55" s="589">
        <v>2567.681</v>
      </c>
      <c r="AE55" s="589">
        <v>2567.681</v>
      </c>
      <c r="AF55" s="589">
        <v>2569.241</v>
      </c>
      <c r="AG55" s="589">
        <v>2448.641</v>
      </c>
    </row>
    <row r="56" ht="18" spans="1:33">
      <c r="A56" s="590"/>
      <c r="B56" s="590">
        <v>24.5</v>
      </c>
      <c r="C56" s="588">
        <v>1566.927</v>
      </c>
      <c r="D56" s="589">
        <v>2227.818</v>
      </c>
      <c r="E56" s="589">
        <v>1176.098</v>
      </c>
      <c r="F56" s="589">
        <v>1149.818</v>
      </c>
      <c r="G56" s="589">
        <v>2047.233</v>
      </c>
      <c r="H56" s="589">
        <v>1723.388</v>
      </c>
      <c r="I56" s="589">
        <v>2223.783</v>
      </c>
      <c r="J56" s="589">
        <v>1724.333</v>
      </c>
      <c r="K56" s="589">
        <v>1726.393</v>
      </c>
      <c r="L56" s="589">
        <v>1860.483</v>
      </c>
      <c r="M56" s="589">
        <v>1862.028</v>
      </c>
      <c r="N56" s="589">
        <v>1483.763</v>
      </c>
      <c r="O56" s="589">
        <v>1483.763</v>
      </c>
      <c r="P56" s="589">
        <v>1483.763</v>
      </c>
      <c r="Q56" s="589">
        <v>1483.763</v>
      </c>
      <c r="R56" s="589">
        <v>1764.633</v>
      </c>
      <c r="S56" s="589">
        <v>2034.673</v>
      </c>
      <c r="T56" s="589">
        <v>1788.853</v>
      </c>
      <c r="U56" s="589">
        <v>1788.853</v>
      </c>
      <c r="V56" s="589">
        <v>1788.853</v>
      </c>
      <c r="W56" s="589">
        <v>2310.263</v>
      </c>
      <c r="X56" s="589">
        <v>2310.263</v>
      </c>
      <c r="Y56" s="589">
        <v>2310.263</v>
      </c>
      <c r="Z56" s="589">
        <v>3059.068</v>
      </c>
      <c r="AA56" s="589">
        <v>3059.068</v>
      </c>
      <c r="AB56" s="589">
        <v>2660.703</v>
      </c>
      <c r="AC56" s="589">
        <v>2658.743</v>
      </c>
      <c r="AD56" s="589">
        <v>2658.743</v>
      </c>
      <c r="AE56" s="589">
        <v>2658.743</v>
      </c>
      <c r="AF56" s="589">
        <v>2660.703</v>
      </c>
      <c r="AG56" s="589">
        <v>2534.453</v>
      </c>
    </row>
    <row r="57" ht="18" spans="1:33">
      <c r="A57" s="590"/>
      <c r="B57" s="590">
        <v>25</v>
      </c>
      <c r="C57" s="588">
        <v>1590.467</v>
      </c>
      <c r="D57" s="589">
        <v>2266.305</v>
      </c>
      <c r="E57" s="589">
        <v>1181.01</v>
      </c>
      <c r="F57" s="589">
        <v>1155.23</v>
      </c>
      <c r="G57" s="589">
        <v>2053.625</v>
      </c>
      <c r="H57" s="589">
        <v>1728.3</v>
      </c>
      <c r="I57" s="589">
        <v>2228.695</v>
      </c>
      <c r="J57" s="589">
        <v>1729.745</v>
      </c>
      <c r="K57" s="589">
        <v>1731.905</v>
      </c>
      <c r="L57" s="589">
        <v>1871.975</v>
      </c>
      <c r="M57" s="589">
        <v>1873.635</v>
      </c>
      <c r="N57" s="589">
        <v>1491.235</v>
      </c>
      <c r="O57" s="589">
        <v>1491.235</v>
      </c>
      <c r="P57" s="589">
        <v>1491.235</v>
      </c>
      <c r="Q57" s="589">
        <v>1491.235</v>
      </c>
      <c r="R57" s="589">
        <v>1772.105</v>
      </c>
      <c r="S57" s="589">
        <v>2042.545</v>
      </c>
      <c r="T57" s="589">
        <v>1796.325</v>
      </c>
      <c r="U57" s="589">
        <v>1796.325</v>
      </c>
      <c r="V57" s="589">
        <v>1796.325</v>
      </c>
      <c r="W57" s="589">
        <v>2317.85</v>
      </c>
      <c r="X57" s="589">
        <v>2317.85</v>
      </c>
      <c r="Y57" s="589">
        <v>2317.85</v>
      </c>
      <c r="Z57" s="589">
        <v>3066.64</v>
      </c>
      <c r="AA57" s="589">
        <v>3066.64</v>
      </c>
      <c r="AB57" s="589">
        <v>2672.295</v>
      </c>
      <c r="AC57" s="589">
        <v>2670.235</v>
      </c>
      <c r="AD57" s="589">
        <v>2670.235</v>
      </c>
      <c r="AE57" s="589">
        <v>2670.235</v>
      </c>
      <c r="AF57" s="589">
        <v>2672.295</v>
      </c>
      <c r="AG57" s="589">
        <v>2546.145</v>
      </c>
    </row>
    <row r="58" ht="18" spans="1:33">
      <c r="A58" s="590"/>
      <c r="B58" s="590">
        <v>25.5</v>
      </c>
      <c r="C58" s="588">
        <v>1627.603</v>
      </c>
      <c r="D58" s="589">
        <v>2312.432</v>
      </c>
      <c r="E58" s="589">
        <v>1219.382</v>
      </c>
      <c r="F58" s="589">
        <v>1192.072</v>
      </c>
      <c r="G58" s="589">
        <v>2125.552</v>
      </c>
      <c r="H58" s="589">
        <v>1788.332</v>
      </c>
      <c r="I58" s="589">
        <v>2308.827</v>
      </c>
      <c r="J58" s="589">
        <v>1789.877</v>
      </c>
      <c r="K58" s="589">
        <v>1791.422</v>
      </c>
      <c r="L58" s="589">
        <v>1931.592</v>
      </c>
      <c r="M58" s="589">
        <v>1933.137</v>
      </c>
      <c r="N58" s="589">
        <v>1539.422</v>
      </c>
      <c r="O58" s="589">
        <v>1539.422</v>
      </c>
      <c r="P58" s="589">
        <v>1539.422</v>
      </c>
      <c r="Q58" s="589">
        <v>1539.422</v>
      </c>
      <c r="R58" s="589">
        <v>1831.607</v>
      </c>
      <c r="S58" s="589">
        <v>2112.477</v>
      </c>
      <c r="T58" s="589">
        <v>1856.872</v>
      </c>
      <c r="U58" s="589">
        <v>1856.872</v>
      </c>
      <c r="V58" s="589">
        <v>1856.872</v>
      </c>
      <c r="W58" s="589">
        <v>2399.012</v>
      </c>
      <c r="X58" s="589">
        <v>2399.012</v>
      </c>
      <c r="Y58" s="589">
        <v>2399.012</v>
      </c>
      <c r="Z58" s="589">
        <v>3177.687</v>
      </c>
      <c r="AA58" s="589">
        <v>3177.687</v>
      </c>
      <c r="AB58" s="589">
        <v>2763.357</v>
      </c>
      <c r="AC58" s="589">
        <v>2761.797</v>
      </c>
      <c r="AD58" s="589">
        <v>2761.797</v>
      </c>
      <c r="AE58" s="589">
        <v>2761.797</v>
      </c>
      <c r="AF58" s="589">
        <v>2763.357</v>
      </c>
      <c r="AG58" s="589">
        <v>2632.457</v>
      </c>
    </row>
    <row r="59" ht="18" spans="1:33">
      <c r="A59" s="590"/>
      <c r="B59" s="590">
        <v>26</v>
      </c>
      <c r="C59" s="588">
        <v>1651.04</v>
      </c>
      <c r="D59" s="589">
        <v>2350.319</v>
      </c>
      <c r="E59" s="589">
        <v>1224.294</v>
      </c>
      <c r="F59" s="589">
        <v>1197.084</v>
      </c>
      <c r="G59" s="589">
        <v>2131.859</v>
      </c>
      <c r="H59" s="589">
        <v>1793.744</v>
      </c>
      <c r="I59" s="589">
        <v>2313.824</v>
      </c>
      <c r="J59" s="589">
        <v>1794.874</v>
      </c>
      <c r="K59" s="589">
        <v>1796.934</v>
      </c>
      <c r="L59" s="589">
        <v>1943.184</v>
      </c>
      <c r="M59" s="589">
        <v>1944.829</v>
      </c>
      <c r="N59" s="589">
        <v>1546.894</v>
      </c>
      <c r="O59" s="589">
        <v>1546.894</v>
      </c>
      <c r="P59" s="589">
        <v>1546.894</v>
      </c>
      <c r="Q59" s="589">
        <v>1546.894</v>
      </c>
      <c r="R59" s="589">
        <v>1839.094</v>
      </c>
      <c r="S59" s="589">
        <v>2119.964</v>
      </c>
      <c r="T59" s="589">
        <v>1864.444</v>
      </c>
      <c r="U59" s="589">
        <v>1864.444</v>
      </c>
      <c r="V59" s="589">
        <v>1864.444</v>
      </c>
      <c r="W59" s="589">
        <v>2406.484</v>
      </c>
      <c r="X59" s="589">
        <v>2406.484</v>
      </c>
      <c r="Y59" s="589">
        <v>2406.484</v>
      </c>
      <c r="Z59" s="589">
        <v>3185.259</v>
      </c>
      <c r="AA59" s="589">
        <v>3185.259</v>
      </c>
      <c r="AB59" s="589">
        <v>2775.049</v>
      </c>
      <c r="AC59" s="589">
        <v>2773.404</v>
      </c>
      <c r="AD59" s="589">
        <v>2773.404</v>
      </c>
      <c r="AE59" s="589">
        <v>2773.404</v>
      </c>
      <c r="AF59" s="589">
        <v>2775.049</v>
      </c>
      <c r="AG59" s="589">
        <v>2644.064</v>
      </c>
    </row>
    <row r="60" ht="18" spans="1:33">
      <c r="A60" s="590"/>
      <c r="B60" s="590">
        <v>26.5</v>
      </c>
      <c r="C60" s="588">
        <v>1688.073</v>
      </c>
      <c r="D60" s="589">
        <v>2396.531</v>
      </c>
      <c r="E60" s="589">
        <v>1262.781</v>
      </c>
      <c r="F60" s="589">
        <v>1234.426</v>
      </c>
      <c r="G60" s="589">
        <v>2203.686</v>
      </c>
      <c r="H60" s="589">
        <v>1853.361</v>
      </c>
      <c r="I60" s="589">
        <v>2393.956</v>
      </c>
      <c r="J60" s="589">
        <v>1854.906</v>
      </c>
      <c r="K60" s="589">
        <v>1856.966</v>
      </c>
      <c r="L60" s="589">
        <v>2002.301</v>
      </c>
      <c r="M60" s="589">
        <v>2003.846</v>
      </c>
      <c r="N60" s="589">
        <v>1595.066</v>
      </c>
      <c r="O60" s="589">
        <v>1595.066</v>
      </c>
      <c r="P60" s="589">
        <v>1595.066</v>
      </c>
      <c r="Q60" s="589">
        <v>1595.066</v>
      </c>
      <c r="R60" s="589">
        <v>1898.196</v>
      </c>
      <c r="S60" s="589">
        <v>2190.396</v>
      </c>
      <c r="T60" s="589">
        <v>1924.476</v>
      </c>
      <c r="U60" s="589">
        <v>1924.476</v>
      </c>
      <c r="V60" s="589">
        <v>1924.476</v>
      </c>
      <c r="W60" s="589">
        <v>2487.746</v>
      </c>
      <c r="X60" s="589">
        <v>2487.746</v>
      </c>
      <c r="Y60" s="589">
        <v>2487.746</v>
      </c>
      <c r="Z60" s="589">
        <v>3296.321</v>
      </c>
      <c r="AA60" s="589">
        <v>3296.321</v>
      </c>
      <c r="AB60" s="589">
        <v>2866.511</v>
      </c>
      <c r="AC60" s="589">
        <v>2864.466</v>
      </c>
      <c r="AD60" s="589">
        <v>2864.466</v>
      </c>
      <c r="AE60" s="589">
        <v>2864.466</v>
      </c>
      <c r="AF60" s="589">
        <v>2866.511</v>
      </c>
      <c r="AG60" s="589">
        <v>2730.476</v>
      </c>
    </row>
    <row r="61" ht="18" spans="1:33">
      <c r="A61" s="590"/>
      <c r="B61" s="590">
        <v>27</v>
      </c>
      <c r="C61" s="588">
        <v>1711.613</v>
      </c>
      <c r="D61" s="589">
        <v>2434.418</v>
      </c>
      <c r="E61" s="589">
        <v>1267.693</v>
      </c>
      <c r="F61" s="589">
        <v>1239.338</v>
      </c>
      <c r="G61" s="589">
        <v>2210.093</v>
      </c>
      <c r="H61" s="589">
        <v>1858.873</v>
      </c>
      <c r="I61" s="589">
        <v>2398.868</v>
      </c>
      <c r="J61" s="589">
        <v>1859.818</v>
      </c>
      <c r="K61" s="589">
        <v>1861.878</v>
      </c>
      <c r="L61" s="589">
        <v>2013.893</v>
      </c>
      <c r="M61" s="589">
        <v>2015.438</v>
      </c>
      <c r="N61" s="589">
        <v>1602.653</v>
      </c>
      <c r="O61" s="589">
        <v>1602.653</v>
      </c>
      <c r="P61" s="589">
        <v>1602.653</v>
      </c>
      <c r="Q61" s="589">
        <v>1602.653</v>
      </c>
      <c r="R61" s="589">
        <v>1905.768</v>
      </c>
      <c r="S61" s="589">
        <v>2197.868</v>
      </c>
      <c r="T61" s="589">
        <v>1932.063</v>
      </c>
      <c r="U61" s="589">
        <v>1932.063</v>
      </c>
      <c r="V61" s="589">
        <v>1932.063</v>
      </c>
      <c r="W61" s="589">
        <v>2495.218</v>
      </c>
      <c r="X61" s="589">
        <v>2495.218</v>
      </c>
      <c r="Y61" s="589">
        <v>2495.218</v>
      </c>
      <c r="Z61" s="589">
        <v>3303.893</v>
      </c>
      <c r="AA61" s="589">
        <v>3303.893</v>
      </c>
      <c r="AB61" s="589">
        <v>2877.618</v>
      </c>
      <c r="AC61" s="589">
        <v>2876.058</v>
      </c>
      <c r="AD61" s="589">
        <v>2876.058</v>
      </c>
      <c r="AE61" s="589">
        <v>2876.058</v>
      </c>
      <c r="AF61" s="589">
        <v>2877.618</v>
      </c>
      <c r="AG61" s="589">
        <v>2742.068</v>
      </c>
    </row>
    <row r="62" ht="18" spans="1:33">
      <c r="A62" s="590"/>
      <c r="B62" s="590">
        <v>27.5</v>
      </c>
      <c r="C62" s="588">
        <v>1748.028</v>
      </c>
      <c r="D62" s="589">
        <v>2480.63</v>
      </c>
      <c r="E62" s="589">
        <v>1305.665</v>
      </c>
      <c r="F62" s="589">
        <v>1276.295</v>
      </c>
      <c r="G62" s="589">
        <v>2281.92</v>
      </c>
      <c r="H62" s="589">
        <v>1918.405</v>
      </c>
      <c r="I62" s="589">
        <v>2479.085</v>
      </c>
      <c r="J62" s="589">
        <v>1919.85</v>
      </c>
      <c r="K62" s="589">
        <v>1921.91</v>
      </c>
      <c r="L62" s="589">
        <v>2073.01</v>
      </c>
      <c r="M62" s="589">
        <v>2074.555</v>
      </c>
      <c r="N62" s="589">
        <v>1650.425</v>
      </c>
      <c r="O62" s="589">
        <v>1650.425</v>
      </c>
      <c r="P62" s="589">
        <v>1650.425</v>
      </c>
      <c r="Q62" s="589">
        <v>1650.425</v>
      </c>
      <c r="R62" s="589">
        <v>1964.685</v>
      </c>
      <c r="S62" s="589">
        <v>2267.8</v>
      </c>
      <c r="T62" s="589">
        <v>1992.095</v>
      </c>
      <c r="U62" s="589">
        <v>1992.095</v>
      </c>
      <c r="V62" s="589">
        <v>1992.095</v>
      </c>
      <c r="W62" s="589">
        <v>2576.48</v>
      </c>
      <c r="X62" s="589">
        <v>2576.48</v>
      </c>
      <c r="Y62" s="589">
        <v>2576.48</v>
      </c>
      <c r="Z62" s="589">
        <v>3414.84</v>
      </c>
      <c r="AA62" s="589">
        <v>3414.84</v>
      </c>
      <c r="AB62" s="589">
        <v>2969.08</v>
      </c>
      <c r="AC62" s="589">
        <v>2967.02</v>
      </c>
      <c r="AD62" s="589">
        <v>2967.02</v>
      </c>
      <c r="AE62" s="589">
        <v>2967.02</v>
      </c>
      <c r="AF62" s="589">
        <v>2969.08</v>
      </c>
      <c r="AG62" s="589">
        <v>2827.98</v>
      </c>
    </row>
    <row r="63" ht="18" spans="1:33">
      <c r="A63" s="590"/>
      <c r="B63" s="590">
        <v>28</v>
      </c>
      <c r="C63" s="588">
        <v>1772.083</v>
      </c>
      <c r="D63" s="589">
        <v>2518.517</v>
      </c>
      <c r="E63" s="589">
        <v>1311.077</v>
      </c>
      <c r="F63" s="589">
        <v>1281.692</v>
      </c>
      <c r="G63" s="589">
        <v>2288.312</v>
      </c>
      <c r="H63" s="589">
        <v>1923.817</v>
      </c>
      <c r="I63" s="589">
        <v>2483.997</v>
      </c>
      <c r="J63" s="589">
        <v>1925.362</v>
      </c>
      <c r="K63" s="589">
        <v>1926.907</v>
      </c>
      <c r="L63" s="589">
        <v>2084.602</v>
      </c>
      <c r="M63" s="589">
        <v>2086.147</v>
      </c>
      <c r="N63" s="589">
        <v>1657.912</v>
      </c>
      <c r="O63" s="589">
        <v>1657.912</v>
      </c>
      <c r="P63" s="589">
        <v>1657.912</v>
      </c>
      <c r="Q63" s="589">
        <v>1657.912</v>
      </c>
      <c r="R63" s="589">
        <v>1972.257</v>
      </c>
      <c r="S63" s="589">
        <v>2275.787</v>
      </c>
      <c r="T63" s="589">
        <v>1999.567</v>
      </c>
      <c r="U63" s="589">
        <v>1999.567</v>
      </c>
      <c r="V63" s="589">
        <v>1999.567</v>
      </c>
      <c r="W63" s="589">
        <v>2583.967</v>
      </c>
      <c r="X63" s="589">
        <v>2583.967</v>
      </c>
      <c r="Y63" s="589">
        <v>2583.967</v>
      </c>
      <c r="Z63" s="589">
        <v>3422.427</v>
      </c>
      <c r="AA63" s="589">
        <v>3422.427</v>
      </c>
      <c r="AB63" s="589">
        <v>2980.772</v>
      </c>
      <c r="AC63" s="589">
        <v>2978.727</v>
      </c>
      <c r="AD63" s="589">
        <v>2978.727</v>
      </c>
      <c r="AE63" s="589">
        <v>2978.727</v>
      </c>
      <c r="AF63" s="589">
        <v>2980.772</v>
      </c>
      <c r="AG63" s="589">
        <v>2839.572</v>
      </c>
    </row>
    <row r="64" ht="18" spans="1:33">
      <c r="A64" s="590"/>
      <c r="B64" s="590">
        <v>28.5</v>
      </c>
      <c r="C64" s="588">
        <v>1808.498</v>
      </c>
      <c r="D64" s="589">
        <v>2564.644</v>
      </c>
      <c r="E64" s="589">
        <v>1348.949</v>
      </c>
      <c r="F64" s="589">
        <v>1318.549</v>
      </c>
      <c r="G64" s="589">
        <v>2360.054</v>
      </c>
      <c r="H64" s="589">
        <v>1983.334</v>
      </c>
      <c r="I64" s="589">
        <v>2564.214</v>
      </c>
      <c r="J64" s="589">
        <v>1984.979</v>
      </c>
      <c r="K64" s="589">
        <v>1987.039</v>
      </c>
      <c r="L64" s="589">
        <v>2144.219</v>
      </c>
      <c r="M64" s="589">
        <v>2145.664</v>
      </c>
      <c r="N64" s="589">
        <v>1706.084</v>
      </c>
      <c r="O64" s="589">
        <v>1706.084</v>
      </c>
      <c r="P64" s="589">
        <v>1706.084</v>
      </c>
      <c r="Q64" s="589">
        <v>1706.084</v>
      </c>
      <c r="R64" s="589">
        <v>2031.259</v>
      </c>
      <c r="S64" s="589">
        <v>2345.619</v>
      </c>
      <c r="T64" s="589">
        <v>2059.714</v>
      </c>
      <c r="U64" s="589">
        <v>2059.714</v>
      </c>
      <c r="V64" s="589">
        <v>2059.714</v>
      </c>
      <c r="W64" s="589">
        <v>2664.629</v>
      </c>
      <c r="X64" s="589">
        <v>2664.629</v>
      </c>
      <c r="Y64" s="589">
        <v>2664.629</v>
      </c>
      <c r="Z64" s="589">
        <v>3533.474</v>
      </c>
      <c r="AA64" s="589">
        <v>3533.474</v>
      </c>
      <c r="AB64" s="589">
        <v>3071.834</v>
      </c>
      <c r="AC64" s="589">
        <v>3070.189</v>
      </c>
      <c r="AD64" s="589">
        <v>3070.189</v>
      </c>
      <c r="AE64" s="589">
        <v>3070.189</v>
      </c>
      <c r="AF64" s="589">
        <v>3071.834</v>
      </c>
      <c r="AG64" s="589">
        <v>2925.884</v>
      </c>
    </row>
    <row r="65" ht="18" spans="1:33">
      <c r="A65" s="590"/>
      <c r="B65" s="590">
        <v>29</v>
      </c>
      <c r="C65" s="588">
        <v>1832.553</v>
      </c>
      <c r="D65" s="589">
        <v>2602.631</v>
      </c>
      <c r="E65" s="589">
        <v>1354.461</v>
      </c>
      <c r="F65" s="589">
        <v>1323.946</v>
      </c>
      <c r="G65" s="589">
        <v>2366.546</v>
      </c>
      <c r="H65" s="589">
        <v>1988.846</v>
      </c>
      <c r="I65" s="589">
        <v>2569.126</v>
      </c>
      <c r="J65" s="589">
        <v>1990.391</v>
      </c>
      <c r="K65" s="589">
        <v>1992.451</v>
      </c>
      <c r="L65" s="589">
        <v>2155.811</v>
      </c>
      <c r="M65" s="589">
        <v>2157.356</v>
      </c>
      <c r="N65" s="589">
        <v>1713.556</v>
      </c>
      <c r="O65" s="589">
        <v>1713.556</v>
      </c>
      <c r="P65" s="589">
        <v>1713.556</v>
      </c>
      <c r="Q65" s="589">
        <v>1713.556</v>
      </c>
      <c r="R65" s="589">
        <v>2038.846</v>
      </c>
      <c r="S65" s="589">
        <v>2353.191</v>
      </c>
      <c r="T65" s="589">
        <v>2067.686</v>
      </c>
      <c r="U65" s="589">
        <v>2067.686</v>
      </c>
      <c r="V65" s="589">
        <v>2067.686</v>
      </c>
      <c r="W65" s="589">
        <v>2672.701</v>
      </c>
      <c r="X65" s="589">
        <v>2672.701</v>
      </c>
      <c r="Y65" s="589">
        <v>2672.701</v>
      </c>
      <c r="Z65" s="589">
        <v>3540.946</v>
      </c>
      <c r="AA65" s="589">
        <v>3540.946</v>
      </c>
      <c r="AB65" s="589">
        <v>3083.441</v>
      </c>
      <c r="AC65" s="589">
        <v>3081.781</v>
      </c>
      <c r="AD65" s="589">
        <v>3081.781</v>
      </c>
      <c r="AE65" s="589">
        <v>3081.781</v>
      </c>
      <c r="AF65" s="589">
        <v>3083.441</v>
      </c>
      <c r="AG65" s="589">
        <v>2937.491</v>
      </c>
    </row>
    <row r="66" ht="18" spans="1:33">
      <c r="A66" s="590"/>
      <c r="B66" s="590">
        <v>29.5</v>
      </c>
      <c r="C66" s="588">
        <v>1868.968</v>
      </c>
      <c r="D66" s="589">
        <v>2648.743</v>
      </c>
      <c r="E66" s="589">
        <v>1392.348</v>
      </c>
      <c r="F66" s="589">
        <v>1360.903</v>
      </c>
      <c r="G66" s="589">
        <v>2437.773</v>
      </c>
      <c r="H66" s="589">
        <v>2048.878</v>
      </c>
      <c r="I66" s="589">
        <v>2648.743</v>
      </c>
      <c r="J66" s="589">
        <v>2049.923</v>
      </c>
      <c r="K66" s="589">
        <v>2051.983</v>
      </c>
      <c r="L66" s="589">
        <v>2214.828</v>
      </c>
      <c r="M66" s="589">
        <v>2216.373</v>
      </c>
      <c r="N66" s="589">
        <v>1761.843</v>
      </c>
      <c r="O66" s="589">
        <v>1761.843</v>
      </c>
      <c r="P66" s="589">
        <v>1761.843</v>
      </c>
      <c r="Q66" s="589">
        <v>1761.843</v>
      </c>
      <c r="R66" s="589">
        <v>2098.348</v>
      </c>
      <c r="S66" s="589">
        <v>2423.538</v>
      </c>
      <c r="T66" s="589">
        <v>2127.733</v>
      </c>
      <c r="U66" s="589">
        <v>2127.733</v>
      </c>
      <c r="V66" s="589">
        <v>2127.733</v>
      </c>
      <c r="W66" s="589">
        <v>2753.363</v>
      </c>
      <c r="X66" s="589">
        <v>2753.363</v>
      </c>
      <c r="Y66" s="589">
        <v>2753.363</v>
      </c>
      <c r="Z66" s="589">
        <v>3651.608</v>
      </c>
      <c r="AA66" s="589">
        <v>3651.608</v>
      </c>
      <c r="AB66" s="589">
        <v>3174.903</v>
      </c>
      <c r="AC66" s="589">
        <v>3172.843</v>
      </c>
      <c r="AD66" s="589">
        <v>3172.843</v>
      </c>
      <c r="AE66" s="589">
        <v>3172.843</v>
      </c>
      <c r="AF66" s="589">
        <v>3174.903</v>
      </c>
      <c r="AG66" s="589">
        <v>3023.403</v>
      </c>
    </row>
    <row r="67" ht="18" spans="1:33">
      <c r="A67" s="590"/>
      <c r="B67" s="590">
        <v>30</v>
      </c>
      <c r="C67" s="588">
        <v>1893.023</v>
      </c>
      <c r="D67" s="589">
        <v>2687.13</v>
      </c>
      <c r="E67" s="589">
        <v>1397.76</v>
      </c>
      <c r="F67" s="589">
        <v>1365.8</v>
      </c>
      <c r="G67" s="589">
        <v>2444.28</v>
      </c>
      <c r="H67" s="589">
        <v>2053.79</v>
      </c>
      <c r="I67" s="589">
        <v>2654.255</v>
      </c>
      <c r="J67" s="589">
        <v>2055.335</v>
      </c>
      <c r="K67" s="589">
        <v>2057.38</v>
      </c>
      <c r="L67" s="589">
        <v>2226.52</v>
      </c>
      <c r="M67" s="589">
        <v>2227.965</v>
      </c>
      <c r="N67" s="589">
        <v>1769.415</v>
      </c>
      <c r="O67" s="589">
        <v>1769.415</v>
      </c>
      <c r="P67" s="589">
        <v>1769.415</v>
      </c>
      <c r="Q67" s="589">
        <v>1769.415</v>
      </c>
      <c r="R67" s="589">
        <v>2105.82</v>
      </c>
      <c r="S67" s="589">
        <v>2431.11</v>
      </c>
      <c r="T67" s="589">
        <v>2135.305</v>
      </c>
      <c r="U67" s="589">
        <v>2135.305</v>
      </c>
      <c r="V67" s="589">
        <v>2135.305</v>
      </c>
      <c r="W67" s="589">
        <v>2760.935</v>
      </c>
      <c r="X67" s="589">
        <v>2760.935</v>
      </c>
      <c r="Y67" s="589">
        <v>2760.935</v>
      </c>
      <c r="Z67" s="589">
        <v>3659.58</v>
      </c>
      <c r="AA67" s="589">
        <v>3659.58</v>
      </c>
      <c r="AB67" s="589">
        <v>3186.595</v>
      </c>
      <c r="AC67" s="589">
        <v>3184.535</v>
      </c>
      <c r="AD67" s="589">
        <v>3184.535</v>
      </c>
      <c r="AE67" s="589">
        <v>3184.535</v>
      </c>
      <c r="AF67" s="589">
        <v>3186.595</v>
      </c>
      <c r="AG67" s="589">
        <v>3034.995</v>
      </c>
    </row>
    <row r="68" ht="17.25" spans="1:33">
      <c r="A68" s="592" t="s">
        <v>380</v>
      </c>
      <c r="B68" s="593" t="s">
        <v>381</v>
      </c>
      <c r="C68" s="584">
        <v>30</v>
      </c>
      <c r="D68" s="584">
        <v>1</v>
      </c>
      <c r="E68" s="584">
        <v>2</v>
      </c>
      <c r="F68" s="584">
        <v>3</v>
      </c>
      <c r="G68" s="584">
        <v>4</v>
      </c>
      <c r="H68" s="584">
        <v>5</v>
      </c>
      <c r="I68" s="584">
        <v>6</v>
      </c>
      <c r="J68" s="584">
        <v>7</v>
      </c>
      <c r="K68" s="584">
        <v>8</v>
      </c>
      <c r="L68" s="584">
        <v>9</v>
      </c>
      <c r="M68" s="584">
        <v>10</v>
      </c>
      <c r="N68" s="584">
        <v>11</v>
      </c>
      <c r="O68" s="584">
        <v>12</v>
      </c>
      <c r="P68" s="584">
        <v>13</v>
      </c>
      <c r="Q68" s="584">
        <v>14</v>
      </c>
      <c r="R68" s="584">
        <v>15</v>
      </c>
      <c r="S68" s="584">
        <v>16</v>
      </c>
      <c r="T68" s="584">
        <v>17</v>
      </c>
      <c r="U68" s="584">
        <v>18</v>
      </c>
      <c r="V68" s="584">
        <v>19</v>
      </c>
      <c r="W68" s="584">
        <v>20</v>
      </c>
      <c r="X68" s="584">
        <v>21</v>
      </c>
      <c r="Y68" s="584">
        <v>22</v>
      </c>
      <c r="Z68" s="584">
        <v>23</v>
      </c>
      <c r="AA68" s="584">
        <v>24</v>
      </c>
      <c r="AB68" s="584">
        <v>25</v>
      </c>
      <c r="AC68" s="584">
        <v>26</v>
      </c>
      <c r="AD68" s="584">
        <v>27</v>
      </c>
      <c r="AE68" s="584">
        <v>28</v>
      </c>
      <c r="AF68" s="584">
        <v>29</v>
      </c>
      <c r="AG68" s="584">
        <v>31</v>
      </c>
    </row>
    <row r="69" ht="103.5" spans="1:33">
      <c r="A69" s="592"/>
      <c r="B69" s="593"/>
      <c r="C69" s="585" t="s">
        <v>350</v>
      </c>
      <c r="D69" s="585" t="s">
        <v>351</v>
      </c>
      <c r="E69" s="585" t="s">
        <v>352</v>
      </c>
      <c r="F69" s="585" t="s">
        <v>313</v>
      </c>
      <c r="G69" s="585" t="s">
        <v>353</v>
      </c>
      <c r="H69" s="585" t="s">
        <v>354</v>
      </c>
      <c r="I69" s="585" t="s">
        <v>352</v>
      </c>
      <c r="J69" s="585" t="s">
        <v>355</v>
      </c>
      <c r="K69" s="585" t="s">
        <v>356</v>
      </c>
      <c r="L69" s="585" t="s">
        <v>357</v>
      </c>
      <c r="M69" s="585" t="s">
        <v>358</v>
      </c>
      <c r="N69" s="585" t="s">
        <v>359</v>
      </c>
      <c r="O69" s="585" t="s">
        <v>360</v>
      </c>
      <c r="P69" s="585" t="s">
        <v>361</v>
      </c>
      <c r="Q69" s="585" t="s">
        <v>362</v>
      </c>
      <c r="R69" s="585" t="s">
        <v>363</v>
      </c>
      <c r="S69" s="585" t="s">
        <v>364</v>
      </c>
      <c r="T69" s="585" t="s">
        <v>365</v>
      </c>
      <c r="U69" s="585" t="s">
        <v>366</v>
      </c>
      <c r="V69" s="585" t="s">
        <v>367</v>
      </c>
      <c r="W69" s="585" t="s">
        <v>368</v>
      </c>
      <c r="X69" s="585" t="s">
        <v>369</v>
      </c>
      <c r="Y69" s="585" t="s">
        <v>370</v>
      </c>
      <c r="Z69" s="585" t="s">
        <v>371</v>
      </c>
      <c r="AA69" s="585" t="s">
        <v>372</v>
      </c>
      <c r="AB69" s="585" t="s">
        <v>373</v>
      </c>
      <c r="AC69" s="585" t="s">
        <v>374</v>
      </c>
      <c r="AD69" s="585" t="s">
        <v>375</v>
      </c>
      <c r="AE69" s="585" t="s">
        <v>376</v>
      </c>
      <c r="AF69" s="585" t="s">
        <v>382</v>
      </c>
      <c r="AG69" s="585" t="s">
        <v>378</v>
      </c>
    </row>
    <row r="70" ht="18" spans="1:33">
      <c r="A70" s="594"/>
      <c r="B70" s="595" t="s">
        <v>383</v>
      </c>
      <c r="C70" s="588">
        <v>62.44</v>
      </c>
      <c r="D70" s="596">
        <v>61.849</v>
      </c>
      <c r="E70" s="596">
        <v>44.854</v>
      </c>
      <c r="F70" s="596">
        <v>43.824</v>
      </c>
      <c r="G70" s="589">
        <v>80.289</v>
      </c>
      <c r="H70" s="596">
        <v>66.999</v>
      </c>
      <c r="I70" s="596">
        <v>87.099</v>
      </c>
      <c r="J70" s="596">
        <v>69.059</v>
      </c>
      <c r="K70" s="596">
        <v>69.059</v>
      </c>
      <c r="L70" s="615">
        <v>76.799</v>
      </c>
      <c r="M70" s="615">
        <v>76.799</v>
      </c>
      <c r="N70" s="596">
        <v>59.789</v>
      </c>
      <c r="O70" s="596">
        <v>59.789</v>
      </c>
      <c r="P70" s="596">
        <v>59.789</v>
      </c>
      <c r="Q70" s="596">
        <v>59.789</v>
      </c>
      <c r="R70" s="596">
        <v>70.604</v>
      </c>
      <c r="S70" s="596">
        <v>80.404</v>
      </c>
      <c r="T70" s="596">
        <v>71.534</v>
      </c>
      <c r="U70" s="596">
        <v>71.534</v>
      </c>
      <c r="V70" s="596">
        <v>71.534</v>
      </c>
      <c r="W70" s="596">
        <v>90.704</v>
      </c>
      <c r="X70" s="596">
        <v>90.704</v>
      </c>
      <c r="Y70" s="596">
        <v>90.704</v>
      </c>
      <c r="Z70" s="596">
        <v>122.149</v>
      </c>
      <c r="AA70" s="596">
        <v>122.149</v>
      </c>
      <c r="AB70" s="596">
        <v>106.684</v>
      </c>
      <c r="AC70" s="596">
        <v>106.684</v>
      </c>
      <c r="AD70" s="596">
        <v>106.684</v>
      </c>
      <c r="AE70" s="596">
        <v>106.684</v>
      </c>
      <c r="AF70" s="596">
        <v>106.684</v>
      </c>
      <c r="AG70" s="589">
        <v>99.474</v>
      </c>
    </row>
    <row r="71" ht="18" spans="1:33">
      <c r="A71" s="597"/>
      <c r="B71" s="597" t="s">
        <v>384</v>
      </c>
      <c r="C71" s="588">
        <v>62.44</v>
      </c>
      <c r="D71" s="596">
        <v>61.849</v>
      </c>
      <c r="E71" s="596">
        <v>44.854</v>
      </c>
      <c r="F71" s="596">
        <v>43.824</v>
      </c>
      <c r="G71" s="589">
        <v>80.289</v>
      </c>
      <c r="H71" s="596">
        <v>66.999</v>
      </c>
      <c r="I71" s="596">
        <v>87.099</v>
      </c>
      <c r="J71" s="596">
        <v>63.909</v>
      </c>
      <c r="K71" s="596">
        <v>63.909</v>
      </c>
      <c r="L71" s="615">
        <v>78.844</v>
      </c>
      <c r="M71" s="615">
        <v>78.844</v>
      </c>
      <c r="N71" s="596">
        <v>59.789</v>
      </c>
      <c r="O71" s="596">
        <v>59.789</v>
      </c>
      <c r="P71" s="596">
        <v>59.789</v>
      </c>
      <c r="Q71" s="596">
        <v>59.789</v>
      </c>
      <c r="R71" s="596">
        <v>70.604</v>
      </c>
      <c r="S71" s="596">
        <v>80.404</v>
      </c>
      <c r="T71" s="596">
        <v>67.514</v>
      </c>
      <c r="U71" s="596">
        <v>67.514</v>
      </c>
      <c r="V71" s="596">
        <v>67.514</v>
      </c>
      <c r="W71" s="596">
        <v>90.704</v>
      </c>
      <c r="X71" s="596">
        <v>90.704</v>
      </c>
      <c r="Y71" s="596">
        <v>90.704</v>
      </c>
      <c r="Z71" s="596">
        <v>115.439</v>
      </c>
      <c r="AA71" s="596">
        <v>115.439</v>
      </c>
      <c r="AB71" s="596">
        <v>101.534</v>
      </c>
      <c r="AC71" s="596">
        <v>101.534</v>
      </c>
      <c r="AD71" s="596">
        <v>101.534</v>
      </c>
      <c r="AE71" s="596">
        <v>101.534</v>
      </c>
      <c r="AF71" s="596">
        <v>101.534</v>
      </c>
      <c r="AG71" s="589">
        <v>99.474</v>
      </c>
    </row>
    <row r="72" ht="18" spans="1:33">
      <c r="A72" s="597"/>
      <c r="B72" s="597" t="s">
        <v>385</v>
      </c>
      <c r="C72" s="588">
        <v>62.44</v>
      </c>
      <c r="D72" s="596">
        <v>60.289</v>
      </c>
      <c r="E72" s="596">
        <v>42.794</v>
      </c>
      <c r="F72" s="596">
        <v>42.794</v>
      </c>
      <c r="G72" s="589">
        <v>78.244</v>
      </c>
      <c r="H72" s="596">
        <v>64.939</v>
      </c>
      <c r="I72" s="596">
        <v>86.069</v>
      </c>
      <c r="J72" s="596">
        <v>63.909</v>
      </c>
      <c r="K72" s="596">
        <v>63.909</v>
      </c>
      <c r="L72" s="615">
        <v>80.404</v>
      </c>
      <c r="M72" s="615">
        <v>80.404</v>
      </c>
      <c r="N72" s="596">
        <v>59.789</v>
      </c>
      <c r="O72" s="596">
        <v>59.789</v>
      </c>
      <c r="P72" s="596">
        <v>59.789</v>
      </c>
      <c r="Q72" s="596">
        <v>59.789</v>
      </c>
      <c r="R72" s="596">
        <v>78.344</v>
      </c>
      <c r="S72" s="596">
        <v>78.344</v>
      </c>
      <c r="T72" s="596">
        <v>67.514</v>
      </c>
      <c r="U72" s="596">
        <v>67.514</v>
      </c>
      <c r="V72" s="596">
        <v>67.514</v>
      </c>
      <c r="W72" s="596">
        <v>90.704</v>
      </c>
      <c r="X72" s="596">
        <v>90.704</v>
      </c>
      <c r="Y72" s="596">
        <v>90.704</v>
      </c>
      <c r="Z72" s="596">
        <v>104.624</v>
      </c>
      <c r="AA72" s="596">
        <v>104.624</v>
      </c>
      <c r="AB72" s="596">
        <v>101.534</v>
      </c>
      <c r="AC72" s="596">
        <v>101.534</v>
      </c>
      <c r="AD72" s="596">
        <v>101.534</v>
      </c>
      <c r="AE72" s="596">
        <v>101.534</v>
      </c>
      <c r="AF72" s="596">
        <v>101.534</v>
      </c>
      <c r="AG72" s="589">
        <v>98.944</v>
      </c>
    </row>
    <row r="73" ht="18" spans="1:33">
      <c r="A73" s="597"/>
      <c r="B73" s="597" t="s">
        <v>386</v>
      </c>
      <c r="C73" s="588">
        <v>62.44</v>
      </c>
      <c r="D73" s="589">
        <v>57.729</v>
      </c>
      <c r="E73" s="589">
        <v>40.204</v>
      </c>
      <c r="F73" s="589">
        <v>40.204</v>
      </c>
      <c r="G73" s="589">
        <v>76.184</v>
      </c>
      <c r="H73" s="589">
        <v>62.879</v>
      </c>
      <c r="I73" s="589">
        <v>84.009</v>
      </c>
      <c r="J73" s="589">
        <v>61.849</v>
      </c>
      <c r="K73" s="589">
        <v>61.849</v>
      </c>
      <c r="L73" s="589">
        <v>80.404</v>
      </c>
      <c r="M73" s="589">
        <v>80.404</v>
      </c>
      <c r="N73" s="589">
        <v>59.789</v>
      </c>
      <c r="O73" s="589">
        <v>59.789</v>
      </c>
      <c r="P73" s="589">
        <v>59.789</v>
      </c>
      <c r="Q73" s="589">
        <v>59.789</v>
      </c>
      <c r="R73" s="589">
        <v>78.344</v>
      </c>
      <c r="S73" s="589">
        <v>78.344</v>
      </c>
      <c r="T73" s="589">
        <v>66.484</v>
      </c>
      <c r="U73" s="589">
        <v>66.484</v>
      </c>
      <c r="V73" s="589">
        <v>66.484</v>
      </c>
      <c r="W73" s="589">
        <v>88.644</v>
      </c>
      <c r="X73" s="589">
        <v>88.644</v>
      </c>
      <c r="Y73" s="589">
        <v>88.644</v>
      </c>
      <c r="Z73" s="589">
        <v>104.624</v>
      </c>
      <c r="AA73" s="589">
        <v>104.624</v>
      </c>
      <c r="AB73" s="589">
        <v>99.474</v>
      </c>
      <c r="AC73" s="589">
        <v>99.474</v>
      </c>
      <c r="AD73" s="589">
        <v>99.474</v>
      </c>
      <c r="AE73" s="589">
        <v>99.474</v>
      </c>
      <c r="AF73" s="589">
        <v>99.474</v>
      </c>
      <c r="AG73" s="589">
        <v>96.384</v>
      </c>
    </row>
    <row r="74" ht="18" spans="1:33">
      <c r="A74" s="597"/>
      <c r="B74" s="597" t="s">
        <v>387</v>
      </c>
      <c r="C74" s="588">
        <v>62.44</v>
      </c>
      <c r="D74" s="589">
        <v>57.729</v>
      </c>
      <c r="E74" s="589">
        <v>40.204</v>
      </c>
      <c r="F74" s="589">
        <v>40.204</v>
      </c>
      <c r="G74" s="589">
        <v>76.184</v>
      </c>
      <c r="H74" s="589">
        <v>62.879</v>
      </c>
      <c r="I74" s="589">
        <v>84.009</v>
      </c>
      <c r="J74" s="589">
        <v>61.849</v>
      </c>
      <c r="K74" s="589">
        <v>61.849</v>
      </c>
      <c r="L74" s="589">
        <v>86.584</v>
      </c>
      <c r="M74" s="589">
        <v>86.584</v>
      </c>
      <c r="N74" s="589">
        <v>65.969</v>
      </c>
      <c r="O74" s="589">
        <v>65.969</v>
      </c>
      <c r="P74" s="589">
        <v>65.969</v>
      </c>
      <c r="Q74" s="589">
        <v>65.969</v>
      </c>
      <c r="R74" s="589">
        <v>78.344</v>
      </c>
      <c r="S74" s="589">
        <v>78.344</v>
      </c>
      <c r="T74" s="589">
        <v>66.484</v>
      </c>
      <c r="U74" s="589">
        <v>66.484</v>
      </c>
      <c r="V74" s="589">
        <v>66.484</v>
      </c>
      <c r="W74" s="589">
        <v>88.644</v>
      </c>
      <c r="X74" s="589">
        <v>88.644</v>
      </c>
      <c r="Y74" s="589">
        <v>88.644</v>
      </c>
      <c r="Z74" s="589">
        <v>104.624</v>
      </c>
      <c r="AA74" s="589">
        <v>104.624</v>
      </c>
      <c r="AB74" s="589">
        <v>99.474</v>
      </c>
      <c r="AC74" s="589">
        <v>99.474</v>
      </c>
      <c r="AD74" s="589">
        <v>99.474</v>
      </c>
      <c r="AE74" s="589">
        <v>99.474</v>
      </c>
      <c r="AF74" s="589">
        <v>99.474</v>
      </c>
      <c r="AG74" s="589">
        <v>96.384</v>
      </c>
    </row>
    <row r="75" customFormat="1" spans="1:33">
      <c r="A75" s="598" t="s">
        <v>388</v>
      </c>
      <c r="B75" s="599"/>
      <c r="C75" s="600"/>
      <c r="D75" s="600"/>
      <c r="E75" s="600"/>
      <c r="F75" s="600"/>
      <c r="G75" s="600"/>
      <c r="H75" s="600"/>
      <c r="I75" s="600"/>
      <c r="J75" s="600"/>
      <c r="K75" s="600"/>
      <c r="L75" s="600"/>
      <c r="M75" s="600"/>
      <c r="N75" s="600"/>
      <c r="O75" s="600"/>
      <c r="P75" s="600"/>
      <c r="Q75" s="600"/>
      <c r="R75" s="600"/>
      <c r="S75" s="600"/>
      <c r="T75" s="600"/>
      <c r="U75" s="600"/>
      <c r="V75" s="600"/>
      <c r="W75" s="600"/>
      <c r="X75" s="600"/>
      <c r="Y75" s="600"/>
      <c r="Z75" s="600"/>
      <c r="AA75" s="600"/>
      <c r="AB75" s="600"/>
      <c r="AC75" s="600"/>
      <c r="AD75" s="600"/>
      <c r="AE75" s="600"/>
      <c r="AF75" s="600"/>
      <c r="AG75" s="572"/>
    </row>
    <row r="76" customFormat="1" spans="1:33">
      <c r="A76" s="601" t="s">
        <v>389</v>
      </c>
      <c r="B76" s="601"/>
      <c r="C76" s="602"/>
      <c r="D76" s="602"/>
      <c r="E76" s="602"/>
      <c r="F76" s="602"/>
      <c r="G76" s="602"/>
      <c r="H76" s="602"/>
      <c r="I76" s="616"/>
      <c r="J76" s="616"/>
      <c r="K76" s="616"/>
      <c r="L76" s="616"/>
      <c r="M76" s="616"/>
      <c r="N76" s="616"/>
      <c r="O76" s="616"/>
      <c r="P76" s="616"/>
      <c r="Q76" s="616"/>
      <c r="R76" s="614"/>
      <c r="S76" s="614"/>
      <c r="T76" s="614"/>
      <c r="U76" s="614"/>
      <c r="V76" s="614"/>
      <c r="W76" s="614"/>
      <c r="X76" s="614"/>
      <c r="Y76" s="614"/>
      <c r="Z76" s="614"/>
      <c r="AA76" s="614"/>
      <c r="AB76" s="614"/>
      <c r="AC76" s="614"/>
      <c r="AD76" s="614"/>
      <c r="AE76" s="614"/>
      <c r="AF76" s="614"/>
      <c r="AG76" s="572"/>
    </row>
    <row r="77" customFormat="1" spans="1:33">
      <c r="A77" s="40" t="s">
        <v>390</v>
      </c>
      <c r="B77" s="603"/>
      <c r="C77" s="604"/>
      <c r="D77" s="604"/>
      <c r="E77" s="604"/>
      <c r="F77" s="604"/>
      <c r="G77" s="604"/>
      <c r="H77" s="604"/>
      <c r="I77" s="604"/>
      <c r="J77" s="604"/>
      <c r="K77" s="604"/>
      <c r="L77" s="616"/>
      <c r="M77" s="616"/>
      <c r="N77" s="616"/>
      <c r="O77" s="616"/>
      <c r="P77" s="616"/>
      <c r="Q77" s="616"/>
      <c r="R77" s="614"/>
      <c r="S77" s="614"/>
      <c r="T77" s="614"/>
      <c r="U77" s="614"/>
      <c r="V77" s="614"/>
      <c r="W77" s="614"/>
      <c r="X77" s="614"/>
      <c r="Y77" s="614"/>
      <c r="Z77" s="614"/>
      <c r="AA77" s="614"/>
      <c r="AB77" s="614"/>
      <c r="AC77" s="614"/>
      <c r="AD77" s="614"/>
      <c r="AE77" s="614"/>
      <c r="AF77" s="614"/>
      <c r="AG77" s="572"/>
    </row>
    <row r="78" customFormat="1" spans="1:33">
      <c r="A78" s="605" t="s">
        <v>391</v>
      </c>
      <c r="B78" s="606"/>
      <c r="C78" s="607"/>
      <c r="D78" s="607"/>
      <c r="E78" s="607"/>
      <c r="F78" s="607"/>
      <c r="G78" s="607"/>
      <c r="H78" s="607"/>
      <c r="I78" s="604"/>
      <c r="J78" s="604"/>
      <c r="K78" s="604"/>
      <c r="L78" s="616"/>
      <c r="M78" s="616"/>
      <c r="N78" s="616"/>
      <c r="O78" s="616"/>
      <c r="P78" s="616"/>
      <c r="Q78" s="616"/>
      <c r="R78" s="614"/>
      <c r="S78" s="614"/>
      <c r="T78" s="614"/>
      <c r="U78" s="614"/>
      <c r="V78" s="614"/>
      <c r="W78" s="614"/>
      <c r="X78" s="614"/>
      <c r="Y78" s="614"/>
      <c r="Z78" s="614"/>
      <c r="AA78" s="614"/>
      <c r="AB78" s="614"/>
      <c r="AC78" s="614"/>
      <c r="AD78" s="614"/>
      <c r="AE78" s="614"/>
      <c r="AF78" s="614"/>
      <c r="AG78" s="572"/>
    </row>
    <row r="79" customFormat="1" spans="1:33">
      <c r="A79" s="40" t="s">
        <v>392</v>
      </c>
      <c r="B79" s="608"/>
      <c r="C79" s="609"/>
      <c r="D79" s="609"/>
      <c r="E79" s="609"/>
      <c r="F79" s="609"/>
      <c r="G79" s="609"/>
      <c r="H79" s="609"/>
      <c r="I79" s="609"/>
      <c r="J79" s="609"/>
      <c r="K79" s="609"/>
      <c r="L79" s="616"/>
      <c r="M79" s="616"/>
      <c r="N79" s="616"/>
      <c r="O79" s="616"/>
      <c r="P79" s="616"/>
      <c r="Q79" s="616"/>
      <c r="R79" s="614"/>
      <c r="S79" s="614"/>
      <c r="T79" s="614"/>
      <c r="U79" s="614"/>
      <c r="V79" s="614"/>
      <c r="W79" s="614"/>
      <c r="X79" s="614"/>
      <c r="Y79" s="614"/>
      <c r="Z79" s="614"/>
      <c r="AA79" s="614"/>
      <c r="AB79" s="614"/>
      <c r="AC79" s="614"/>
      <c r="AD79" s="614"/>
      <c r="AE79" s="614"/>
      <c r="AF79" s="614"/>
      <c r="AG79" s="572"/>
    </row>
    <row r="80" customFormat="1" ht="17" customHeight="1" spans="1:33">
      <c r="A80" s="605" t="s">
        <v>393</v>
      </c>
      <c r="B80" s="605"/>
      <c r="C80" s="610"/>
      <c r="D80" s="610"/>
      <c r="E80" s="610"/>
      <c r="F80" s="610"/>
      <c r="G80" s="610"/>
      <c r="H80" s="610"/>
      <c r="I80" s="617"/>
      <c r="J80" s="617"/>
      <c r="K80" s="617"/>
      <c r="L80" s="618"/>
      <c r="M80" s="616"/>
      <c r="N80" s="616"/>
      <c r="O80" s="616"/>
      <c r="P80" s="616"/>
      <c r="Q80" s="616"/>
      <c r="R80" s="614"/>
      <c r="S80" s="614"/>
      <c r="T80" s="614"/>
      <c r="U80" s="614"/>
      <c r="V80" s="614"/>
      <c r="W80" s="614"/>
      <c r="X80" s="614"/>
      <c r="Y80" s="614"/>
      <c r="Z80" s="614"/>
      <c r="AA80" s="614"/>
      <c r="AB80" s="614"/>
      <c r="AC80" s="614"/>
      <c r="AD80" s="614"/>
      <c r="AE80" s="614"/>
      <c r="AF80" s="614"/>
      <c r="AG80" s="572"/>
    </row>
    <row r="81" customFormat="1" spans="1:33">
      <c r="A81" s="611" t="s">
        <v>394</v>
      </c>
      <c r="B81" s="601"/>
      <c r="C81" s="602"/>
      <c r="D81" s="602"/>
      <c r="E81" s="602"/>
      <c r="F81" s="602"/>
      <c r="G81" s="602"/>
      <c r="H81" s="602"/>
      <c r="I81" s="616"/>
      <c r="J81" s="616"/>
      <c r="K81" s="616"/>
      <c r="L81" s="616"/>
      <c r="M81" s="616"/>
      <c r="N81" s="616"/>
      <c r="O81" s="616"/>
      <c r="P81" s="616"/>
      <c r="Q81" s="616"/>
      <c r="R81" s="614"/>
      <c r="S81" s="614"/>
      <c r="T81" s="614"/>
      <c r="U81" s="614"/>
      <c r="V81" s="614"/>
      <c r="W81" s="614"/>
      <c r="X81" s="614"/>
      <c r="Y81" s="614"/>
      <c r="Z81" s="614"/>
      <c r="AA81" s="614"/>
      <c r="AB81" s="614"/>
      <c r="AC81" s="614"/>
      <c r="AD81" s="614"/>
      <c r="AE81" s="614"/>
      <c r="AF81" s="614"/>
      <c r="AG81" s="572"/>
    </row>
    <row r="82" customFormat="1" spans="1:33">
      <c r="A82" s="606" t="s">
        <v>395</v>
      </c>
      <c r="B82" s="601"/>
      <c r="C82" s="602"/>
      <c r="D82" s="602"/>
      <c r="E82" s="602"/>
      <c r="F82" s="602"/>
      <c r="G82" s="602"/>
      <c r="H82" s="602"/>
      <c r="I82" s="616"/>
      <c r="J82" s="616"/>
      <c r="K82" s="616"/>
      <c r="L82" s="616"/>
      <c r="M82" s="616"/>
      <c r="N82" s="616"/>
      <c r="O82" s="616"/>
      <c r="P82" s="616"/>
      <c r="Q82" s="616"/>
      <c r="R82" s="614"/>
      <c r="S82" s="614"/>
      <c r="T82" s="614"/>
      <c r="U82" s="614"/>
      <c r="V82" s="614"/>
      <c r="W82" s="614"/>
      <c r="X82" s="614"/>
      <c r="Y82" s="614"/>
      <c r="Z82" s="614"/>
      <c r="AA82" s="614"/>
      <c r="AB82" s="614"/>
      <c r="AC82" s="614"/>
      <c r="AD82" s="614"/>
      <c r="AE82" s="614"/>
      <c r="AF82" s="614"/>
      <c r="AG82" s="572"/>
    </row>
    <row r="83" customFormat="1" spans="1:33">
      <c r="A83" s="601" t="s">
        <v>396</v>
      </c>
      <c r="B83" s="601"/>
      <c r="C83" s="602"/>
      <c r="D83" s="602"/>
      <c r="E83" s="602"/>
      <c r="F83" s="602"/>
      <c r="G83" s="602"/>
      <c r="H83" s="602"/>
      <c r="I83" s="616"/>
      <c r="J83" s="616"/>
      <c r="K83" s="616"/>
      <c r="L83" s="616"/>
      <c r="M83" s="616"/>
      <c r="N83" s="616"/>
      <c r="O83" s="616"/>
      <c r="P83" s="616"/>
      <c r="Q83" s="616"/>
      <c r="R83" s="614"/>
      <c r="S83" s="614"/>
      <c r="T83" s="614"/>
      <c r="U83" s="614"/>
      <c r="V83" s="614"/>
      <c r="W83" s="614"/>
      <c r="X83" s="614"/>
      <c r="Y83" s="614"/>
      <c r="Z83" s="614"/>
      <c r="AA83" s="614"/>
      <c r="AB83" s="614"/>
      <c r="AC83" s="614"/>
      <c r="AD83" s="614"/>
      <c r="AE83" s="614"/>
      <c r="AF83" s="614"/>
      <c r="AG83" s="572"/>
    </row>
    <row r="84" customFormat="1" spans="1:33">
      <c r="A84" s="606" t="s">
        <v>397</v>
      </c>
      <c r="B84" s="606"/>
      <c r="C84" s="607"/>
      <c r="D84" s="607"/>
      <c r="E84" s="607"/>
      <c r="F84" s="607"/>
      <c r="G84" s="607"/>
      <c r="H84" s="607"/>
      <c r="I84" s="604"/>
      <c r="J84" s="604"/>
      <c r="K84" s="604"/>
      <c r="L84" s="604"/>
      <c r="M84" s="604"/>
      <c r="N84" s="604"/>
      <c r="O84" s="604"/>
      <c r="P84" s="604"/>
      <c r="Q84" s="604"/>
      <c r="R84" s="614"/>
      <c r="S84" s="614"/>
      <c r="T84" s="614"/>
      <c r="U84" s="614"/>
      <c r="V84" s="614"/>
      <c r="W84" s="614"/>
      <c r="X84" s="614"/>
      <c r="Y84" s="614"/>
      <c r="Z84" s="614"/>
      <c r="AA84" s="614"/>
      <c r="AB84" s="614"/>
      <c r="AC84" s="614"/>
      <c r="AD84" s="614"/>
      <c r="AE84" s="614"/>
      <c r="AF84" s="614"/>
      <c r="AG84" s="572"/>
    </row>
    <row r="85" customFormat="1" spans="1:33">
      <c r="A85" s="606" t="s">
        <v>398</v>
      </c>
      <c r="B85" s="601"/>
      <c r="C85" s="602"/>
      <c r="D85" s="602"/>
      <c r="E85" s="602"/>
      <c r="F85" s="602"/>
      <c r="G85" s="602"/>
      <c r="H85" s="602"/>
      <c r="I85" s="616"/>
      <c r="J85" s="616"/>
      <c r="K85" s="616"/>
      <c r="L85" s="616"/>
      <c r="M85" s="616"/>
      <c r="N85" s="616"/>
      <c r="O85" s="616"/>
      <c r="P85" s="616"/>
      <c r="Q85" s="616"/>
      <c r="R85" s="614"/>
      <c r="S85" s="614"/>
      <c r="T85" s="614"/>
      <c r="U85" s="614"/>
      <c r="V85" s="614"/>
      <c r="W85" s="614"/>
      <c r="X85" s="614"/>
      <c r="Y85" s="614"/>
      <c r="Z85" s="614"/>
      <c r="AA85" s="614"/>
      <c r="AB85" s="614"/>
      <c r="AC85" s="614"/>
      <c r="AD85" s="614"/>
      <c r="AE85" s="614"/>
      <c r="AF85" s="614"/>
      <c r="AG85" s="572"/>
    </row>
    <row r="86" customFormat="1" spans="1:33">
      <c r="A86" s="601" t="s">
        <v>399</v>
      </c>
      <c r="B86" s="601"/>
      <c r="C86" s="602"/>
      <c r="D86" s="602"/>
      <c r="E86" s="602"/>
      <c r="F86" s="602"/>
      <c r="G86" s="602"/>
      <c r="H86" s="602"/>
      <c r="I86" s="616"/>
      <c r="J86" s="616"/>
      <c r="K86" s="616"/>
      <c r="L86" s="616"/>
      <c r="M86" s="616"/>
      <c r="N86" s="616"/>
      <c r="O86" s="616"/>
      <c r="P86" s="616"/>
      <c r="Q86" s="616"/>
      <c r="R86" s="614"/>
      <c r="S86" s="614"/>
      <c r="T86" s="614"/>
      <c r="U86" s="614"/>
      <c r="V86" s="614"/>
      <c r="W86" s="614"/>
      <c r="X86" s="614"/>
      <c r="Y86" s="614"/>
      <c r="Z86" s="614"/>
      <c r="AA86" s="614"/>
      <c r="AB86" s="614"/>
      <c r="AC86" s="614"/>
      <c r="AD86" s="614"/>
      <c r="AE86" s="614"/>
      <c r="AF86" s="614"/>
      <c r="AG86" s="572"/>
    </row>
    <row r="87" customFormat="1" spans="1:33">
      <c r="A87" s="601" t="s">
        <v>400</v>
      </c>
      <c r="B87" s="601"/>
      <c r="C87" s="602"/>
      <c r="D87" s="602"/>
      <c r="E87" s="602"/>
      <c r="F87" s="602"/>
      <c r="G87" s="602"/>
      <c r="H87" s="602"/>
      <c r="I87" s="616"/>
      <c r="J87" s="616"/>
      <c r="K87" s="616"/>
      <c r="L87" s="616"/>
      <c r="M87" s="616"/>
      <c r="N87" s="616"/>
      <c r="O87" s="616"/>
      <c r="P87" s="616"/>
      <c r="Q87" s="616"/>
      <c r="R87" s="614"/>
      <c r="S87" s="614"/>
      <c r="T87" s="614"/>
      <c r="U87" s="614"/>
      <c r="V87" s="614"/>
      <c r="W87" s="614"/>
      <c r="X87" s="614"/>
      <c r="Y87" s="614"/>
      <c r="Z87" s="614"/>
      <c r="AA87" s="614"/>
      <c r="AB87" s="614"/>
      <c r="AC87" s="614"/>
      <c r="AD87" s="614"/>
      <c r="AE87" s="614"/>
      <c r="AF87" s="614"/>
      <c r="AG87" s="572"/>
    </row>
    <row r="88" customFormat="1" spans="1:33">
      <c r="A88" s="606" t="s">
        <v>401</v>
      </c>
      <c r="B88" s="601"/>
      <c r="C88" s="602"/>
      <c r="D88" s="602"/>
      <c r="E88" s="602"/>
      <c r="F88" s="602"/>
      <c r="G88" s="602"/>
      <c r="H88" s="602"/>
      <c r="I88" s="616"/>
      <c r="J88" s="616"/>
      <c r="K88" s="616"/>
      <c r="L88" s="616"/>
      <c r="M88" s="616"/>
      <c r="N88" s="616"/>
      <c r="O88" s="616"/>
      <c r="P88" s="616"/>
      <c r="Q88" s="616"/>
      <c r="R88" s="614"/>
      <c r="S88" s="614"/>
      <c r="T88" s="614"/>
      <c r="U88" s="614"/>
      <c r="V88" s="614"/>
      <c r="W88" s="614"/>
      <c r="X88" s="614"/>
      <c r="Y88" s="614"/>
      <c r="Z88" s="614"/>
      <c r="AA88" s="614"/>
      <c r="AB88" s="614"/>
      <c r="AC88" s="614"/>
      <c r="AD88" s="614"/>
      <c r="AE88" s="614"/>
      <c r="AF88" s="614"/>
      <c r="AG88" s="572"/>
    </row>
    <row r="89" customFormat="1" spans="1:33">
      <c r="A89" s="601" t="s">
        <v>402</v>
      </c>
      <c r="B89" s="601"/>
      <c r="C89" s="602"/>
      <c r="D89" s="602"/>
      <c r="E89" s="602"/>
      <c r="F89" s="602"/>
      <c r="G89" s="602"/>
      <c r="H89" s="602"/>
      <c r="I89" s="616"/>
      <c r="J89" s="616"/>
      <c r="K89" s="616"/>
      <c r="L89" s="616"/>
      <c r="M89" s="616"/>
      <c r="N89" s="616"/>
      <c r="O89" s="616"/>
      <c r="P89" s="616"/>
      <c r="Q89" s="616"/>
      <c r="R89" s="614"/>
      <c r="S89" s="614"/>
      <c r="T89" s="614"/>
      <c r="U89" s="614"/>
      <c r="V89" s="614"/>
      <c r="W89" s="614"/>
      <c r="X89" s="614"/>
      <c r="Y89" s="614"/>
      <c r="Z89" s="614"/>
      <c r="AA89" s="614"/>
      <c r="AB89" s="614"/>
      <c r="AC89" s="614"/>
      <c r="AD89" s="614"/>
      <c r="AE89" s="614"/>
      <c r="AF89" s="614"/>
      <c r="AG89" s="572"/>
    </row>
    <row r="90" customFormat="1" spans="1:33">
      <c r="A90" s="601" t="s">
        <v>403</v>
      </c>
      <c r="B90" s="601"/>
      <c r="C90" s="602"/>
      <c r="D90" s="602"/>
      <c r="E90" s="602"/>
      <c r="F90" s="602"/>
      <c r="G90" s="602"/>
      <c r="H90" s="602"/>
      <c r="I90" s="616"/>
      <c r="J90" s="616"/>
      <c r="K90" s="616"/>
      <c r="L90" s="616"/>
      <c r="M90" s="616"/>
      <c r="N90" s="616"/>
      <c r="O90" s="616"/>
      <c r="P90" s="616"/>
      <c r="Q90" s="616"/>
      <c r="R90" s="614"/>
      <c r="S90" s="614"/>
      <c r="T90" s="614"/>
      <c r="U90" s="614"/>
      <c r="V90" s="614"/>
      <c r="W90" s="614"/>
      <c r="X90" s="614"/>
      <c r="Y90" s="614"/>
      <c r="Z90" s="614"/>
      <c r="AA90" s="614"/>
      <c r="AB90" s="614"/>
      <c r="AC90" s="614"/>
      <c r="AD90" s="614"/>
      <c r="AE90" s="614"/>
      <c r="AF90" s="614"/>
      <c r="AG90" s="572"/>
    </row>
    <row r="91" customFormat="1" spans="1:33">
      <c r="A91" s="606" t="s">
        <v>404</v>
      </c>
      <c r="B91" s="601"/>
      <c r="C91" s="602"/>
      <c r="D91" s="602"/>
      <c r="E91" s="602"/>
      <c r="F91" s="602"/>
      <c r="G91" s="602"/>
      <c r="H91" s="602"/>
      <c r="I91" s="616"/>
      <c r="J91" s="616"/>
      <c r="K91" s="616"/>
      <c r="L91" s="616"/>
      <c r="M91" s="616"/>
      <c r="N91" s="616"/>
      <c r="O91" s="616"/>
      <c r="P91" s="616"/>
      <c r="Q91" s="616"/>
      <c r="R91" s="614"/>
      <c r="S91" s="614"/>
      <c r="T91" s="614"/>
      <c r="U91" s="614"/>
      <c r="V91" s="614"/>
      <c r="W91" s="614"/>
      <c r="X91" s="614"/>
      <c r="Y91" s="614"/>
      <c r="Z91" s="614"/>
      <c r="AA91" s="614"/>
      <c r="AB91" s="614"/>
      <c r="AC91" s="614"/>
      <c r="AD91" s="614"/>
      <c r="AE91" s="614"/>
      <c r="AF91" s="614"/>
      <c r="AG91" s="572"/>
    </row>
    <row r="92" customFormat="1" spans="1:33">
      <c r="A92" s="606" t="s">
        <v>405</v>
      </c>
      <c r="B92" s="601"/>
      <c r="C92" s="602"/>
      <c r="D92" s="602"/>
      <c r="E92" s="602"/>
      <c r="F92" s="602"/>
      <c r="G92" s="602"/>
      <c r="H92" s="602"/>
      <c r="I92" s="616"/>
      <c r="J92" s="616"/>
      <c r="K92" s="616"/>
      <c r="L92" s="616"/>
      <c r="M92" s="616"/>
      <c r="N92" s="616"/>
      <c r="O92" s="616"/>
      <c r="P92" s="616"/>
      <c r="Q92" s="616"/>
      <c r="R92" s="614"/>
      <c r="S92" s="614"/>
      <c r="T92" s="614"/>
      <c r="U92" s="614"/>
      <c r="V92" s="614"/>
      <c r="W92" s="614"/>
      <c r="X92" s="614"/>
      <c r="Y92" s="614"/>
      <c r="Z92" s="614"/>
      <c r="AA92" s="614"/>
      <c r="AB92" s="614"/>
      <c r="AC92" s="614"/>
      <c r="AD92" s="614"/>
      <c r="AE92" s="614"/>
      <c r="AF92" s="614"/>
      <c r="AG92" s="572"/>
    </row>
    <row r="93" customFormat="1" spans="1:33">
      <c r="A93" s="601" t="s">
        <v>406</v>
      </c>
      <c r="B93" s="601"/>
      <c r="C93" s="602"/>
      <c r="D93" s="602"/>
      <c r="E93" s="602"/>
      <c r="F93" s="602"/>
      <c r="G93" s="602"/>
      <c r="H93" s="602"/>
      <c r="I93" s="616"/>
      <c r="J93" s="616"/>
      <c r="K93" s="616"/>
      <c r="L93" s="616"/>
      <c r="M93" s="616"/>
      <c r="N93" s="616"/>
      <c r="O93" s="616"/>
      <c r="P93" s="616"/>
      <c r="Q93" s="616"/>
      <c r="R93" s="614"/>
      <c r="S93" s="614"/>
      <c r="T93" s="614"/>
      <c r="U93" s="614"/>
      <c r="V93" s="614"/>
      <c r="W93" s="614"/>
      <c r="X93" s="614"/>
      <c r="Y93" s="614"/>
      <c r="Z93" s="614"/>
      <c r="AA93" s="614"/>
      <c r="AB93" s="614"/>
      <c r="AC93" s="614"/>
      <c r="AD93" s="614"/>
      <c r="AE93" s="614"/>
      <c r="AF93" s="614"/>
      <c r="AG93" s="572"/>
    </row>
    <row r="94" customFormat="1" spans="1:33">
      <c r="A94" s="601" t="s">
        <v>407</v>
      </c>
      <c r="B94" s="601"/>
      <c r="C94" s="602"/>
      <c r="D94" s="602"/>
      <c r="E94" s="602"/>
      <c r="F94" s="602"/>
      <c r="G94" s="602"/>
      <c r="H94" s="602"/>
      <c r="I94" s="616"/>
      <c r="J94" s="616"/>
      <c r="K94" s="616"/>
      <c r="L94" s="616"/>
      <c r="M94" s="616"/>
      <c r="N94" s="616"/>
      <c r="O94" s="616"/>
      <c r="P94" s="616"/>
      <c r="Q94" s="616"/>
      <c r="R94" s="614"/>
      <c r="S94" s="614"/>
      <c r="T94" s="614"/>
      <c r="U94" s="614"/>
      <c r="V94" s="614"/>
      <c r="W94" s="614"/>
      <c r="X94" s="614"/>
      <c r="Y94" s="614"/>
      <c r="Z94" s="614"/>
      <c r="AA94" s="614"/>
      <c r="AB94" s="614"/>
      <c r="AC94" s="614"/>
      <c r="AD94" s="614"/>
      <c r="AE94" s="614"/>
      <c r="AF94" s="614"/>
      <c r="AG94" s="572"/>
    </row>
    <row r="95" customFormat="1" spans="1:33">
      <c r="A95" s="601" t="s">
        <v>408</v>
      </c>
      <c r="B95" s="601"/>
      <c r="C95" s="602"/>
      <c r="D95" s="602"/>
      <c r="E95" s="602"/>
      <c r="F95" s="602"/>
      <c r="G95" s="602"/>
      <c r="H95" s="602"/>
      <c r="I95" s="616"/>
      <c r="J95" s="616"/>
      <c r="K95" s="616"/>
      <c r="L95" s="616"/>
      <c r="M95" s="616"/>
      <c r="N95" s="616"/>
      <c r="O95" s="616"/>
      <c r="P95" s="616"/>
      <c r="Q95" s="616"/>
      <c r="R95" s="614"/>
      <c r="S95" s="614"/>
      <c r="T95" s="614"/>
      <c r="U95" s="614"/>
      <c r="V95" s="614"/>
      <c r="W95" s="614"/>
      <c r="X95" s="614"/>
      <c r="Y95" s="614"/>
      <c r="Z95" s="614"/>
      <c r="AA95" s="614"/>
      <c r="AB95" s="614"/>
      <c r="AC95" s="614"/>
      <c r="AD95" s="614"/>
      <c r="AE95" s="614"/>
      <c r="AF95" s="614"/>
      <c r="AG95" s="572"/>
    </row>
    <row r="96" customFormat="1" ht="14.25" spans="1:33">
      <c r="A96" s="612" t="s">
        <v>409</v>
      </c>
      <c r="B96" s="601"/>
      <c r="C96" s="602"/>
      <c r="D96" s="602"/>
      <c r="E96" s="602"/>
      <c r="F96" s="602"/>
      <c r="G96" s="602"/>
      <c r="H96" s="602"/>
      <c r="I96" s="616"/>
      <c r="J96" s="616"/>
      <c r="K96" s="616"/>
      <c r="L96" s="616"/>
      <c r="M96" s="616"/>
      <c r="N96" s="616"/>
      <c r="O96" s="616"/>
      <c r="P96" s="616"/>
      <c r="Q96" s="616"/>
      <c r="R96" s="614"/>
      <c r="S96" s="614"/>
      <c r="T96" s="614"/>
      <c r="U96" s="614"/>
      <c r="V96" s="614"/>
      <c r="W96" s="614"/>
      <c r="X96" s="614"/>
      <c r="Y96" s="614"/>
      <c r="Z96" s="614"/>
      <c r="AA96" s="614"/>
      <c r="AB96" s="614"/>
      <c r="AC96" s="614"/>
      <c r="AD96" s="614"/>
      <c r="AE96" s="614"/>
      <c r="AF96" s="614"/>
      <c r="AG96" s="572"/>
    </row>
    <row r="97" customFormat="1" spans="1:33">
      <c r="A97" s="613" t="s">
        <v>410</v>
      </c>
      <c r="B97" s="613"/>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572"/>
    </row>
  </sheetData>
  <mergeCells count="7">
    <mergeCell ref="A2:AG2"/>
    <mergeCell ref="A3:AG3"/>
    <mergeCell ref="A4:AG4"/>
    <mergeCell ref="A5:AG5"/>
    <mergeCell ref="A68:A69"/>
    <mergeCell ref="B68:B69"/>
    <mergeCell ref="A6:B7"/>
  </mergeCells>
  <hyperlinks>
    <hyperlink ref="Q2" location="目录!A1"/>
    <hyperlink ref="A96"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D5-HKDHL特货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48" customWidth="1"/>
    <col min="2" max="3" width="27.375" style="548" customWidth="1"/>
    <col min="4" max="4" width="19.125" style="204" customWidth="1"/>
    <col min="5" max="5" width="10.375" style="21"/>
    <col min="6" max="8" width="9" style="21"/>
    <col min="9" max="16384" width="9" style="204"/>
  </cols>
  <sheetData>
    <row r="1" s="204" customFormat="1" ht="72" customHeight="1" spans="1:8">
      <c r="A1" s="549" t="s">
        <v>411</v>
      </c>
      <c r="B1" s="549"/>
      <c r="C1" s="549"/>
      <c r="D1" s="549"/>
      <c r="E1" s="550"/>
      <c r="F1" s="550"/>
      <c r="G1" s="550"/>
      <c r="H1" s="550"/>
    </row>
    <row r="2" s="204" customFormat="1" ht="19" customHeight="1" spans="1:8">
      <c r="A2" s="551" t="s">
        <v>412</v>
      </c>
      <c r="B2" s="551" t="s">
        <v>413</v>
      </c>
      <c r="C2" s="551" t="s">
        <v>414</v>
      </c>
      <c r="D2" s="552" t="s">
        <v>415</v>
      </c>
      <c r="E2" s="553" t="s">
        <v>63</v>
      </c>
      <c r="F2" s="550"/>
      <c r="G2" s="550"/>
      <c r="H2" s="550"/>
    </row>
    <row r="3" s="204" customFormat="1" spans="1:11">
      <c r="A3" s="554" t="s">
        <v>416</v>
      </c>
      <c r="B3" s="554"/>
      <c r="C3" s="554"/>
      <c r="D3" s="175"/>
      <c r="E3" s="555"/>
      <c r="F3" s="550"/>
      <c r="G3" s="550"/>
      <c r="H3" s="550"/>
      <c r="J3" s="21"/>
      <c r="K3" s="21"/>
    </row>
    <row r="4" s="204" customFormat="1" spans="1:11">
      <c r="A4" s="556" t="s">
        <v>351</v>
      </c>
      <c r="B4" s="556" t="s">
        <v>417</v>
      </c>
      <c r="C4" s="556" t="s">
        <v>418</v>
      </c>
      <c r="D4" s="557"/>
      <c r="E4" s="550"/>
      <c r="F4" s="550"/>
      <c r="G4" s="550"/>
      <c r="H4" s="550"/>
      <c r="J4" s="21"/>
      <c r="K4" s="21"/>
    </row>
    <row r="5" s="204" customFormat="1" spans="1:11">
      <c r="A5" s="554" t="s">
        <v>419</v>
      </c>
      <c r="B5" s="554"/>
      <c r="C5" s="554"/>
      <c r="D5" s="558"/>
      <c r="E5" s="559"/>
      <c r="F5" s="559"/>
      <c r="G5" s="559"/>
      <c r="H5" s="559"/>
      <c r="J5" s="21"/>
      <c r="K5" s="21"/>
    </row>
    <row r="6" s="204" customFormat="1" spans="1:11">
      <c r="A6" s="556" t="s">
        <v>420</v>
      </c>
      <c r="B6" s="556" t="s">
        <v>421</v>
      </c>
      <c r="C6" s="556" t="s">
        <v>422</v>
      </c>
      <c r="D6" s="558"/>
      <c r="E6" s="560"/>
      <c r="F6" s="560"/>
      <c r="G6" s="560"/>
      <c r="H6" s="560"/>
      <c r="J6" s="565"/>
      <c r="K6" s="566"/>
    </row>
    <row r="7" s="204" customFormat="1" spans="1:11">
      <c r="A7" s="556" t="s">
        <v>423</v>
      </c>
      <c r="B7" s="556" t="s">
        <v>424</v>
      </c>
      <c r="C7" s="556" t="s">
        <v>425</v>
      </c>
      <c r="D7" s="558"/>
      <c r="E7" s="560"/>
      <c r="F7" s="560"/>
      <c r="G7" s="560"/>
      <c r="H7" s="560"/>
      <c r="J7" s="565"/>
      <c r="K7" s="566"/>
    </row>
    <row r="8" s="204" customFormat="1" spans="1:11">
      <c r="A8" s="556" t="s">
        <v>426</v>
      </c>
      <c r="B8" s="556" t="s">
        <v>427</v>
      </c>
      <c r="C8" s="556" t="s">
        <v>428</v>
      </c>
      <c r="D8" s="558"/>
      <c r="E8" s="560"/>
      <c r="F8" s="560"/>
      <c r="G8" s="560"/>
      <c r="H8" s="560"/>
      <c r="J8" s="565"/>
      <c r="K8" s="566"/>
    </row>
    <row r="9" s="204" customFormat="1" spans="1:11">
      <c r="A9" s="556" t="s">
        <v>429</v>
      </c>
      <c r="B9" s="556" t="s">
        <v>430</v>
      </c>
      <c r="C9" s="556" t="s">
        <v>431</v>
      </c>
      <c r="D9" s="175"/>
      <c r="E9" s="21"/>
      <c r="F9" s="21"/>
      <c r="G9" s="21"/>
      <c r="H9" s="21"/>
      <c r="J9" s="565"/>
      <c r="K9" s="566"/>
    </row>
    <row r="10" s="204" customFormat="1" spans="1:11">
      <c r="A10" s="556" t="s">
        <v>432</v>
      </c>
      <c r="B10" s="556" t="s">
        <v>433</v>
      </c>
      <c r="C10" s="556" t="s">
        <v>434</v>
      </c>
      <c r="D10" s="175"/>
      <c r="E10" s="21"/>
      <c r="F10" s="21"/>
      <c r="G10" s="21"/>
      <c r="H10" s="21"/>
      <c r="J10" s="565"/>
      <c r="K10" s="566"/>
    </row>
    <row r="11" s="204" customFormat="1" spans="1:11">
      <c r="A11" s="561" t="s">
        <v>435</v>
      </c>
      <c r="B11" s="561" t="s">
        <v>436</v>
      </c>
      <c r="C11" s="561" t="s">
        <v>437</v>
      </c>
      <c r="D11" s="552" t="s">
        <v>438</v>
      </c>
      <c r="E11" s="21"/>
      <c r="F11" s="21"/>
      <c r="G11" s="21"/>
      <c r="H11" s="21"/>
      <c r="J11" s="565"/>
      <c r="K11" s="566"/>
    </row>
    <row r="12" s="204" customFormat="1" spans="1:11">
      <c r="A12" s="556" t="s">
        <v>439</v>
      </c>
      <c r="B12" s="556" t="s">
        <v>440</v>
      </c>
      <c r="C12" s="556" t="s">
        <v>441</v>
      </c>
      <c r="D12" s="175"/>
      <c r="E12" s="21"/>
      <c r="F12" s="21"/>
      <c r="G12" s="21"/>
      <c r="H12" s="21"/>
      <c r="J12" s="565"/>
      <c r="K12" s="566"/>
    </row>
    <row r="13" s="204" customFormat="1" spans="1:11">
      <c r="A13" s="554" t="s">
        <v>442</v>
      </c>
      <c r="B13" s="554"/>
      <c r="C13" s="554"/>
      <c r="D13" s="175"/>
      <c r="E13" s="21"/>
      <c r="F13" s="21"/>
      <c r="G13" s="21"/>
      <c r="H13" s="21"/>
      <c r="J13" s="565"/>
      <c r="K13" s="566"/>
    </row>
    <row r="14" s="204" customFormat="1" spans="1:11">
      <c r="A14" s="556" t="s">
        <v>313</v>
      </c>
      <c r="B14" s="556" t="s">
        <v>443</v>
      </c>
      <c r="C14" s="556" t="s">
        <v>444</v>
      </c>
      <c r="D14" s="175"/>
      <c r="E14" s="21"/>
      <c r="F14" s="21"/>
      <c r="G14" s="21"/>
      <c r="H14" s="21"/>
      <c r="J14" s="565"/>
      <c r="K14" s="566"/>
    </row>
    <row r="15" s="204" customFormat="1" spans="1:11">
      <c r="A15" s="554" t="s">
        <v>445</v>
      </c>
      <c r="B15" s="554"/>
      <c r="C15" s="554"/>
      <c r="D15" s="175"/>
      <c r="E15" s="21"/>
      <c r="F15" s="21"/>
      <c r="G15" s="21"/>
      <c r="H15" s="21"/>
      <c r="J15" s="565"/>
      <c r="K15" s="566"/>
    </row>
    <row r="16" s="204" customFormat="1" spans="1:11">
      <c r="A16" s="556" t="s">
        <v>446</v>
      </c>
      <c r="B16" s="556" t="s">
        <v>447</v>
      </c>
      <c r="C16" s="556" t="s">
        <v>448</v>
      </c>
      <c r="D16" s="175"/>
      <c r="E16" s="21"/>
      <c r="F16" s="21"/>
      <c r="G16" s="21"/>
      <c r="H16" s="21"/>
      <c r="J16" s="565"/>
      <c r="K16" s="566"/>
    </row>
    <row r="17" s="204" customFormat="1" spans="1:11">
      <c r="A17" s="556" t="s">
        <v>449</v>
      </c>
      <c r="B17" s="556" t="s">
        <v>450</v>
      </c>
      <c r="C17" s="556" t="s">
        <v>451</v>
      </c>
      <c r="D17" s="175"/>
      <c r="E17" s="21"/>
      <c r="F17" s="21"/>
      <c r="G17" s="21"/>
      <c r="H17" s="21"/>
      <c r="I17" s="21"/>
      <c r="J17" s="565"/>
      <c r="K17" s="566"/>
    </row>
    <row r="18" s="204" customFormat="1" spans="1:11">
      <c r="A18" s="554" t="s">
        <v>452</v>
      </c>
      <c r="B18" s="554"/>
      <c r="C18" s="554"/>
      <c r="D18" s="175"/>
      <c r="E18" s="21"/>
      <c r="F18" s="21"/>
      <c r="G18" s="21"/>
      <c r="H18" s="21"/>
      <c r="J18" s="565"/>
      <c r="K18" s="566"/>
    </row>
    <row r="19" s="204" customFormat="1" spans="1:11">
      <c r="A19" s="556" t="s">
        <v>453</v>
      </c>
      <c r="B19" s="556" t="s">
        <v>454</v>
      </c>
      <c r="C19" s="556" t="s">
        <v>455</v>
      </c>
      <c r="D19" s="175"/>
      <c r="E19" s="21"/>
      <c r="F19" s="21"/>
      <c r="G19" s="21"/>
      <c r="H19" s="21"/>
      <c r="J19" s="565"/>
      <c r="K19" s="566"/>
    </row>
    <row r="20" s="204" customFormat="1" spans="1:11">
      <c r="A20" s="556" t="s">
        <v>456</v>
      </c>
      <c r="B20" s="556" t="s">
        <v>457</v>
      </c>
      <c r="C20" s="556" t="s">
        <v>458</v>
      </c>
      <c r="D20" s="175"/>
      <c r="E20" s="21"/>
      <c r="F20" s="21"/>
      <c r="G20" s="21"/>
      <c r="H20" s="21"/>
      <c r="J20" s="565"/>
      <c r="K20" s="566"/>
    </row>
    <row r="21" s="204" customFormat="1" spans="1:11">
      <c r="A21" s="556" t="s">
        <v>459</v>
      </c>
      <c r="B21" s="556" t="s">
        <v>460</v>
      </c>
      <c r="C21" s="556" t="s">
        <v>461</v>
      </c>
      <c r="D21" s="175"/>
      <c r="E21" s="21"/>
      <c r="F21" s="21"/>
      <c r="G21" s="21"/>
      <c r="H21" s="21"/>
      <c r="J21" s="565"/>
      <c r="K21" s="567"/>
    </row>
    <row r="22" s="204" customFormat="1" spans="1:11">
      <c r="A22" s="556" t="s">
        <v>462</v>
      </c>
      <c r="B22" s="556" t="s">
        <v>463</v>
      </c>
      <c r="C22" s="556" t="s">
        <v>464</v>
      </c>
      <c r="D22" s="175"/>
      <c r="E22" s="21"/>
      <c r="F22" s="21"/>
      <c r="G22" s="21"/>
      <c r="H22" s="21"/>
      <c r="J22" s="565"/>
      <c r="K22" s="566"/>
    </row>
    <row r="23" s="204" customFormat="1" spans="1:11">
      <c r="A23" s="554" t="s">
        <v>465</v>
      </c>
      <c r="B23" s="554"/>
      <c r="C23" s="554"/>
      <c r="D23" s="175"/>
      <c r="E23" s="21"/>
      <c r="F23" s="21"/>
      <c r="G23" s="21"/>
      <c r="H23" s="21"/>
      <c r="J23" s="565"/>
      <c r="K23" s="566"/>
    </row>
    <row r="24" s="204" customFormat="1" spans="1:11">
      <c r="A24" s="556" t="s">
        <v>466</v>
      </c>
      <c r="B24" s="556" t="s">
        <v>467</v>
      </c>
      <c r="C24" s="556" t="s">
        <v>468</v>
      </c>
      <c r="D24" s="175"/>
      <c r="E24" s="21"/>
      <c r="F24" s="21"/>
      <c r="G24" s="21"/>
      <c r="H24" s="21"/>
      <c r="J24" s="565"/>
      <c r="K24" s="566"/>
    </row>
    <row r="25" s="204" customFormat="1" spans="1:11">
      <c r="A25" s="556" t="s">
        <v>469</v>
      </c>
      <c r="B25" s="556" t="s">
        <v>470</v>
      </c>
      <c r="C25" s="556" t="s">
        <v>471</v>
      </c>
      <c r="D25" s="175"/>
      <c r="E25" s="21"/>
      <c r="F25" s="21"/>
      <c r="G25" s="21"/>
      <c r="H25" s="21"/>
      <c r="J25" s="565"/>
      <c r="K25" s="566"/>
    </row>
    <row r="26" s="204" customFormat="1" spans="1:11">
      <c r="A26" s="556" t="s">
        <v>472</v>
      </c>
      <c r="B26" s="556" t="s">
        <v>473</v>
      </c>
      <c r="C26" s="556" t="s">
        <v>474</v>
      </c>
      <c r="D26" s="175"/>
      <c r="E26" s="21"/>
      <c r="F26" s="21"/>
      <c r="G26" s="21"/>
      <c r="H26" s="21"/>
      <c r="J26" s="565"/>
      <c r="K26" s="566"/>
    </row>
    <row r="27" s="204" customFormat="1" spans="1:11">
      <c r="A27" s="556" t="s">
        <v>475</v>
      </c>
      <c r="B27" s="556" t="s">
        <v>476</v>
      </c>
      <c r="C27" s="556" t="s">
        <v>477</v>
      </c>
      <c r="D27" s="175"/>
      <c r="E27" s="21"/>
      <c r="F27" s="21"/>
      <c r="G27" s="21"/>
      <c r="H27" s="21"/>
      <c r="J27" s="273"/>
      <c r="K27" s="273"/>
    </row>
    <row r="28" s="204" customFormat="1" spans="1:11">
      <c r="A28" s="556" t="s">
        <v>478</v>
      </c>
      <c r="B28" s="556" t="s">
        <v>479</v>
      </c>
      <c r="C28" s="556" t="s">
        <v>480</v>
      </c>
      <c r="D28" s="175"/>
      <c r="E28" s="21"/>
      <c r="F28" s="21"/>
      <c r="G28" s="21"/>
      <c r="H28" s="21"/>
      <c r="J28" s="21"/>
      <c r="K28" s="21"/>
    </row>
    <row r="29" s="204" customFormat="1" spans="1:11">
      <c r="A29" s="556" t="s">
        <v>481</v>
      </c>
      <c r="B29" s="556" t="s">
        <v>482</v>
      </c>
      <c r="C29" s="556" t="s">
        <v>483</v>
      </c>
      <c r="D29" s="175"/>
      <c r="E29" s="21"/>
      <c r="F29" s="21"/>
      <c r="G29" s="21"/>
      <c r="H29" s="21"/>
      <c r="J29" s="21"/>
      <c r="K29" s="21"/>
    </row>
    <row r="30" s="204" customFormat="1" spans="1:8">
      <c r="A30" s="561" t="s">
        <v>484</v>
      </c>
      <c r="B30" s="561" t="s">
        <v>485</v>
      </c>
      <c r="C30" s="561" t="s">
        <v>486</v>
      </c>
      <c r="D30" s="552" t="s">
        <v>487</v>
      </c>
      <c r="E30" s="21"/>
      <c r="F30" s="21"/>
      <c r="G30" s="21"/>
      <c r="H30" s="21"/>
    </row>
    <row r="31" s="204" customFormat="1" spans="1:8">
      <c r="A31" s="556" t="s">
        <v>488</v>
      </c>
      <c r="B31" s="556" t="s">
        <v>489</v>
      </c>
      <c r="C31" s="556" t="s">
        <v>490</v>
      </c>
      <c r="D31" s="175"/>
      <c r="E31" s="21"/>
      <c r="F31" s="21"/>
      <c r="G31" s="21"/>
      <c r="H31" s="21"/>
    </row>
    <row r="32" s="204" customFormat="1" spans="1:8">
      <c r="A32" s="556" t="s">
        <v>491</v>
      </c>
      <c r="B32" s="556" t="s">
        <v>492</v>
      </c>
      <c r="C32" s="556" t="s">
        <v>493</v>
      </c>
      <c r="D32" s="175"/>
      <c r="E32" s="21"/>
      <c r="F32" s="21"/>
      <c r="G32" s="21"/>
      <c r="H32" s="21"/>
    </row>
    <row r="33" s="204" customFormat="1" spans="1:8">
      <c r="A33" s="556" t="s">
        <v>494</v>
      </c>
      <c r="B33" s="556" t="s">
        <v>495</v>
      </c>
      <c r="C33" s="556" t="s">
        <v>496</v>
      </c>
      <c r="D33" s="175"/>
      <c r="E33" s="21"/>
      <c r="F33" s="21"/>
      <c r="G33" s="21"/>
      <c r="H33" s="21"/>
    </row>
    <row r="34" s="204" customFormat="1" spans="1:8">
      <c r="A34" s="561" t="s">
        <v>497</v>
      </c>
      <c r="B34" s="561" t="s">
        <v>498</v>
      </c>
      <c r="C34" s="561" t="s">
        <v>499</v>
      </c>
      <c r="D34" s="552" t="s">
        <v>438</v>
      </c>
      <c r="E34" s="21"/>
      <c r="F34" s="21"/>
      <c r="G34" s="21"/>
      <c r="H34" s="21"/>
    </row>
    <row r="35" s="204" customFormat="1" spans="1:8">
      <c r="A35" s="556" t="s">
        <v>500</v>
      </c>
      <c r="B35" s="556" t="s">
        <v>501</v>
      </c>
      <c r="C35" s="556" t="s">
        <v>502</v>
      </c>
      <c r="D35" s="175"/>
      <c r="E35" s="21"/>
      <c r="F35" s="21"/>
      <c r="G35" s="21"/>
      <c r="H35" s="21"/>
    </row>
    <row r="36" s="204" customFormat="1" spans="1:8">
      <c r="A36" s="556" t="s">
        <v>503</v>
      </c>
      <c r="B36" s="556" t="s">
        <v>504</v>
      </c>
      <c r="C36" s="556" t="s">
        <v>505</v>
      </c>
      <c r="D36" s="175"/>
      <c r="E36" s="21"/>
      <c r="F36" s="21"/>
      <c r="G36" s="21"/>
      <c r="H36" s="21"/>
    </row>
    <row r="37" s="204" customFormat="1" spans="1:8">
      <c r="A37" s="556" t="s">
        <v>506</v>
      </c>
      <c r="B37" s="556" t="s">
        <v>507</v>
      </c>
      <c r="C37" s="556" t="s">
        <v>508</v>
      </c>
      <c r="D37" s="175"/>
      <c r="E37" s="21"/>
      <c r="F37" s="21"/>
      <c r="G37" s="21"/>
      <c r="H37" s="21"/>
    </row>
    <row r="38" s="204" customFormat="1" spans="1:8">
      <c r="A38" s="556" t="s">
        <v>509</v>
      </c>
      <c r="B38" s="556" t="s">
        <v>510</v>
      </c>
      <c r="C38" s="556" t="s">
        <v>511</v>
      </c>
      <c r="D38" s="175"/>
      <c r="E38" s="21"/>
      <c r="F38" s="21"/>
      <c r="G38" s="21"/>
      <c r="H38" s="21"/>
    </row>
    <row r="39" s="204" customFormat="1" spans="1:8">
      <c r="A39" s="556" t="s">
        <v>512</v>
      </c>
      <c r="B39" s="556" t="s">
        <v>513</v>
      </c>
      <c r="C39" s="556" t="s">
        <v>514</v>
      </c>
      <c r="D39" s="175"/>
      <c r="E39" s="21"/>
      <c r="F39" s="21"/>
      <c r="G39" s="21"/>
      <c r="H39" s="21"/>
    </row>
    <row r="40" s="204" customFormat="1" spans="1:8">
      <c r="A40" s="556" t="s">
        <v>515</v>
      </c>
      <c r="B40" s="556" t="s">
        <v>516</v>
      </c>
      <c r="C40" s="556" t="s">
        <v>517</v>
      </c>
      <c r="D40" s="175"/>
      <c r="E40" s="21"/>
      <c r="F40" s="21"/>
      <c r="G40" s="21"/>
      <c r="H40" s="21"/>
    </row>
    <row r="41" s="204" customFormat="1" spans="1:8">
      <c r="A41" s="556" t="s">
        <v>518</v>
      </c>
      <c r="B41" s="556" t="s">
        <v>519</v>
      </c>
      <c r="C41" s="556" t="s">
        <v>520</v>
      </c>
      <c r="D41" s="175"/>
      <c r="E41" s="21"/>
      <c r="F41" s="21"/>
      <c r="G41" s="21"/>
      <c r="H41" s="21"/>
    </row>
    <row r="42" s="204" customFormat="1" spans="1:8">
      <c r="A42" s="556" t="s">
        <v>521</v>
      </c>
      <c r="B42" s="556" t="s">
        <v>522</v>
      </c>
      <c r="C42" s="556" t="s">
        <v>523</v>
      </c>
      <c r="D42" s="175"/>
      <c r="E42" s="21"/>
      <c r="F42" s="21"/>
      <c r="G42" s="21"/>
      <c r="H42" s="21"/>
    </row>
    <row r="43" s="204" customFormat="1" spans="1:8">
      <c r="A43" s="556" t="s">
        <v>524</v>
      </c>
      <c r="B43" s="556" t="s">
        <v>525</v>
      </c>
      <c r="C43" s="556" t="s">
        <v>526</v>
      </c>
      <c r="D43" s="175"/>
      <c r="E43" s="21"/>
      <c r="F43" s="21"/>
      <c r="G43" s="21"/>
      <c r="H43" s="21"/>
    </row>
    <row r="44" s="204" customFormat="1" spans="1:8">
      <c r="A44" s="554" t="s">
        <v>527</v>
      </c>
      <c r="B44" s="554"/>
      <c r="C44" s="554"/>
      <c r="D44" s="175"/>
      <c r="E44" s="21"/>
      <c r="F44" s="21"/>
      <c r="G44" s="21"/>
      <c r="H44" s="21"/>
    </row>
    <row r="45" s="204" customFormat="1" spans="1:8">
      <c r="A45" s="556" t="s">
        <v>528</v>
      </c>
      <c r="B45" s="556" t="s">
        <v>529</v>
      </c>
      <c r="C45" s="556" t="s">
        <v>530</v>
      </c>
      <c r="D45" s="175"/>
      <c r="E45" s="21"/>
      <c r="F45" s="21"/>
      <c r="G45" s="21"/>
      <c r="H45" s="21"/>
    </row>
    <row r="46" s="204" customFormat="1" spans="1:8">
      <c r="A46" s="556" t="s">
        <v>355</v>
      </c>
      <c r="B46" s="556" t="s">
        <v>531</v>
      </c>
      <c r="C46" s="556" t="s">
        <v>532</v>
      </c>
      <c r="D46" s="175"/>
      <c r="E46" s="21"/>
      <c r="F46" s="21"/>
      <c r="G46" s="21"/>
      <c r="H46" s="21"/>
    </row>
    <row r="47" s="204" customFormat="1" spans="1:8">
      <c r="A47" s="554" t="s">
        <v>533</v>
      </c>
      <c r="B47" s="554"/>
      <c r="C47" s="554"/>
      <c r="D47" s="175"/>
      <c r="E47" s="21"/>
      <c r="F47" s="21"/>
      <c r="G47" s="21"/>
      <c r="H47" s="21"/>
    </row>
    <row r="48" s="204" customFormat="1" spans="1:8">
      <c r="A48" s="556" t="s">
        <v>356</v>
      </c>
      <c r="B48" s="556" t="s">
        <v>534</v>
      </c>
      <c r="C48" s="556" t="s">
        <v>535</v>
      </c>
      <c r="D48" s="175"/>
      <c r="E48" s="21"/>
      <c r="F48" s="21"/>
      <c r="G48" s="21"/>
      <c r="H48" s="21"/>
    </row>
    <row r="49" s="204" customFormat="1" spans="1:8">
      <c r="A49" s="554" t="s">
        <v>536</v>
      </c>
      <c r="B49" s="554"/>
      <c r="C49" s="554"/>
      <c r="D49" s="175"/>
      <c r="E49" s="21"/>
      <c r="F49" s="21"/>
      <c r="G49" s="21"/>
      <c r="H49" s="21"/>
    </row>
    <row r="50" s="204" customFormat="1" spans="1:8">
      <c r="A50" s="556" t="s">
        <v>357</v>
      </c>
      <c r="B50" s="556" t="s">
        <v>537</v>
      </c>
      <c r="C50" s="556" t="s">
        <v>538</v>
      </c>
      <c r="D50" s="175"/>
      <c r="E50" s="21"/>
      <c r="F50" s="21"/>
      <c r="G50" s="21"/>
      <c r="H50" s="21"/>
    </row>
    <row r="51" s="204" customFormat="1" spans="1:8">
      <c r="A51" s="554" t="s">
        <v>539</v>
      </c>
      <c r="B51" s="554"/>
      <c r="C51" s="554"/>
      <c r="D51" s="175"/>
      <c r="E51" s="21"/>
      <c r="F51" s="21"/>
      <c r="G51" s="21"/>
      <c r="H51" s="21"/>
    </row>
    <row r="52" s="204" customFormat="1" spans="1:8">
      <c r="A52" s="556" t="s">
        <v>358</v>
      </c>
      <c r="B52" s="556" t="s">
        <v>540</v>
      </c>
      <c r="C52" s="556" t="s">
        <v>541</v>
      </c>
      <c r="D52" s="175"/>
      <c r="E52" s="21"/>
      <c r="F52" s="21"/>
      <c r="G52" s="21"/>
      <c r="H52" s="21"/>
    </row>
    <row r="53" s="204" customFormat="1" spans="1:8">
      <c r="A53" s="554" t="s">
        <v>542</v>
      </c>
      <c r="B53" s="554"/>
      <c r="C53" s="554"/>
      <c r="D53" s="175"/>
      <c r="E53" s="21"/>
      <c r="F53" s="21"/>
      <c r="G53" s="21"/>
      <c r="H53" s="21"/>
    </row>
    <row r="54" s="204" customFormat="1" spans="1:8">
      <c r="A54" s="556" t="s">
        <v>543</v>
      </c>
      <c r="B54" s="556" t="s">
        <v>544</v>
      </c>
      <c r="C54" s="556" t="s">
        <v>545</v>
      </c>
      <c r="D54" s="175"/>
      <c r="E54" s="21"/>
      <c r="F54" s="21"/>
      <c r="G54" s="21"/>
      <c r="H54" s="21"/>
    </row>
    <row r="55" s="204" customFormat="1" spans="1:8">
      <c r="A55" s="556" t="s">
        <v>546</v>
      </c>
      <c r="B55" s="556" t="s">
        <v>547</v>
      </c>
      <c r="C55" s="556" t="s">
        <v>548</v>
      </c>
      <c r="D55" s="175"/>
      <c r="E55" s="21"/>
      <c r="F55" s="21"/>
      <c r="G55" s="21"/>
      <c r="H55" s="21"/>
    </row>
    <row r="56" s="204" customFormat="1" spans="1:8">
      <c r="A56" s="556" t="s">
        <v>549</v>
      </c>
      <c r="B56" s="556" t="s">
        <v>550</v>
      </c>
      <c r="C56" s="556" t="s">
        <v>551</v>
      </c>
      <c r="D56" s="175"/>
      <c r="E56" s="21"/>
      <c r="F56" s="21"/>
      <c r="G56" s="21"/>
      <c r="H56" s="21"/>
    </row>
    <row r="57" s="204" customFormat="1" spans="1:8">
      <c r="A57" s="556" t="s">
        <v>552</v>
      </c>
      <c r="B57" s="556" t="s">
        <v>553</v>
      </c>
      <c r="C57" s="556" t="s">
        <v>554</v>
      </c>
      <c r="D57" s="175"/>
      <c r="E57" s="21"/>
      <c r="F57" s="21"/>
      <c r="G57" s="21"/>
      <c r="H57" s="21"/>
    </row>
    <row r="58" s="204" customFormat="1" spans="1:8">
      <c r="A58" s="556" t="s">
        <v>555</v>
      </c>
      <c r="B58" s="556" t="s">
        <v>556</v>
      </c>
      <c r="C58" s="556" t="s">
        <v>557</v>
      </c>
      <c r="D58" s="175"/>
      <c r="E58" s="21"/>
      <c r="F58" s="21"/>
      <c r="G58" s="21"/>
      <c r="H58" s="21"/>
    </row>
    <row r="59" s="204" customFormat="1" spans="1:8">
      <c r="A59" s="556" t="s">
        <v>558</v>
      </c>
      <c r="B59" s="556" t="s">
        <v>559</v>
      </c>
      <c r="C59" s="556" t="s">
        <v>560</v>
      </c>
      <c r="D59" s="175"/>
      <c r="E59" s="21"/>
      <c r="F59" s="21"/>
      <c r="G59" s="21"/>
      <c r="H59" s="21"/>
    </row>
    <row r="60" s="204" customFormat="1" spans="1:8">
      <c r="A60" s="556" t="s">
        <v>561</v>
      </c>
      <c r="B60" s="556" t="s">
        <v>562</v>
      </c>
      <c r="C60" s="556" t="s">
        <v>563</v>
      </c>
      <c r="D60" s="175"/>
      <c r="E60" s="21"/>
      <c r="F60" s="21"/>
      <c r="G60" s="21"/>
      <c r="H60" s="21"/>
    </row>
    <row r="61" s="204" customFormat="1" spans="1:8">
      <c r="A61" s="556" t="s">
        <v>564</v>
      </c>
      <c r="B61" s="556" t="s">
        <v>565</v>
      </c>
      <c r="C61" s="556" t="s">
        <v>566</v>
      </c>
      <c r="D61" s="175"/>
      <c r="E61" s="21"/>
      <c r="F61" s="21"/>
      <c r="G61" s="21"/>
      <c r="H61" s="21"/>
    </row>
    <row r="62" s="204" customFormat="1" spans="1:8">
      <c r="A62" s="562" t="s">
        <v>567</v>
      </c>
      <c r="B62" s="562" t="s">
        <v>568</v>
      </c>
      <c r="C62" s="562" t="s">
        <v>569</v>
      </c>
      <c r="D62" s="563"/>
      <c r="E62" s="564"/>
      <c r="F62" s="21"/>
      <c r="G62" s="21"/>
      <c r="H62" s="21"/>
    </row>
    <row r="63" s="204" customFormat="1" spans="1:8">
      <c r="A63" s="556" t="s">
        <v>570</v>
      </c>
      <c r="B63" s="556" t="s">
        <v>571</v>
      </c>
      <c r="C63" s="556" t="s">
        <v>572</v>
      </c>
      <c r="D63" s="175"/>
      <c r="E63" s="21"/>
      <c r="F63" s="21"/>
      <c r="G63" s="21"/>
      <c r="H63" s="21"/>
    </row>
    <row r="64" s="204" customFormat="1" spans="1:8">
      <c r="A64" s="554" t="s">
        <v>573</v>
      </c>
      <c r="B64" s="554"/>
      <c r="C64" s="554"/>
      <c r="D64" s="175"/>
      <c r="E64" s="21"/>
      <c r="F64" s="21"/>
      <c r="G64" s="21"/>
      <c r="H64" s="21"/>
    </row>
    <row r="65" s="204" customFormat="1" spans="1:8">
      <c r="A65" s="556" t="s">
        <v>574</v>
      </c>
      <c r="B65" s="556" t="s">
        <v>575</v>
      </c>
      <c r="C65" s="556" t="s">
        <v>576</v>
      </c>
      <c r="D65" s="175"/>
      <c r="E65" s="21"/>
      <c r="F65" s="21"/>
      <c r="G65" s="21"/>
      <c r="H65" s="21"/>
    </row>
    <row r="66" s="204" customFormat="1" spans="1:8">
      <c r="A66" s="556" t="s">
        <v>577</v>
      </c>
      <c r="B66" s="556" t="s">
        <v>578</v>
      </c>
      <c r="C66" s="556" t="s">
        <v>579</v>
      </c>
      <c r="D66" s="175"/>
      <c r="E66" s="21"/>
      <c r="F66" s="21"/>
      <c r="G66" s="21"/>
      <c r="H66" s="21"/>
    </row>
    <row r="67" s="204" customFormat="1" spans="1:8">
      <c r="A67" s="556" t="s">
        <v>580</v>
      </c>
      <c r="B67" s="556" t="s">
        <v>581</v>
      </c>
      <c r="C67" s="556" t="s">
        <v>582</v>
      </c>
      <c r="D67" s="175"/>
      <c r="E67" s="21"/>
      <c r="F67" s="21"/>
      <c r="G67" s="21"/>
      <c r="H67" s="21"/>
    </row>
    <row r="68" s="204" customFormat="1" spans="1:8">
      <c r="A68" s="556" t="s">
        <v>583</v>
      </c>
      <c r="B68" s="556" t="s">
        <v>584</v>
      </c>
      <c r="C68" s="556" t="s">
        <v>585</v>
      </c>
      <c r="D68" s="175"/>
      <c r="E68" s="21"/>
      <c r="F68" s="21"/>
      <c r="G68" s="21"/>
      <c r="H68" s="21"/>
    </row>
    <row r="69" s="204" customFormat="1" spans="1:8">
      <c r="A69" s="556" t="s">
        <v>586</v>
      </c>
      <c r="B69" s="556" t="s">
        <v>587</v>
      </c>
      <c r="C69" s="556" t="s">
        <v>588</v>
      </c>
      <c r="D69" s="175"/>
      <c r="E69" s="21"/>
      <c r="F69" s="21"/>
      <c r="G69" s="21"/>
      <c r="H69" s="21"/>
    </row>
    <row r="70" s="204" customFormat="1" spans="1:8">
      <c r="A70" s="556" t="s">
        <v>589</v>
      </c>
      <c r="B70" s="556" t="s">
        <v>590</v>
      </c>
      <c r="C70" s="556" t="s">
        <v>591</v>
      </c>
      <c r="D70" s="175"/>
      <c r="E70" s="21"/>
      <c r="F70" s="21"/>
      <c r="G70" s="21"/>
      <c r="H70" s="21"/>
    </row>
    <row r="71" s="204" customFormat="1" spans="1:8">
      <c r="A71" s="556" t="s">
        <v>592</v>
      </c>
      <c r="B71" s="556" t="s">
        <v>593</v>
      </c>
      <c r="C71" s="556" t="s">
        <v>594</v>
      </c>
      <c r="D71" s="175"/>
      <c r="E71" s="21"/>
      <c r="F71" s="21"/>
      <c r="G71" s="21"/>
      <c r="H71" s="21"/>
    </row>
    <row r="72" s="204" customFormat="1" spans="1:8">
      <c r="A72" s="556" t="s">
        <v>595</v>
      </c>
      <c r="B72" s="556" t="s">
        <v>596</v>
      </c>
      <c r="C72" s="556" t="s">
        <v>597</v>
      </c>
      <c r="D72" s="175"/>
      <c r="E72" s="21"/>
      <c r="F72" s="21"/>
      <c r="G72" s="21"/>
      <c r="H72" s="21"/>
    </row>
    <row r="73" s="204" customFormat="1" spans="1:8">
      <c r="A73" s="556" t="s">
        <v>598</v>
      </c>
      <c r="B73" s="556" t="s">
        <v>599</v>
      </c>
      <c r="C73" s="556" t="s">
        <v>600</v>
      </c>
      <c r="D73" s="175"/>
      <c r="E73" s="21"/>
      <c r="F73" s="21"/>
      <c r="G73" s="21"/>
      <c r="H73" s="21"/>
    </row>
    <row r="74" s="204" customFormat="1" spans="1:8">
      <c r="A74" s="556" t="s">
        <v>601</v>
      </c>
      <c r="B74" s="556" t="s">
        <v>602</v>
      </c>
      <c r="C74" s="556" t="s">
        <v>603</v>
      </c>
      <c r="D74" s="175"/>
      <c r="E74" s="21"/>
      <c r="F74" s="21"/>
      <c r="G74" s="21"/>
      <c r="H74" s="21"/>
    </row>
    <row r="75" s="204" customFormat="1" spans="1:8">
      <c r="A75" s="556" t="s">
        <v>604</v>
      </c>
      <c r="B75" s="556" t="s">
        <v>605</v>
      </c>
      <c r="C75" s="556" t="s">
        <v>606</v>
      </c>
      <c r="D75" s="175"/>
      <c r="E75" s="21"/>
      <c r="F75" s="21"/>
      <c r="G75" s="21"/>
      <c r="H75" s="21"/>
    </row>
    <row r="76" s="204" customFormat="1" spans="1:8">
      <c r="A76" s="556" t="s">
        <v>607</v>
      </c>
      <c r="B76" s="556" t="s">
        <v>608</v>
      </c>
      <c r="C76" s="556" t="s">
        <v>609</v>
      </c>
      <c r="D76" s="175"/>
      <c r="E76" s="21"/>
      <c r="F76" s="21"/>
      <c r="G76" s="21"/>
      <c r="H76" s="21"/>
    </row>
    <row r="77" s="204" customFormat="1" spans="1:8">
      <c r="A77" s="556" t="s">
        <v>610</v>
      </c>
      <c r="B77" s="556" t="s">
        <v>611</v>
      </c>
      <c r="C77" s="556" t="s">
        <v>612</v>
      </c>
      <c r="D77" s="175"/>
      <c r="E77" s="21"/>
      <c r="F77" s="21"/>
      <c r="G77" s="21"/>
      <c r="H77" s="21"/>
    </row>
    <row r="78" s="204" customFormat="1" spans="1:8">
      <c r="A78" s="554" t="s">
        <v>613</v>
      </c>
      <c r="B78" s="554"/>
      <c r="C78" s="554"/>
      <c r="D78" s="175"/>
      <c r="E78" s="21"/>
      <c r="F78" s="21"/>
      <c r="G78" s="21"/>
      <c r="H78" s="21"/>
    </row>
    <row r="79" s="204" customFormat="1" spans="1:8">
      <c r="A79" s="556" t="s">
        <v>614</v>
      </c>
      <c r="B79" s="556" t="s">
        <v>615</v>
      </c>
      <c r="C79" s="556" t="s">
        <v>616</v>
      </c>
      <c r="D79" s="175"/>
      <c r="E79" s="21"/>
      <c r="F79" s="21"/>
      <c r="G79" s="21"/>
      <c r="H79" s="21"/>
    </row>
    <row r="80" s="204" customFormat="1" spans="1:8">
      <c r="A80" s="556" t="s">
        <v>617</v>
      </c>
      <c r="B80" s="556" t="s">
        <v>618</v>
      </c>
      <c r="C80" s="556" t="s">
        <v>619</v>
      </c>
      <c r="D80" s="175"/>
      <c r="E80" s="21"/>
      <c r="F80" s="21"/>
      <c r="G80" s="21"/>
      <c r="H80" s="21"/>
    </row>
    <row r="81" s="204" customFormat="1" spans="1:8">
      <c r="A81" s="556" t="s">
        <v>620</v>
      </c>
      <c r="B81" s="556" t="s">
        <v>621</v>
      </c>
      <c r="C81" s="556" t="s">
        <v>622</v>
      </c>
      <c r="D81" s="175"/>
      <c r="E81" s="21"/>
      <c r="F81" s="21"/>
      <c r="G81" s="21"/>
      <c r="H81" s="21"/>
    </row>
    <row r="82" s="204" customFormat="1" spans="1:8">
      <c r="A82" s="556" t="s">
        <v>623</v>
      </c>
      <c r="B82" s="556" t="s">
        <v>624</v>
      </c>
      <c r="C82" s="556" t="s">
        <v>625</v>
      </c>
      <c r="D82" s="175"/>
      <c r="E82" s="21"/>
      <c r="F82" s="21"/>
      <c r="G82" s="21"/>
      <c r="H82" s="21"/>
    </row>
    <row r="83" s="204" customFormat="1" spans="1:8">
      <c r="A83" s="556" t="s">
        <v>626</v>
      </c>
      <c r="B83" s="556" t="s">
        <v>627</v>
      </c>
      <c r="C83" s="556" t="s">
        <v>628</v>
      </c>
      <c r="D83" s="175"/>
      <c r="E83" s="21"/>
      <c r="F83" s="21"/>
      <c r="G83" s="21"/>
      <c r="H83" s="21"/>
    </row>
    <row r="84" s="204" customFormat="1" spans="1:8">
      <c r="A84" s="556" t="s">
        <v>629</v>
      </c>
      <c r="B84" s="556" t="s">
        <v>630</v>
      </c>
      <c r="C84" s="556" t="s">
        <v>631</v>
      </c>
      <c r="D84" s="175"/>
      <c r="E84" s="21"/>
      <c r="F84" s="21"/>
      <c r="G84" s="21"/>
      <c r="H84" s="21"/>
    </row>
    <row r="85" s="204" customFormat="1" spans="1:8">
      <c r="A85" s="556" t="s">
        <v>632</v>
      </c>
      <c r="B85" s="556" t="s">
        <v>633</v>
      </c>
      <c r="C85" s="556" t="s">
        <v>634</v>
      </c>
      <c r="D85" s="175"/>
      <c r="E85" s="21"/>
      <c r="F85" s="21"/>
      <c r="G85" s="21"/>
      <c r="H85" s="21"/>
    </row>
    <row r="86" s="204" customFormat="1" spans="1:8">
      <c r="A86" s="556" t="s">
        <v>635</v>
      </c>
      <c r="B86" s="556" t="s">
        <v>636</v>
      </c>
      <c r="C86" s="556" t="s">
        <v>637</v>
      </c>
      <c r="D86" s="175"/>
      <c r="E86" s="21"/>
      <c r="F86" s="21"/>
      <c r="G86" s="21"/>
      <c r="H86" s="21"/>
    </row>
    <row r="87" s="204" customFormat="1" spans="1:8">
      <c r="A87" s="554" t="s">
        <v>638</v>
      </c>
      <c r="B87" s="554"/>
      <c r="C87" s="554"/>
      <c r="D87" s="175"/>
      <c r="E87" s="21"/>
      <c r="F87" s="21"/>
      <c r="G87" s="21"/>
      <c r="H87" s="21"/>
    </row>
    <row r="88" s="204" customFormat="1" spans="1:8">
      <c r="A88" s="556" t="s">
        <v>639</v>
      </c>
      <c r="B88" s="556" t="s">
        <v>640</v>
      </c>
      <c r="C88" s="556" t="s">
        <v>641</v>
      </c>
      <c r="D88" s="175"/>
      <c r="E88" s="21"/>
      <c r="F88" s="21"/>
      <c r="G88" s="21"/>
      <c r="H88" s="21"/>
    </row>
    <row r="89" s="204" customFormat="1" spans="1:8">
      <c r="A89" s="556" t="s">
        <v>642</v>
      </c>
      <c r="B89" s="556" t="s">
        <v>643</v>
      </c>
      <c r="C89" s="556" t="s">
        <v>644</v>
      </c>
      <c r="D89" s="175"/>
      <c r="E89" s="21"/>
      <c r="F89" s="21"/>
      <c r="G89" s="21"/>
      <c r="H89" s="21"/>
    </row>
    <row r="90" s="204" customFormat="1" spans="1:8">
      <c r="A90" s="556" t="s">
        <v>645</v>
      </c>
      <c r="B90" s="556" t="s">
        <v>646</v>
      </c>
      <c r="C90" s="556" t="s">
        <v>647</v>
      </c>
      <c r="D90" s="175"/>
      <c r="E90" s="21"/>
      <c r="F90" s="21"/>
      <c r="G90" s="21"/>
      <c r="H90" s="21"/>
    </row>
    <row r="91" s="204" customFormat="1" spans="1:8">
      <c r="A91" s="556" t="s">
        <v>648</v>
      </c>
      <c r="B91" s="556" t="s">
        <v>649</v>
      </c>
      <c r="C91" s="556" t="s">
        <v>650</v>
      </c>
      <c r="D91" s="175"/>
      <c r="E91" s="21"/>
      <c r="F91" s="21"/>
      <c r="G91" s="21"/>
      <c r="H91" s="21"/>
    </row>
    <row r="92" s="204" customFormat="1" spans="1:8">
      <c r="A92" s="554" t="s">
        <v>651</v>
      </c>
      <c r="B92" s="554"/>
      <c r="C92" s="554"/>
      <c r="D92" s="175"/>
      <c r="E92" s="21"/>
      <c r="F92" s="21"/>
      <c r="G92" s="21"/>
      <c r="H92" s="21"/>
    </row>
    <row r="93" s="204" customFormat="1" spans="1:8">
      <c r="A93" s="556" t="s">
        <v>652</v>
      </c>
      <c r="B93" s="556" t="s">
        <v>653</v>
      </c>
      <c r="C93" s="556" t="s">
        <v>654</v>
      </c>
      <c r="D93" s="175"/>
      <c r="E93" s="21"/>
      <c r="F93" s="21"/>
      <c r="G93" s="21"/>
      <c r="H93" s="21"/>
    </row>
    <row r="94" s="204" customFormat="1" spans="1:8">
      <c r="A94" s="556" t="s">
        <v>655</v>
      </c>
      <c r="B94" s="556" t="s">
        <v>656</v>
      </c>
      <c r="C94" s="556" t="s">
        <v>657</v>
      </c>
      <c r="D94" s="175"/>
      <c r="E94" s="21"/>
      <c r="F94" s="21"/>
      <c r="G94" s="21"/>
      <c r="H94" s="21"/>
    </row>
    <row r="95" s="204" customFormat="1" spans="1:8">
      <c r="A95" s="556" t="s">
        <v>658</v>
      </c>
      <c r="B95" s="556" t="s">
        <v>659</v>
      </c>
      <c r="C95" s="556" t="s">
        <v>660</v>
      </c>
      <c r="D95" s="175"/>
      <c r="E95" s="21"/>
      <c r="F95" s="21"/>
      <c r="G95" s="21"/>
      <c r="H95" s="21"/>
    </row>
    <row r="96" s="204" customFormat="1" spans="1:8">
      <c r="A96" s="556" t="s">
        <v>661</v>
      </c>
      <c r="B96" s="556" t="s">
        <v>662</v>
      </c>
      <c r="C96" s="556" t="s">
        <v>663</v>
      </c>
      <c r="D96" s="175"/>
      <c r="E96" s="21"/>
      <c r="F96" s="21"/>
      <c r="G96" s="21"/>
      <c r="H96" s="21"/>
    </row>
    <row r="97" s="204" customFormat="1" spans="1:8">
      <c r="A97" s="556" t="s">
        <v>664</v>
      </c>
      <c r="B97" s="556" t="s">
        <v>665</v>
      </c>
      <c r="C97" s="556" t="s">
        <v>666</v>
      </c>
      <c r="D97" s="175"/>
      <c r="E97" s="21"/>
      <c r="F97" s="21"/>
      <c r="G97" s="21"/>
      <c r="H97" s="21"/>
    </row>
    <row r="98" s="204" customFormat="1" spans="1:8">
      <c r="A98" s="556" t="s">
        <v>667</v>
      </c>
      <c r="B98" s="556" t="s">
        <v>668</v>
      </c>
      <c r="C98" s="556" t="s">
        <v>669</v>
      </c>
      <c r="D98" s="175"/>
      <c r="E98" s="21"/>
      <c r="F98" s="21"/>
      <c r="G98" s="21"/>
      <c r="H98" s="21"/>
    </row>
    <row r="99" s="204" customFormat="1" spans="1:8">
      <c r="A99" s="554" t="s">
        <v>670</v>
      </c>
      <c r="B99" s="554"/>
      <c r="C99" s="554"/>
      <c r="D99" s="175"/>
      <c r="E99" s="21"/>
      <c r="F99" s="21"/>
      <c r="G99" s="21"/>
      <c r="H99" s="21"/>
    </row>
    <row r="100" s="204" customFormat="1" spans="1:8">
      <c r="A100" s="556" t="s">
        <v>671</v>
      </c>
      <c r="B100" s="556" t="s">
        <v>672</v>
      </c>
      <c r="C100" s="556" t="s">
        <v>673</v>
      </c>
      <c r="D100" s="175"/>
      <c r="E100" s="21"/>
      <c r="F100" s="21"/>
      <c r="G100" s="21"/>
      <c r="H100" s="21"/>
    </row>
    <row r="101" s="204" customFormat="1" spans="1:8">
      <c r="A101" s="556" t="s">
        <v>674</v>
      </c>
      <c r="B101" s="556" t="s">
        <v>675</v>
      </c>
      <c r="C101" s="556" t="s">
        <v>676</v>
      </c>
      <c r="D101" s="175"/>
      <c r="E101" s="21"/>
      <c r="F101" s="21"/>
      <c r="G101" s="21"/>
      <c r="H101" s="21"/>
    </row>
    <row r="102" s="204" customFormat="1" spans="1:8">
      <c r="A102" s="561" t="s">
        <v>677</v>
      </c>
      <c r="B102" s="561" t="s">
        <v>678</v>
      </c>
      <c r="C102" s="561" t="s">
        <v>679</v>
      </c>
      <c r="D102" s="552" t="s">
        <v>487</v>
      </c>
      <c r="E102" s="21"/>
      <c r="F102" s="21"/>
      <c r="G102" s="21"/>
      <c r="H102" s="21"/>
    </row>
    <row r="103" s="204" customFormat="1" spans="1:8">
      <c r="A103" s="561" t="s">
        <v>680</v>
      </c>
      <c r="B103" s="561" t="s">
        <v>681</v>
      </c>
      <c r="C103" s="561" t="s">
        <v>682</v>
      </c>
      <c r="D103" s="552" t="s">
        <v>487</v>
      </c>
      <c r="E103" s="21"/>
      <c r="F103" s="21"/>
      <c r="G103" s="21"/>
      <c r="H103" s="21"/>
    </row>
    <row r="104" s="204" customFormat="1" spans="1:8">
      <c r="A104" s="556" t="s">
        <v>683</v>
      </c>
      <c r="B104" s="556" t="s">
        <v>684</v>
      </c>
      <c r="C104" s="556" t="s">
        <v>685</v>
      </c>
      <c r="D104" s="175"/>
      <c r="E104" s="21"/>
      <c r="F104" s="21"/>
      <c r="G104" s="21"/>
      <c r="H104" s="21"/>
    </row>
    <row r="105" s="204" customFormat="1" spans="1:8">
      <c r="A105" s="561" t="s">
        <v>686</v>
      </c>
      <c r="B105" s="561" t="s">
        <v>687</v>
      </c>
      <c r="C105" s="561" t="s">
        <v>688</v>
      </c>
      <c r="D105" s="552" t="s">
        <v>487</v>
      </c>
      <c r="E105" s="21"/>
      <c r="F105" s="21"/>
      <c r="G105" s="21"/>
      <c r="H105" s="21"/>
    </row>
    <row r="106" s="204" customFormat="1" spans="1:8">
      <c r="A106" s="556" t="s">
        <v>689</v>
      </c>
      <c r="B106" s="556" t="s">
        <v>690</v>
      </c>
      <c r="C106" s="556" t="s">
        <v>691</v>
      </c>
      <c r="D106" s="175"/>
      <c r="E106" s="21"/>
      <c r="F106" s="21"/>
      <c r="G106" s="21"/>
      <c r="H106" s="21"/>
    </row>
    <row r="107" s="204" customFormat="1" spans="1:8">
      <c r="A107" s="556" t="s">
        <v>692</v>
      </c>
      <c r="B107" s="556" t="s">
        <v>693</v>
      </c>
      <c r="C107" s="556" t="s">
        <v>694</v>
      </c>
      <c r="D107" s="175"/>
      <c r="E107" s="21"/>
      <c r="F107" s="21"/>
      <c r="G107" s="21"/>
      <c r="H107" s="21"/>
    </row>
    <row r="108" s="204" customFormat="1" spans="1:8">
      <c r="A108" s="556" t="s">
        <v>695</v>
      </c>
      <c r="B108" s="556" t="s">
        <v>696</v>
      </c>
      <c r="C108" s="556" t="s">
        <v>697</v>
      </c>
      <c r="D108" s="175"/>
      <c r="E108" s="21"/>
      <c r="F108" s="21"/>
      <c r="G108" s="21"/>
      <c r="H108" s="21"/>
    </row>
    <row r="109" s="204" customFormat="1" spans="1:8">
      <c r="A109" s="556" t="s">
        <v>698</v>
      </c>
      <c r="B109" s="556" t="s">
        <v>699</v>
      </c>
      <c r="C109" s="556" t="s">
        <v>700</v>
      </c>
      <c r="D109" s="175"/>
      <c r="E109" s="21"/>
      <c r="F109" s="21"/>
      <c r="G109" s="21"/>
      <c r="H109" s="21"/>
    </row>
    <row r="110" s="204" customFormat="1" spans="1:8">
      <c r="A110" s="556" t="s">
        <v>701</v>
      </c>
      <c r="B110" s="556" t="s">
        <v>702</v>
      </c>
      <c r="C110" s="556" t="s">
        <v>309</v>
      </c>
      <c r="D110" s="175"/>
      <c r="E110" s="21"/>
      <c r="F110" s="21"/>
      <c r="G110" s="21"/>
      <c r="H110" s="21"/>
    </row>
    <row r="111" s="204" customFormat="1" spans="1:8">
      <c r="A111" s="556" t="s">
        <v>703</v>
      </c>
      <c r="B111" s="556" t="s">
        <v>704</v>
      </c>
      <c r="C111" s="556" t="s">
        <v>705</v>
      </c>
      <c r="D111" s="175"/>
      <c r="E111" s="21"/>
      <c r="F111" s="21"/>
      <c r="G111" s="21"/>
      <c r="H111" s="21"/>
    </row>
    <row r="112" s="204" customFormat="1" spans="1:8">
      <c r="A112" s="556" t="s">
        <v>706</v>
      </c>
      <c r="B112" s="556" t="s">
        <v>707</v>
      </c>
      <c r="C112" s="556" t="s">
        <v>708</v>
      </c>
      <c r="D112" s="175"/>
      <c r="E112" s="21"/>
      <c r="F112" s="21"/>
      <c r="G112" s="21"/>
      <c r="H112" s="21"/>
    </row>
    <row r="113" s="204" customFormat="1" spans="1:8">
      <c r="A113" s="556" t="s">
        <v>709</v>
      </c>
      <c r="B113" s="556" t="s">
        <v>710</v>
      </c>
      <c r="C113" s="556" t="s">
        <v>711</v>
      </c>
      <c r="D113" s="175"/>
      <c r="E113" s="21"/>
      <c r="F113" s="21"/>
      <c r="G113" s="21"/>
      <c r="H113" s="21"/>
    </row>
    <row r="114" s="204" customFormat="1" spans="1:8">
      <c r="A114" s="556" t="s">
        <v>712</v>
      </c>
      <c r="B114" s="556" t="s">
        <v>713</v>
      </c>
      <c r="C114" s="556" t="s">
        <v>714</v>
      </c>
      <c r="D114" s="175"/>
      <c r="E114" s="21"/>
      <c r="F114" s="21"/>
      <c r="G114" s="21"/>
      <c r="H114" s="21"/>
    </row>
    <row r="115" s="204" customFormat="1" spans="1:8">
      <c r="A115" s="556" t="s">
        <v>715</v>
      </c>
      <c r="B115" s="556" t="s">
        <v>716</v>
      </c>
      <c r="C115" s="556" t="s">
        <v>717</v>
      </c>
      <c r="D115" s="175"/>
      <c r="E115" s="21"/>
      <c r="F115" s="21"/>
      <c r="G115" s="21"/>
      <c r="H115" s="21"/>
    </row>
    <row r="116" s="204" customFormat="1" spans="1:8">
      <c r="A116" s="561" t="s">
        <v>718</v>
      </c>
      <c r="B116" s="561" t="s">
        <v>719</v>
      </c>
      <c r="C116" s="561" t="s">
        <v>720</v>
      </c>
      <c r="D116" s="552" t="s">
        <v>438</v>
      </c>
      <c r="E116" s="21"/>
      <c r="F116" s="21"/>
      <c r="G116" s="21"/>
      <c r="H116" s="21"/>
    </row>
    <row r="117" s="204" customFormat="1" spans="1:8">
      <c r="A117" s="568" t="s">
        <v>721</v>
      </c>
      <c r="B117" s="568" t="s">
        <v>722</v>
      </c>
      <c r="C117" s="568" t="s">
        <v>723</v>
      </c>
      <c r="D117" s="175"/>
      <c r="E117" s="21"/>
      <c r="F117" s="21"/>
      <c r="G117" s="21"/>
      <c r="H117" s="21"/>
    </row>
    <row r="118" s="204" customFormat="1" spans="1:8">
      <c r="A118" s="556" t="s">
        <v>724</v>
      </c>
      <c r="B118" s="556" t="s">
        <v>725</v>
      </c>
      <c r="C118" s="556" t="s">
        <v>726</v>
      </c>
      <c r="D118" s="175"/>
      <c r="E118" s="21"/>
      <c r="F118" s="21"/>
      <c r="G118" s="21"/>
      <c r="H118" s="21"/>
    </row>
    <row r="119" s="204" customFormat="1" spans="1:8">
      <c r="A119" s="554" t="s">
        <v>727</v>
      </c>
      <c r="B119" s="554"/>
      <c r="C119" s="554"/>
      <c r="D119" s="175"/>
      <c r="E119" s="21"/>
      <c r="F119" s="21"/>
      <c r="G119" s="21"/>
      <c r="H119" s="21"/>
    </row>
    <row r="120" s="204" customFormat="1" spans="1:8">
      <c r="A120" s="556" t="s">
        <v>728</v>
      </c>
      <c r="B120" s="556" t="s">
        <v>729</v>
      </c>
      <c r="C120" s="556" t="s">
        <v>730</v>
      </c>
      <c r="D120" s="175"/>
      <c r="E120" s="21"/>
      <c r="F120" s="21"/>
      <c r="G120" s="21"/>
      <c r="H120" s="21"/>
    </row>
    <row r="121" s="204" customFormat="1" spans="1:8">
      <c r="A121" s="556" t="s">
        <v>731</v>
      </c>
      <c r="B121" s="556" t="s">
        <v>732</v>
      </c>
      <c r="C121" s="556" t="s">
        <v>733</v>
      </c>
      <c r="D121" s="175"/>
      <c r="E121" s="21"/>
      <c r="F121" s="21"/>
      <c r="G121" s="21"/>
      <c r="H121" s="21"/>
    </row>
    <row r="122" s="204" customFormat="1" spans="1:8">
      <c r="A122" s="561" t="s">
        <v>734</v>
      </c>
      <c r="B122" s="561" t="s">
        <v>735</v>
      </c>
      <c r="C122" s="561" t="s">
        <v>736</v>
      </c>
      <c r="D122" s="552" t="s">
        <v>487</v>
      </c>
      <c r="E122" s="21"/>
      <c r="F122" s="21"/>
      <c r="G122" s="21"/>
      <c r="H122" s="21"/>
    </row>
    <row r="123" s="204" customFormat="1" spans="1:8">
      <c r="A123" s="556" t="s">
        <v>737</v>
      </c>
      <c r="B123" s="556" t="s">
        <v>738</v>
      </c>
      <c r="C123" s="556" t="s">
        <v>739</v>
      </c>
      <c r="D123" s="175"/>
      <c r="E123" s="21"/>
      <c r="F123" s="21"/>
      <c r="G123" s="21"/>
      <c r="H123" s="21"/>
    </row>
    <row r="124" spans="1:4">
      <c r="A124" s="556" t="s">
        <v>740</v>
      </c>
      <c r="B124" s="556" t="s">
        <v>741</v>
      </c>
      <c r="C124" s="556" t="s">
        <v>742</v>
      </c>
      <c r="D124" s="175"/>
    </row>
    <row r="125" spans="1:4">
      <c r="A125" s="554" t="s">
        <v>743</v>
      </c>
      <c r="B125" s="554"/>
      <c r="C125" s="554"/>
      <c r="D125" s="175"/>
    </row>
    <row r="126" spans="1:4">
      <c r="A126" s="556" t="s">
        <v>744</v>
      </c>
      <c r="B126" s="556" t="s">
        <v>745</v>
      </c>
      <c r="C126" s="556" t="s">
        <v>746</v>
      </c>
      <c r="D126" s="175"/>
    </row>
    <row r="127" spans="1:4">
      <c r="A127" s="554" t="s">
        <v>747</v>
      </c>
      <c r="B127" s="554"/>
      <c r="C127" s="554"/>
      <c r="D127" s="175"/>
    </row>
    <row r="128" spans="1:4">
      <c r="A128" s="556" t="s">
        <v>748</v>
      </c>
      <c r="B128" s="556" t="s">
        <v>749</v>
      </c>
      <c r="C128" s="556" t="s">
        <v>750</v>
      </c>
      <c r="D128" s="175"/>
    </row>
    <row r="129" spans="1:4">
      <c r="A129" s="556" t="s">
        <v>751</v>
      </c>
      <c r="B129" s="556" t="s">
        <v>752</v>
      </c>
      <c r="C129" s="556" t="s">
        <v>753</v>
      </c>
      <c r="D129" s="175"/>
    </row>
    <row r="130" spans="1:4">
      <c r="A130" s="561" t="s">
        <v>754</v>
      </c>
      <c r="B130" s="561" t="s">
        <v>755</v>
      </c>
      <c r="C130" s="561" t="s">
        <v>756</v>
      </c>
      <c r="D130" s="552" t="s">
        <v>487</v>
      </c>
    </row>
    <row r="131" spans="1:4">
      <c r="A131" s="556" t="s">
        <v>757</v>
      </c>
      <c r="B131" s="556" t="s">
        <v>758</v>
      </c>
      <c r="C131" s="556" t="s">
        <v>759</v>
      </c>
      <c r="D131" s="175"/>
    </row>
    <row r="132" spans="1:4">
      <c r="A132" s="556" t="s">
        <v>760</v>
      </c>
      <c r="B132" s="556" t="s">
        <v>761</v>
      </c>
      <c r="C132" s="556" t="s">
        <v>762</v>
      </c>
      <c r="D132" s="175"/>
    </row>
    <row r="133" spans="1:4">
      <c r="A133" s="568" t="s">
        <v>763</v>
      </c>
      <c r="B133" s="568" t="s">
        <v>764</v>
      </c>
      <c r="C133" s="568" t="s">
        <v>765</v>
      </c>
      <c r="D133" s="175"/>
    </row>
    <row r="134" spans="1:4">
      <c r="A134" s="556" t="s">
        <v>766</v>
      </c>
      <c r="B134" s="556" t="s">
        <v>767</v>
      </c>
      <c r="C134" s="556" t="s">
        <v>768</v>
      </c>
      <c r="D134" s="175"/>
    </row>
    <row r="135" spans="1:4">
      <c r="A135" s="554" t="s">
        <v>769</v>
      </c>
      <c r="B135" s="554"/>
      <c r="C135" s="554"/>
      <c r="D135" s="175"/>
    </row>
    <row r="136" spans="1:4">
      <c r="A136" s="556" t="s">
        <v>770</v>
      </c>
      <c r="B136" s="556" t="s">
        <v>771</v>
      </c>
      <c r="C136" s="556" t="s">
        <v>772</v>
      </c>
      <c r="D136" s="175"/>
    </row>
    <row r="137" spans="1:4">
      <c r="A137" s="554" t="s">
        <v>773</v>
      </c>
      <c r="B137" s="554"/>
      <c r="C137" s="554"/>
      <c r="D137" s="175"/>
    </row>
    <row r="138" spans="1:4">
      <c r="A138" s="556" t="s">
        <v>774</v>
      </c>
      <c r="B138" s="556" t="s">
        <v>775</v>
      </c>
      <c r="C138" s="556" t="s">
        <v>776</v>
      </c>
      <c r="D138" s="175"/>
    </row>
    <row r="139" spans="1:4">
      <c r="A139" s="556" t="s">
        <v>777</v>
      </c>
      <c r="B139" s="556" t="s">
        <v>778</v>
      </c>
      <c r="C139" s="556" t="s">
        <v>779</v>
      </c>
      <c r="D139" s="175"/>
    </row>
    <row r="140" spans="1:4">
      <c r="A140" s="556" t="s">
        <v>780</v>
      </c>
      <c r="B140" s="556" t="s">
        <v>781</v>
      </c>
      <c r="C140" s="556" t="s">
        <v>782</v>
      </c>
      <c r="D140" s="175"/>
    </row>
    <row r="141" spans="1:4">
      <c r="A141" s="556" t="s">
        <v>783</v>
      </c>
      <c r="B141" s="556" t="s">
        <v>784</v>
      </c>
      <c r="C141" s="556" t="s">
        <v>785</v>
      </c>
      <c r="D141" s="175"/>
    </row>
    <row r="142" spans="1:4">
      <c r="A142" s="556" t="s">
        <v>786</v>
      </c>
      <c r="B142" s="556" t="s">
        <v>787</v>
      </c>
      <c r="C142" s="556" t="s">
        <v>788</v>
      </c>
      <c r="D142" s="175"/>
    </row>
    <row r="143" spans="1:4">
      <c r="A143" s="554" t="s">
        <v>789</v>
      </c>
      <c r="B143" s="554"/>
      <c r="C143" s="554"/>
      <c r="D143" s="175"/>
    </row>
    <row r="144" spans="1:4">
      <c r="A144" s="556" t="s">
        <v>790</v>
      </c>
      <c r="B144" s="556" t="s">
        <v>791</v>
      </c>
      <c r="C144" s="556" t="s">
        <v>792</v>
      </c>
      <c r="D144" s="175"/>
    </row>
    <row r="145" spans="1:4">
      <c r="A145" s="556" t="s">
        <v>793</v>
      </c>
      <c r="B145" s="556" t="s">
        <v>794</v>
      </c>
      <c r="C145" s="556" t="s">
        <v>795</v>
      </c>
      <c r="D145" s="175"/>
    </row>
    <row r="146" spans="1:4">
      <c r="A146" s="556" t="s">
        <v>796</v>
      </c>
      <c r="B146" s="556" t="s">
        <v>797</v>
      </c>
      <c r="C146" s="556" t="s">
        <v>798</v>
      </c>
      <c r="D146" s="175"/>
    </row>
    <row r="147" spans="1:4">
      <c r="A147" s="556" t="s">
        <v>799</v>
      </c>
      <c r="B147" s="556" t="s">
        <v>800</v>
      </c>
      <c r="C147" s="556" t="s">
        <v>801</v>
      </c>
      <c r="D147" s="175"/>
    </row>
    <row r="148" spans="1:4">
      <c r="A148" s="556" t="s">
        <v>802</v>
      </c>
      <c r="B148" s="556" t="s">
        <v>803</v>
      </c>
      <c r="C148" s="556" t="s">
        <v>804</v>
      </c>
      <c r="D148" s="175"/>
    </row>
    <row r="149" spans="1:4">
      <c r="A149" s="556" t="s">
        <v>805</v>
      </c>
      <c r="B149" s="556" t="s">
        <v>806</v>
      </c>
      <c r="C149" s="556" t="s">
        <v>807</v>
      </c>
      <c r="D149" s="175"/>
    </row>
    <row r="150" spans="1:4">
      <c r="A150" s="556" t="s">
        <v>808</v>
      </c>
      <c r="B150" s="556" t="s">
        <v>809</v>
      </c>
      <c r="C150" s="556" t="s">
        <v>810</v>
      </c>
      <c r="D150" s="175"/>
    </row>
    <row r="151" spans="1:4">
      <c r="A151" s="556" t="s">
        <v>811</v>
      </c>
      <c r="B151" s="556" t="s">
        <v>812</v>
      </c>
      <c r="C151" s="556" t="s">
        <v>813</v>
      </c>
      <c r="D151" s="175"/>
    </row>
    <row r="152" spans="1:4">
      <c r="A152" s="556" t="s">
        <v>814</v>
      </c>
      <c r="B152" s="556" t="s">
        <v>815</v>
      </c>
      <c r="C152" s="556" t="s">
        <v>816</v>
      </c>
      <c r="D152" s="175"/>
    </row>
    <row r="153" spans="1:4">
      <c r="A153" s="556" t="s">
        <v>817</v>
      </c>
      <c r="B153" s="556" t="s">
        <v>818</v>
      </c>
      <c r="C153" s="556" t="s">
        <v>819</v>
      </c>
      <c r="D153" s="175"/>
    </row>
    <row r="154" spans="1:4">
      <c r="A154" s="556" t="s">
        <v>820</v>
      </c>
      <c r="B154" s="556" t="s">
        <v>821</v>
      </c>
      <c r="C154" s="556" t="s">
        <v>822</v>
      </c>
      <c r="D154" s="175"/>
    </row>
    <row r="155" spans="1:4">
      <c r="A155" s="556" t="s">
        <v>823</v>
      </c>
      <c r="B155" s="556" t="s">
        <v>824</v>
      </c>
      <c r="C155" s="556" t="s">
        <v>825</v>
      </c>
      <c r="D155" s="175"/>
    </row>
    <row r="156" spans="1:4">
      <c r="A156" s="556" t="s">
        <v>826</v>
      </c>
      <c r="B156" s="556" t="s">
        <v>827</v>
      </c>
      <c r="C156" s="556" t="s">
        <v>828</v>
      </c>
      <c r="D156" s="175"/>
    </row>
    <row r="157" spans="1:4">
      <c r="A157" s="556" t="s">
        <v>829</v>
      </c>
      <c r="B157" s="556" t="s">
        <v>830</v>
      </c>
      <c r="C157" s="556" t="s">
        <v>831</v>
      </c>
      <c r="D157" s="175"/>
    </row>
    <row r="158" spans="1:4">
      <c r="A158" s="556" t="s">
        <v>832</v>
      </c>
      <c r="B158" s="556" t="s">
        <v>833</v>
      </c>
      <c r="C158" s="556" t="s">
        <v>834</v>
      </c>
      <c r="D158" s="175"/>
    </row>
    <row r="159" spans="1:4">
      <c r="A159" s="556" t="s">
        <v>835</v>
      </c>
      <c r="B159" s="556" t="s">
        <v>836</v>
      </c>
      <c r="C159" s="556" t="s">
        <v>837</v>
      </c>
      <c r="D159" s="175"/>
    </row>
    <row r="160" spans="1:4">
      <c r="A160" s="556" t="s">
        <v>838</v>
      </c>
      <c r="B160" s="556" t="s">
        <v>839</v>
      </c>
      <c r="C160" s="556" t="s">
        <v>840</v>
      </c>
      <c r="D160" s="175"/>
    </row>
    <row r="161" spans="1:4">
      <c r="A161" s="556" t="s">
        <v>841</v>
      </c>
      <c r="B161" s="556" t="s">
        <v>842</v>
      </c>
      <c r="C161" s="556" t="s">
        <v>843</v>
      </c>
      <c r="D161" s="175"/>
    </row>
    <row r="162" spans="1:4">
      <c r="A162" s="556" t="s">
        <v>844</v>
      </c>
      <c r="B162" s="556" t="s">
        <v>845</v>
      </c>
      <c r="C162" s="556" t="s">
        <v>846</v>
      </c>
      <c r="D162" s="175"/>
    </row>
    <row r="163" spans="1:4">
      <c r="A163" s="556" t="s">
        <v>847</v>
      </c>
      <c r="B163" s="556" t="s">
        <v>848</v>
      </c>
      <c r="C163" s="556" t="s">
        <v>849</v>
      </c>
      <c r="D163" s="175"/>
    </row>
    <row r="164" spans="1:4">
      <c r="A164" s="556" t="s">
        <v>850</v>
      </c>
      <c r="B164" s="556" t="s">
        <v>851</v>
      </c>
      <c r="C164" s="556" t="s">
        <v>852</v>
      </c>
      <c r="D164" s="175"/>
    </row>
    <row r="165" spans="1:4">
      <c r="A165" s="556" t="s">
        <v>853</v>
      </c>
      <c r="B165" s="556" t="s">
        <v>854</v>
      </c>
      <c r="C165" s="556" t="s">
        <v>855</v>
      </c>
      <c r="D165" s="175"/>
    </row>
    <row r="166" spans="1:4">
      <c r="A166" s="568" t="s">
        <v>856</v>
      </c>
      <c r="B166" s="568" t="s">
        <v>857</v>
      </c>
      <c r="C166" s="568" t="s">
        <v>858</v>
      </c>
      <c r="D166" s="175"/>
    </row>
    <row r="167" spans="1:4">
      <c r="A167" s="556" t="s">
        <v>859</v>
      </c>
      <c r="B167" s="556" t="s">
        <v>860</v>
      </c>
      <c r="C167" s="556" t="s">
        <v>861</v>
      </c>
      <c r="D167" s="175"/>
    </row>
    <row r="168" spans="1:4">
      <c r="A168" s="556" t="s">
        <v>862</v>
      </c>
      <c r="B168" s="556" t="s">
        <v>863</v>
      </c>
      <c r="C168" s="556" t="s">
        <v>864</v>
      </c>
      <c r="D168" s="175"/>
    </row>
    <row r="169" spans="1:4">
      <c r="A169" s="556" t="s">
        <v>865</v>
      </c>
      <c r="B169" s="556" t="s">
        <v>866</v>
      </c>
      <c r="C169" s="556" t="s">
        <v>867</v>
      </c>
      <c r="D169" s="175"/>
    </row>
    <row r="170" spans="1:4">
      <c r="A170" s="556" t="s">
        <v>868</v>
      </c>
      <c r="B170" s="556" t="s">
        <v>869</v>
      </c>
      <c r="C170" s="556" t="s">
        <v>870</v>
      </c>
      <c r="D170" s="175"/>
    </row>
    <row r="171" spans="1:4">
      <c r="A171" s="568" t="s">
        <v>871</v>
      </c>
      <c r="B171" s="568" t="s">
        <v>872</v>
      </c>
      <c r="C171" s="568" t="s">
        <v>873</v>
      </c>
      <c r="D171" s="175"/>
    </row>
    <row r="172" spans="1:4">
      <c r="A172" s="556" t="s">
        <v>874</v>
      </c>
      <c r="B172" s="556" t="s">
        <v>875</v>
      </c>
      <c r="C172" s="556" t="s">
        <v>876</v>
      </c>
      <c r="D172" s="175"/>
    </row>
    <row r="173" spans="1:4">
      <c r="A173" s="556" t="s">
        <v>877</v>
      </c>
      <c r="B173" s="556" t="s">
        <v>878</v>
      </c>
      <c r="C173" s="556" t="s">
        <v>879</v>
      </c>
      <c r="D173" s="175"/>
    </row>
    <row r="174" spans="1:4">
      <c r="A174" s="556" t="s">
        <v>880</v>
      </c>
      <c r="B174" s="556" t="s">
        <v>881</v>
      </c>
      <c r="C174" s="556" t="s">
        <v>882</v>
      </c>
      <c r="D174" s="175"/>
    </row>
    <row r="175" spans="1:4">
      <c r="A175" s="556" t="s">
        <v>883</v>
      </c>
      <c r="B175" s="556" t="s">
        <v>884</v>
      </c>
      <c r="C175" s="556" t="s">
        <v>885</v>
      </c>
      <c r="D175" s="175"/>
    </row>
    <row r="176" spans="1:4">
      <c r="A176" s="556" t="s">
        <v>886</v>
      </c>
      <c r="B176" s="556" t="s">
        <v>887</v>
      </c>
      <c r="C176" s="556" t="s">
        <v>888</v>
      </c>
      <c r="D176" s="175"/>
    </row>
    <row r="177" spans="1:4">
      <c r="A177" s="556" t="s">
        <v>889</v>
      </c>
      <c r="B177" s="556" t="s">
        <v>890</v>
      </c>
      <c r="C177" s="556" t="s">
        <v>891</v>
      </c>
      <c r="D177" s="175"/>
    </row>
    <row r="178" spans="1:4">
      <c r="A178" s="556" t="s">
        <v>892</v>
      </c>
      <c r="B178" s="556" t="s">
        <v>893</v>
      </c>
      <c r="C178" s="556" t="s">
        <v>894</v>
      </c>
      <c r="D178" s="175"/>
    </row>
    <row r="179" spans="1:4">
      <c r="A179" s="556" t="s">
        <v>895</v>
      </c>
      <c r="B179" s="556" t="s">
        <v>896</v>
      </c>
      <c r="C179" s="556" t="s">
        <v>897</v>
      </c>
      <c r="D179" s="175"/>
    </row>
    <row r="180" spans="1:4">
      <c r="A180" s="556" t="s">
        <v>898</v>
      </c>
      <c r="B180" s="556" t="s">
        <v>899</v>
      </c>
      <c r="C180" s="556" t="s">
        <v>900</v>
      </c>
      <c r="D180" s="175"/>
    </row>
    <row r="181" spans="1:4">
      <c r="A181" s="554" t="s">
        <v>901</v>
      </c>
      <c r="B181" s="554"/>
      <c r="C181" s="554"/>
      <c r="D181" s="175"/>
    </row>
    <row r="182" spans="1:4">
      <c r="A182" s="556" t="s">
        <v>902</v>
      </c>
      <c r="B182" s="556" t="s">
        <v>903</v>
      </c>
      <c r="C182" s="556" t="s">
        <v>904</v>
      </c>
      <c r="D182" s="175"/>
    </row>
    <row r="183" spans="1:4">
      <c r="A183" s="556" t="s">
        <v>905</v>
      </c>
      <c r="B183" s="556" t="s">
        <v>906</v>
      </c>
      <c r="C183" s="556" t="s">
        <v>907</v>
      </c>
      <c r="D183" s="175"/>
    </row>
    <row r="184" spans="1:4">
      <c r="A184" s="556" t="s">
        <v>908</v>
      </c>
      <c r="B184" s="556" t="s">
        <v>909</v>
      </c>
      <c r="C184" s="556" t="s">
        <v>910</v>
      </c>
      <c r="D184" s="175"/>
    </row>
    <row r="185" spans="1:4">
      <c r="A185" s="556" t="s">
        <v>911</v>
      </c>
      <c r="B185" s="556" t="s">
        <v>912</v>
      </c>
      <c r="C185" s="556" t="s">
        <v>913</v>
      </c>
      <c r="D185" s="175"/>
    </row>
    <row r="186" spans="1:4">
      <c r="A186" s="554" t="s">
        <v>914</v>
      </c>
      <c r="B186" s="554"/>
      <c r="C186" s="554"/>
      <c r="D186" s="175"/>
    </row>
    <row r="187" spans="1:4">
      <c r="A187" s="556" t="s">
        <v>915</v>
      </c>
      <c r="B187" s="556" t="s">
        <v>916</v>
      </c>
      <c r="C187" s="556" t="s">
        <v>917</v>
      </c>
      <c r="D187" s="175"/>
    </row>
    <row r="188" spans="1:4">
      <c r="A188" s="556" t="s">
        <v>918</v>
      </c>
      <c r="B188" s="556" t="s">
        <v>919</v>
      </c>
      <c r="C188" s="556" t="s">
        <v>920</v>
      </c>
      <c r="D188" s="175"/>
    </row>
    <row r="189" spans="1:4">
      <c r="A189" s="556" t="s">
        <v>921</v>
      </c>
      <c r="B189" s="556" t="s">
        <v>922</v>
      </c>
      <c r="C189" s="556" t="s">
        <v>923</v>
      </c>
      <c r="D189" s="175"/>
    </row>
    <row r="190" spans="1:4">
      <c r="A190" s="556" t="s">
        <v>924</v>
      </c>
      <c r="B190" s="556" t="s">
        <v>925</v>
      </c>
      <c r="C190" s="556" t="s">
        <v>926</v>
      </c>
      <c r="D190" s="175"/>
    </row>
    <row r="191" spans="1:4">
      <c r="A191" s="556" t="s">
        <v>927</v>
      </c>
      <c r="B191" s="556" t="s">
        <v>928</v>
      </c>
      <c r="C191" s="556" t="s">
        <v>929</v>
      </c>
      <c r="D191" s="175"/>
    </row>
    <row r="192" spans="1:4">
      <c r="A192" s="556" t="s">
        <v>930</v>
      </c>
      <c r="B192" s="556" t="s">
        <v>931</v>
      </c>
      <c r="C192" s="556" t="s">
        <v>932</v>
      </c>
      <c r="D192" s="175"/>
    </row>
    <row r="193" spans="1:4">
      <c r="A193" s="556" t="s">
        <v>933</v>
      </c>
      <c r="B193" s="556" t="s">
        <v>934</v>
      </c>
      <c r="C193" s="556" t="s">
        <v>935</v>
      </c>
      <c r="D193" s="175"/>
    </row>
    <row r="194" spans="1:4">
      <c r="A194" s="554" t="s">
        <v>936</v>
      </c>
      <c r="B194" s="554"/>
      <c r="C194" s="554"/>
      <c r="D194" s="175"/>
    </row>
    <row r="195" spans="1:4">
      <c r="A195" s="556" t="s">
        <v>937</v>
      </c>
      <c r="B195" s="556" t="s">
        <v>938</v>
      </c>
      <c r="C195" s="556" t="s">
        <v>939</v>
      </c>
      <c r="D195" s="175"/>
    </row>
    <row r="196" spans="1:4">
      <c r="A196" s="556" t="s">
        <v>940</v>
      </c>
      <c r="B196" s="556" t="s">
        <v>941</v>
      </c>
      <c r="C196" s="556" t="s">
        <v>942</v>
      </c>
      <c r="D196" s="175"/>
    </row>
    <row r="197" spans="1:4">
      <c r="A197" s="556" t="s">
        <v>943</v>
      </c>
      <c r="B197" s="556" t="s">
        <v>944</v>
      </c>
      <c r="C197" s="556" t="s">
        <v>945</v>
      </c>
      <c r="D197" s="175"/>
    </row>
    <row r="198" spans="1:4">
      <c r="A198" s="561" t="s">
        <v>946</v>
      </c>
      <c r="B198" s="561" t="s">
        <v>947</v>
      </c>
      <c r="C198" s="561" t="s">
        <v>948</v>
      </c>
      <c r="D198" s="552" t="s">
        <v>487</v>
      </c>
    </row>
    <row r="199" spans="1:4">
      <c r="A199" s="554" t="s">
        <v>949</v>
      </c>
      <c r="B199" s="554"/>
      <c r="C199" s="554"/>
      <c r="D199" s="175"/>
    </row>
    <row r="200" spans="1:4">
      <c r="A200" s="556" t="s">
        <v>950</v>
      </c>
      <c r="B200" s="556" t="s">
        <v>951</v>
      </c>
      <c r="C200" s="556" t="s">
        <v>952</v>
      </c>
      <c r="D200" s="175"/>
    </row>
    <row r="201" spans="1:4">
      <c r="A201" s="556" t="s">
        <v>953</v>
      </c>
      <c r="B201" s="556" t="s">
        <v>954</v>
      </c>
      <c r="C201" s="556" t="s">
        <v>955</v>
      </c>
      <c r="D201" s="175"/>
    </row>
    <row r="202" spans="1:4">
      <c r="A202" s="561" t="s">
        <v>956</v>
      </c>
      <c r="B202" s="561" t="s">
        <v>957</v>
      </c>
      <c r="C202" s="561" t="s">
        <v>958</v>
      </c>
      <c r="D202" s="552" t="s">
        <v>487</v>
      </c>
    </row>
    <row r="203" spans="1:4">
      <c r="A203" s="556" t="s">
        <v>959</v>
      </c>
      <c r="B203" s="556" t="s">
        <v>960</v>
      </c>
      <c r="C203" s="556" t="s">
        <v>961</v>
      </c>
      <c r="D203" s="175"/>
    </row>
    <row r="204" spans="1:4">
      <c r="A204" s="556" t="s">
        <v>962</v>
      </c>
      <c r="B204" s="556" t="s">
        <v>963</v>
      </c>
      <c r="C204" s="556" t="s">
        <v>964</v>
      </c>
      <c r="D204" s="175"/>
    </row>
    <row r="205" spans="1:4">
      <c r="A205" s="554" t="s">
        <v>965</v>
      </c>
      <c r="B205" s="554"/>
      <c r="C205" s="554"/>
      <c r="D205" s="175"/>
    </row>
    <row r="206" spans="1:4">
      <c r="A206" s="556" t="s">
        <v>966</v>
      </c>
      <c r="B206" s="556" t="s">
        <v>967</v>
      </c>
      <c r="C206" s="556" t="s">
        <v>968</v>
      </c>
      <c r="D206" s="175"/>
    </row>
    <row r="207" spans="1:4">
      <c r="A207" s="556" t="s">
        <v>969</v>
      </c>
      <c r="B207" s="556" t="s">
        <v>970</v>
      </c>
      <c r="C207" s="556" t="s">
        <v>971</v>
      </c>
      <c r="D207" s="175"/>
    </row>
    <row r="208" spans="1:4">
      <c r="A208" s="556" t="s">
        <v>972</v>
      </c>
      <c r="B208" s="556" t="s">
        <v>973</v>
      </c>
      <c r="C208" s="556" t="s">
        <v>974</v>
      </c>
      <c r="D208" s="175"/>
    </row>
    <row r="209" spans="1:4">
      <c r="A209" s="556" t="s">
        <v>975</v>
      </c>
      <c r="B209" s="556" t="s">
        <v>976</v>
      </c>
      <c r="C209" s="556" t="s">
        <v>977</v>
      </c>
      <c r="D209" s="175"/>
    </row>
    <row r="210" spans="1:4">
      <c r="A210" s="554" t="s">
        <v>978</v>
      </c>
      <c r="B210" s="554"/>
      <c r="C210" s="554"/>
      <c r="D210" s="175"/>
    </row>
    <row r="211" spans="1:4">
      <c r="A211" s="556" t="s">
        <v>979</v>
      </c>
      <c r="B211" s="556" t="s">
        <v>980</v>
      </c>
      <c r="C211" s="556" t="s">
        <v>981</v>
      </c>
      <c r="D211" s="175"/>
    </row>
    <row r="212" spans="1:4">
      <c r="A212" s="556" t="s">
        <v>982</v>
      </c>
      <c r="B212" s="556" t="s">
        <v>983</v>
      </c>
      <c r="C212" s="556" t="s">
        <v>984</v>
      </c>
      <c r="D212" s="175"/>
    </row>
    <row r="213" spans="1:4">
      <c r="A213" s="556" t="s">
        <v>985</v>
      </c>
      <c r="B213" s="556" t="s">
        <v>986</v>
      </c>
      <c r="C213" s="556" t="s">
        <v>987</v>
      </c>
      <c r="D213" s="175"/>
    </row>
    <row r="214" spans="1:4">
      <c r="A214" s="556" t="s">
        <v>988</v>
      </c>
      <c r="B214" s="556" t="s">
        <v>989</v>
      </c>
      <c r="C214" s="556" t="s">
        <v>990</v>
      </c>
      <c r="D214" s="175"/>
    </row>
    <row r="215" spans="1:4">
      <c r="A215" s="556" t="s">
        <v>991</v>
      </c>
      <c r="B215" s="556" t="s">
        <v>992</v>
      </c>
      <c r="C215" s="556" t="s">
        <v>993</v>
      </c>
      <c r="D215" s="175"/>
    </row>
    <row r="216" spans="1:4">
      <c r="A216" s="556" t="s">
        <v>994</v>
      </c>
      <c r="B216" s="556" t="s">
        <v>995</v>
      </c>
      <c r="C216" s="556" t="s">
        <v>996</v>
      </c>
      <c r="D216" s="175"/>
    </row>
    <row r="217" spans="1:4">
      <c r="A217" s="556" t="s">
        <v>997</v>
      </c>
      <c r="B217" s="556" t="s">
        <v>998</v>
      </c>
      <c r="C217" s="556" t="s">
        <v>999</v>
      </c>
      <c r="D217" s="175"/>
    </row>
    <row r="218" spans="1:4">
      <c r="A218" s="556" t="s">
        <v>1000</v>
      </c>
      <c r="B218" s="556" t="s">
        <v>1001</v>
      </c>
      <c r="C218" s="556" t="s">
        <v>1002</v>
      </c>
      <c r="D218" s="175"/>
    </row>
    <row r="219" spans="1:4">
      <c r="A219" s="556" t="s">
        <v>1003</v>
      </c>
      <c r="B219" s="556" t="s">
        <v>1004</v>
      </c>
      <c r="C219" s="556" t="s">
        <v>1005</v>
      </c>
      <c r="D219" s="175"/>
    </row>
    <row r="220" spans="1:4">
      <c r="A220" s="556" t="s">
        <v>1006</v>
      </c>
      <c r="B220" s="556" t="s">
        <v>1007</v>
      </c>
      <c r="C220" s="556" t="s">
        <v>1008</v>
      </c>
      <c r="D220" s="175"/>
    </row>
    <row r="221" spans="1:4">
      <c r="A221" s="556" t="s">
        <v>1009</v>
      </c>
      <c r="B221" s="556" t="s">
        <v>1010</v>
      </c>
      <c r="C221" s="556" t="s">
        <v>1011</v>
      </c>
      <c r="D221" s="175"/>
    </row>
    <row r="222" spans="1:4">
      <c r="A222" s="556" t="s">
        <v>1012</v>
      </c>
      <c r="B222" s="556" t="s">
        <v>1013</v>
      </c>
      <c r="C222" s="556" t="s">
        <v>1014</v>
      </c>
      <c r="D222" s="175"/>
    </row>
    <row r="223" spans="1:4">
      <c r="A223" s="556" t="s">
        <v>1015</v>
      </c>
      <c r="B223" s="556" t="s">
        <v>1016</v>
      </c>
      <c r="C223" s="556" t="s">
        <v>1017</v>
      </c>
      <c r="D223" s="175"/>
    </row>
    <row r="224" spans="1:4">
      <c r="A224" s="556" t="s">
        <v>1018</v>
      </c>
      <c r="B224" s="556" t="s">
        <v>1019</v>
      </c>
      <c r="C224" s="556" t="s">
        <v>1020</v>
      </c>
      <c r="D224" s="175"/>
    </row>
    <row r="225" spans="1:4">
      <c r="A225" s="556" t="s">
        <v>1021</v>
      </c>
      <c r="B225" s="556" t="s">
        <v>1022</v>
      </c>
      <c r="C225" s="556" t="s">
        <v>1023</v>
      </c>
      <c r="D225" s="175"/>
    </row>
    <row r="226" spans="1:4">
      <c r="A226" s="556" t="s">
        <v>1024</v>
      </c>
      <c r="B226" s="556" t="s">
        <v>1025</v>
      </c>
      <c r="C226" s="556" t="s">
        <v>1026</v>
      </c>
      <c r="D226" s="175"/>
    </row>
    <row r="227" spans="1:4">
      <c r="A227" s="556" t="s">
        <v>1027</v>
      </c>
      <c r="B227" s="556" t="s">
        <v>1028</v>
      </c>
      <c r="C227" s="556" t="s">
        <v>1029</v>
      </c>
      <c r="D227" s="175"/>
    </row>
    <row r="228" spans="1:4">
      <c r="A228" s="556" t="s">
        <v>1030</v>
      </c>
      <c r="B228" s="556" t="s">
        <v>1031</v>
      </c>
      <c r="C228" s="556" t="s">
        <v>1032</v>
      </c>
      <c r="D228" s="175"/>
    </row>
    <row r="229" spans="1:4">
      <c r="A229" s="556" t="s">
        <v>1033</v>
      </c>
      <c r="B229" s="556" t="s">
        <v>1034</v>
      </c>
      <c r="C229" s="556" t="s">
        <v>1035</v>
      </c>
      <c r="D229" s="175"/>
    </row>
    <row r="230" spans="1:4">
      <c r="A230" s="556" t="s">
        <v>1036</v>
      </c>
      <c r="B230" s="556" t="s">
        <v>1037</v>
      </c>
      <c r="C230" s="556" t="s">
        <v>1038</v>
      </c>
      <c r="D230" s="175"/>
    </row>
    <row r="231" spans="1:4">
      <c r="A231" s="556" t="s">
        <v>1039</v>
      </c>
      <c r="B231" s="556" t="s">
        <v>1040</v>
      </c>
      <c r="C231" s="556" t="s">
        <v>1041</v>
      </c>
      <c r="D231" s="175"/>
    </row>
    <row r="232" spans="1:4">
      <c r="A232" s="556" t="s">
        <v>1042</v>
      </c>
      <c r="B232" s="556" t="s">
        <v>1043</v>
      </c>
      <c r="C232" s="556" t="s">
        <v>1044</v>
      </c>
      <c r="D232" s="175"/>
    </row>
    <row r="233" spans="1:4">
      <c r="A233" s="556" t="s">
        <v>1045</v>
      </c>
      <c r="B233" s="556" t="s">
        <v>1046</v>
      </c>
      <c r="C233" s="556" t="s">
        <v>1047</v>
      </c>
      <c r="D233" s="175"/>
    </row>
    <row r="234" spans="1:4">
      <c r="A234" s="556" t="s">
        <v>1048</v>
      </c>
      <c r="B234" s="556" t="s">
        <v>1049</v>
      </c>
      <c r="C234" s="556" t="s">
        <v>1050</v>
      </c>
      <c r="D234" s="175"/>
    </row>
    <row r="235" spans="1:4">
      <c r="A235" s="556" t="s">
        <v>1051</v>
      </c>
      <c r="B235" s="556" t="s">
        <v>1052</v>
      </c>
      <c r="C235" s="556" t="s">
        <v>1053</v>
      </c>
      <c r="D235" s="175"/>
    </row>
    <row r="236" spans="1:4">
      <c r="A236" s="556" t="s">
        <v>1054</v>
      </c>
      <c r="B236" s="556" t="s">
        <v>1055</v>
      </c>
      <c r="C236" s="556" t="s">
        <v>1056</v>
      </c>
      <c r="D236" s="175"/>
    </row>
    <row r="237" spans="1:4">
      <c r="A237" s="556" t="s">
        <v>1057</v>
      </c>
      <c r="B237" s="556" t="s">
        <v>1058</v>
      </c>
      <c r="C237" s="556" t="s">
        <v>1059</v>
      </c>
      <c r="D237" s="175"/>
    </row>
    <row r="238" spans="1:4">
      <c r="A238" s="556" t="s">
        <v>1060</v>
      </c>
      <c r="B238" s="556" t="s">
        <v>1061</v>
      </c>
      <c r="C238" s="556" t="s">
        <v>1062</v>
      </c>
      <c r="D238" s="175"/>
    </row>
    <row r="239" spans="1:4">
      <c r="A239" s="556" t="s">
        <v>1063</v>
      </c>
      <c r="B239" s="556" t="s">
        <v>1064</v>
      </c>
      <c r="C239" s="556" t="s">
        <v>1065</v>
      </c>
      <c r="D239" s="175"/>
    </row>
    <row r="240" spans="1:4">
      <c r="A240" s="556" t="s">
        <v>1066</v>
      </c>
      <c r="B240" s="556" t="s">
        <v>1067</v>
      </c>
      <c r="C240" s="556" t="s">
        <v>1068</v>
      </c>
      <c r="D240" s="175"/>
    </row>
    <row r="241" spans="1:4">
      <c r="A241" s="556" t="s">
        <v>1069</v>
      </c>
      <c r="B241" s="556" t="s">
        <v>1070</v>
      </c>
      <c r="C241" s="556" t="s">
        <v>1071</v>
      </c>
      <c r="D241" s="175"/>
    </row>
    <row r="242" spans="1:4">
      <c r="A242" s="556" t="s">
        <v>1072</v>
      </c>
      <c r="B242" s="556" t="s">
        <v>1073</v>
      </c>
      <c r="C242" s="556" t="s">
        <v>1074</v>
      </c>
      <c r="D242" s="175"/>
    </row>
    <row r="243" spans="1:4">
      <c r="A243" s="556" t="s">
        <v>1075</v>
      </c>
      <c r="B243" s="556" t="s">
        <v>1076</v>
      </c>
      <c r="C243" s="556" t="s">
        <v>1077</v>
      </c>
      <c r="D243" s="175"/>
    </row>
    <row r="244" spans="1:4">
      <c r="A244" s="556" t="s">
        <v>1078</v>
      </c>
      <c r="B244" s="556" t="s">
        <v>1079</v>
      </c>
      <c r="C244" s="556" t="s">
        <v>1080</v>
      </c>
      <c r="D244" s="175"/>
    </row>
    <row r="245" spans="1:4">
      <c r="A245" s="556" t="s">
        <v>1081</v>
      </c>
      <c r="B245" s="556" t="s">
        <v>1082</v>
      </c>
      <c r="C245" s="556" t="s">
        <v>1083</v>
      </c>
      <c r="D245" s="175"/>
    </row>
    <row r="246" spans="1:4">
      <c r="A246" s="556" t="s">
        <v>1084</v>
      </c>
      <c r="B246" s="556" t="s">
        <v>1085</v>
      </c>
      <c r="C246" s="556" t="s">
        <v>1086</v>
      </c>
      <c r="D246" s="175"/>
    </row>
    <row r="247" spans="1:4">
      <c r="A247" s="556" t="s">
        <v>1087</v>
      </c>
      <c r="B247" s="556" t="s">
        <v>1088</v>
      </c>
      <c r="C247" s="556" t="s">
        <v>1089</v>
      </c>
      <c r="D247" s="175"/>
    </row>
    <row r="248" spans="1:4">
      <c r="A248" s="554" t="s">
        <v>1090</v>
      </c>
      <c r="B248" s="554"/>
      <c r="C248" s="554"/>
      <c r="D248" s="175"/>
    </row>
    <row r="249" spans="1:4">
      <c r="A249" s="561" t="s">
        <v>377</v>
      </c>
      <c r="B249" s="561" t="s">
        <v>1091</v>
      </c>
      <c r="C249" s="561" t="s">
        <v>1092</v>
      </c>
      <c r="D249" s="175"/>
    </row>
    <row r="250" spans="1:4">
      <c r="A250" s="569" t="s">
        <v>1093</v>
      </c>
      <c r="B250" s="569"/>
      <c r="C250" s="569"/>
      <c r="D250" s="175"/>
    </row>
    <row r="251" spans="1:4">
      <c r="A251" s="570" t="s">
        <v>1094</v>
      </c>
      <c r="B251" s="570" t="s">
        <v>1095</v>
      </c>
      <c r="C251" s="570" t="s">
        <v>1096</v>
      </c>
      <c r="D251" s="175"/>
    </row>
    <row r="252" spans="1:4">
      <c r="A252" s="570" t="s">
        <v>1097</v>
      </c>
      <c r="B252" s="570" t="s">
        <v>1098</v>
      </c>
      <c r="C252" s="570" t="s">
        <v>1099</v>
      </c>
      <c r="D252" s="175"/>
    </row>
    <row r="253" spans="1:4">
      <c r="A253" s="570" t="s">
        <v>1100</v>
      </c>
      <c r="B253" s="570" t="s">
        <v>1101</v>
      </c>
      <c r="C253" s="570" t="s">
        <v>1102</v>
      </c>
      <c r="D253" s="175"/>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D5-HKDHL特货价</vt:lpstr>
      <vt:lpstr>D5-HKDHL特货价-分区</vt:lpstr>
      <vt:lpstr>UPS公布价</vt:lpstr>
      <vt:lpstr>U1- HKUPS品牌价</vt:lpstr>
      <vt:lpstr>U1分区</vt:lpstr>
      <vt:lpstr>U2-HKUPS红单电池价</vt:lpstr>
      <vt:lpstr>HKUPS分区</vt:lpstr>
      <vt:lpstr>U3-HKUPS特货价</vt:lpstr>
      <vt:lpstr>U7－HKUPS小货促销价</vt:lpstr>
      <vt:lpstr>F2-香港联邦特货价</vt:lpstr>
      <vt:lpstr>F1&amp;F2分区</vt:lpstr>
      <vt:lpstr>F3-香港联邦特货-T价</vt:lpstr>
      <vt:lpstr>F3分区表</vt:lpstr>
      <vt:lpstr>F4-香港联邦化工价</vt:lpstr>
      <vt:lpstr>F4-分区表</vt:lpstr>
      <vt:lpstr>F5-香港联邦敏感价</vt:lpstr>
      <vt:lpstr>F5-分区</vt:lpstr>
      <vt:lpstr>F9-大陆联邦特货价</vt:lpstr>
      <vt:lpstr>F9-分区</vt:lpstr>
      <vt:lpstr>E1-韩国EMS</vt:lpstr>
      <vt:lpstr>美国联邦电池价</vt:lpstr>
      <vt:lpstr>美1-美加电池专线</vt:lpstr>
      <vt:lpstr>美2-美国特货专线价</vt:lpstr>
      <vt:lpstr>欧1-欧洲电池专线价</vt:lpstr>
      <vt:lpstr>B1-澳洲电池专线价</vt:lpstr>
      <vt:lpstr>B3-东南亚电池专线</vt:lpstr>
      <vt:lpstr>B4-日新台电池专线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2022-05-28T01:44:55Z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