
<file path=[Content_Types].xml><?xml version="1.0" encoding="utf-8"?>
<Types xmlns="http://schemas.openxmlformats.org/package/2006/content-types">
  <Default Extension="png" ContentType="image/png"/>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目录" sheetId="9" r:id="rId1"/>
    <sheet name="DHL要求" sheetId="90" r:id="rId2"/>
    <sheet name="联邦要求" sheetId="91" r:id="rId3"/>
    <sheet name="TNT规则 " sheetId="93" r:id="rId4"/>
    <sheet name="UPS要求" sheetId="92" r:id="rId5"/>
    <sheet name="D3-HKDHL电池价" sheetId="45" r:id="rId6"/>
    <sheet name="D3-分区" sheetId="46" r:id="rId7"/>
    <sheet name="D4-HKDHL化工价" sheetId="106" r:id="rId8"/>
    <sheet name="D4-HKDHL化工价-分区" sheetId="107" r:id="rId9"/>
    <sheet name="D5-HKDHL特货价" sheetId="98" r:id="rId10"/>
    <sheet name="D5-HKDHL特货价-分区" sheetId="99" r:id="rId11"/>
    <sheet name="UPS公布价" sheetId="44" r:id="rId12"/>
    <sheet name="U1- HKUPS品牌价" sheetId="41" r:id="rId13"/>
    <sheet name="U1分区" sheetId="70" r:id="rId14"/>
    <sheet name="U2-HKUPS红单电池价" sheetId="37" r:id="rId15"/>
    <sheet name="HKUPS分区" sheetId="17" r:id="rId16"/>
    <sheet name="U3-HKUPS特货价" sheetId="38" r:id="rId17"/>
    <sheet name="U4-HKUPS化工价" sheetId="108" r:id="rId18"/>
    <sheet name="U7－HKUPS小货促销价" sheetId="71" r:id="rId19"/>
    <sheet name="F2-香港联邦特货价" sheetId="4" r:id="rId20"/>
    <sheet name="F1&amp;F2分区" sheetId="27" r:id="rId21"/>
    <sheet name="F3-香港联邦特货-T价" sheetId="102" r:id="rId22"/>
    <sheet name="F3分区表" sheetId="103" r:id="rId23"/>
    <sheet name="F4-香港联邦化工价" sheetId="104" r:id="rId24"/>
    <sheet name="F4-分区表" sheetId="105" r:id="rId25"/>
    <sheet name="F5-香港联邦敏感价" sheetId="83" r:id="rId26"/>
    <sheet name="F5-分区" sheetId="89" r:id="rId27"/>
    <sheet name="F9-大陆联邦特货价" sheetId="67" r:id="rId28"/>
    <sheet name="F9-分区" sheetId="68" r:id="rId29"/>
    <sheet name="E1-韩国EMS" sheetId="96" r:id="rId30"/>
    <sheet name="美国联邦电池价" sheetId="34" r:id="rId31"/>
    <sheet name="美1-美加电池专线" sheetId="94" r:id="rId32"/>
    <sheet name="美2-美国特货专线价" sheetId="50" r:id="rId33"/>
    <sheet name="欧1-欧洲电池专线价" sheetId="35" r:id="rId34"/>
    <sheet name="B1-澳洲电池专线价" sheetId="29" r:id="rId35"/>
    <sheet name="B3-东南亚电池专线" sheetId="101" r:id="rId36"/>
    <sheet name="B4-日新台电池专线" sheetId="59" r:id="rId37"/>
    <sheet name="B9-澳洲特货专线" sheetId="97" r:id="rId38"/>
    <sheet name="B-10香港特货专线" sheetId="100" r:id="rId39"/>
    <sheet name="四大快递不接带电国家" sheetId="95" r:id="rId40"/>
  </sheets>
  <externalReferences>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s>
  <definedNames>
    <definedName name="\0">#REF!</definedName>
    <definedName name="\A">#REF!</definedName>
    <definedName name="\B">#REF!</definedName>
    <definedName name="\C">#REF!</definedName>
    <definedName name="\L">#REF!</definedName>
    <definedName name="\M">#REF!</definedName>
    <definedName name="\P">#REF!</definedName>
    <definedName name="\R">#REF!</definedName>
    <definedName name="\S">#REF!</definedName>
    <definedName name="\W">#REF!</definedName>
    <definedName name="\Z">#REF!</definedName>
    <definedName name="_______Key1" hidden="1">[1]Zones!#REF!</definedName>
    <definedName name="_______Key2" hidden="1">[1]Zones!#REF!</definedName>
    <definedName name="______AFF1">#REF!</definedName>
    <definedName name="______AFF2">[2]Competitors!#REF!</definedName>
    <definedName name="______Key1" hidden="1">[1]Zones!#REF!</definedName>
    <definedName name="______Key2" hidden="1">[1]Zones!#REF!</definedName>
    <definedName name="______UPD1">#REF!</definedName>
    <definedName name="______UPD2">#REF!</definedName>
    <definedName name="_____AFF1">#REF!</definedName>
    <definedName name="_____AFF2">[2]Competitors!#REF!</definedName>
    <definedName name="_____Key1" hidden="1">[3]Zones!#REF!</definedName>
    <definedName name="_____Key2" hidden="1">[3]Zones!#REF!</definedName>
    <definedName name="_____UPD1">#REF!</definedName>
    <definedName name="_____UPD2">#REF!</definedName>
    <definedName name="____123Graph_ACHART_3" hidden="1">[4]Competitors!$E$5:$E$10</definedName>
    <definedName name="____123Graph_ACHART_4" hidden="1">[4]Competitors!$E$12:$E$22</definedName>
    <definedName name="____123Graph_BCHART_3" hidden="1">[4]Competitors!$G$5:$G$10</definedName>
    <definedName name="____123Graph_BCHART_4" hidden="1">[4]Competitors!$G$12:$G$22</definedName>
    <definedName name="____123Graph_CCHART_3" hidden="1">[4]Competitors!$I$5:$I$10</definedName>
    <definedName name="____123Graph_CCHART_4" hidden="1">[4]Competitors!$I$12:$I$22</definedName>
    <definedName name="____123Graph_DCHART_3" hidden="1">[4]Competitors!$K$5:$K$10</definedName>
    <definedName name="____123Graph_DCHART_4" hidden="1">[4]Competitors!$K$12:$K$22</definedName>
    <definedName name="____123Graph_ECHART_3" hidden="1">[4]Competitors!$M$5:$M$10</definedName>
    <definedName name="____123Graph_ECHART_4" hidden="1">[4]Competitors!$M$12:$M$22</definedName>
    <definedName name="____123Graph_FCHART_3" hidden="1">[4]Competitors!$B$5:$B$10</definedName>
    <definedName name="____123Graph_FCHART_4" hidden="1">[4]Competitors!$B$12:$B$22</definedName>
    <definedName name="____123Graph_XCHART_4" hidden="1">[4]Competitors!$A$12:$A$22</definedName>
    <definedName name="____AFF1">#REF!</definedName>
    <definedName name="____AFF2">[5]Competitors!#REF!</definedName>
    <definedName name="____Key1" hidden="1">[3]Zones!#REF!</definedName>
    <definedName name="____Key2" hidden="1">[3]Zones!#REF!</definedName>
    <definedName name="____UPD1">#REF!</definedName>
    <definedName name="____UPD2">#REF!</definedName>
    <definedName name="___1__123Graph_ACHART_3" hidden="1">[4]Competitors!$E$5:$E$10</definedName>
    <definedName name="___10__123Graph_ECHART_4" hidden="1">[4]Competitors!$M$12:$M$22</definedName>
    <definedName name="___11__123Graph_FCHART_3" hidden="1">[4]Competitors!$B$5:$B$10</definedName>
    <definedName name="___12__123Graph_FCHART_4" hidden="1">[4]Competitors!$B$12:$B$22</definedName>
    <definedName name="___13__123Graph_XCHART_4" hidden="1">[4]Competitors!$A$12:$A$22</definedName>
    <definedName name="___2__123Graph_ACHART_4" hidden="1">[4]Competitors!$E$12:$E$22</definedName>
    <definedName name="___3__123Graph_BCHART_3" hidden="1">[4]Competitors!$G$5:$G$10</definedName>
    <definedName name="___4__123Graph_BCHART_4" hidden="1">[4]Competitors!$G$12:$G$22</definedName>
    <definedName name="___5__123Graph_CCHART_3" hidden="1">[4]Competitors!$I$5:$I$10</definedName>
    <definedName name="___6__123Graph_CCHART_4" hidden="1">[4]Competitors!$I$12:$I$22</definedName>
    <definedName name="___7__123Graph_DCHART_3" hidden="1">[4]Competitors!$K$5:$K$10</definedName>
    <definedName name="___8__123Graph_DCHART_4" hidden="1">[4]Competitors!$K$12:$K$22</definedName>
    <definedName name="___9__123Graph_ECHART_3" hidden="1">[4]Competitors!$M$5:$M$10</definedName>
    <definedName name="___AFF1">#REF!</definedName>
    <definedName name="___AFF2">[5]Competitors!#REF!</definedName>
    <definedName name="___Key1" hidden="1">[3]Zones!#REF!</definedName>
    <definedName name="___Key2" hidden="1">[3]Zones!#REF!</definedName>
    <definedName name="___UPD1">#REF!</definedName>
    <definedName name="___UPD2">#REF!</definedName>
    <definedName name="___xlfn.COUNTIFS" hidden="1">#NAME?</definedName>
    <definedName name="__1__123Graph_ACHART_3" hidden="1">[6]Competitors!$E$5:$E$10</definedName>
    <definedName name="__10__123Graph_CCHART_3" hidden="1">[6]Competitors!$I$5:$I$10</definedName>
    <definedName name="__10__123Graph_ECHART_4" hidden="1">[6]Competitors!$M$12:$M$22</definedName>
    <definedName name="__11__123Graph_FCHART_3" hidden="1">[6]Competitors!$B$5:$B$10</definedName>
    <definedName name="__12__123Graph_CCHART_4" hidden="1">[6]Competitors!$I$12:$I$22</definedName>
    <definedName name="__12__123Graph_FCHART_4" hidden="1">[6]Competitors!$B$12:$B$22</definedName>
    <definedName name="_____123Graph_ACHART_3" hidden="1">[55]Competitors!$E$5:$E$10</definedName>
    <definedName name="_____123Graph_ACHART_4" hidden="1">[55]Competitors!$E$12:$E$22</definedName>
    <definedName name="_____123Graph_BCHART_3" hidden="1">[55]Competitors!$G$5:$G$10</definedName>
    <definedName name="_____123Graph_BCHART_4" hidden="1">[55]Competitors!$G$12:$G$22</definedName>
    <definedName name="_____123Graph_CCHART_3" hidden="1">[55]Competitors!$I$5:$I$10</definedName>
    <definedName name="_____123Graph_CCHART_4" hidden="1">[55]Competitors!$I$12:$I$22</definedName>
    <definedName name="_____123Graph_DCHART_3" hidden="1">[55]Competitors!$K$5:$K$10</definedName>
    <definedName name="_____123Graph_DCHART_4" hidden="1">[55]Competitors!$K$12:$K$22</definedName>
    <definedName name="_____123Graph_ECHART_3" hidden="1">[55]Competitors!$M$5:$M$10</definedName>
    <definedName name="_____123Graph_ECHART_4" hidden="1">[55]Competitors!$M$12:$M$22</definedName>
    <definedName name="_____123Graph_FCHART_3" hidden="1">[55]Competitors!$B$5:$B$10</definedName>
    <definedName name="_____123Graph_FCHART_4" hidden="1">[55]Competitors!$B$12:$B$22</definedName>
    <definedName name="_____123Graph_XCHART_4" hidden="1">[55]Competitors!$A$12:$A$22</definedName>
    <definedName name="__13__123Graph_XCHART_4" hidden="1">[6]Competitors!$A$12:$A$22</definedName>
    <definedName name="__14__123Graph_DCHART_3" hidden="1">[6]Competitors!$K$5:$K$10</definedName>
    <definedName name="__16__123Graph_DCHART_4" hidden="1">[6]Competitors!$K$12:$K$22</definedName>
    <definedName name="__18__123Graph_ECHART_3" hidden="1">[6]Competitors!$M$5:$M$10</definedName>
    <definedName name="__2__123Graph_ACHART_3" hidden="1">[6]Competitors!$E$5:$E$10</definedName>
    <definedName name="__2__123Graph_ACHART_4" hidden="1">[6]Competitors!$E$12:$E$22</definedName>
    <definedName name="__20__123Graph_ECHART_4" hidden="1">[6]Competitors!$M$12:$M$22</definedName>
    <definedName name="__22__123Graph_FCHART_3" hidden="1">[6]Competitors!$B$5:$B$10</definedName>
    <definedName name="__24__123Graph_FCHART_4" hidden="1">[6]Competitors!$B$12:$B$22</definedName>
    <definedName name="__26__123Graph_XCHART_4" hidden="1">[6]Competitors!$A$12:$A$22</definedName>
    <definedName name="__3__123Graph_BCHART_3" hidden="1">[6]Competitors!$G$5:$G$10</definedName>
    <definedName name="__4__123Graph_ACHART_4" hidden="1">[6]Competitors!$E$12:$E$22</definedName>
    <definedName name="__4__123Graph_BCHART_4" hidden="1">[6]Competitors!$G$12:$G$22</definedName>
    <definedName name="__5__123Graph_CCHART_3" hidden="1">[6]Competitors!$I$5:$I$10</definedName>
    <definedName name="__6__123Graph_BCHART_3" hidden="1">[6]Competitors!$G$5:$G$10</definedName>
    <definedName name="__6__123Graph_CCHART_4" hidden="1">[6]Competitors!$I$12:$I$22</definedName>
    <definedName name="__7__123Graph_DCHART_3" hidden="1">[6]Competitors!$K$5:$K$10</definedName>
    <definedName name="__8__123Graph_BCHART_4" hidden="1">[6]Competitors!$G$12:$G$22</definedName>
    <definedName name="__8__123Graph_DCHART_4" hidden="1">[6]Competitors!$K$12:$K$22</definedName>
    <definedName name="__9__123Graph_ECHART_3" hidden="1">[6]Competitors!$M$5:$M$10</definedName>
    <definedName name="__AAPR_AVA">#REF!</definedName>
    <definedName name="__AAUG_AVA">#REF!</definedName>
    <definedName name="__ADEC_AVA">#REF!</definedName>
    <definedName name="__AFEB_AVA">#REF!</definedName>
    <definedName name="__AFF1">#REF!</definedName>
    <definedName name="__AFF2">[5]Competitors!#REF!</definedName>
    <definedName name="__AJAN_AVA">#REF!</definedName>
    <definedName name="__AJUL_AVA">#REF!</definedName>
    <definedName name="__AJUN_AVA">#REF!</definedName>
    <definedName name="__AMAR_AVA">#REF!</definedName>
    <definedName name="__AMAY_AVA">#REF!</definedName>
    <definedName name="__ANOV_AVA">#REF!</definedName>
    <definedName name="__AOCT_AVA">#REF!</definedName>
    <definedName name="__ASEP_AVA">#REF!</definedName>
    <definedName name="__DAT1">#REF!</definedName>
    <definedName name="__DAT2">#REF!</definedName>
    <definedName name="__DAT3">#REF!</definedName>
    <definedName name="__DAT4">#REF!</definedName>
    <definedName name="__DAT5">#REF!</definedName>
    <definedName name="__DHL2">#REF!</definedName>
    <definedName name="__EMS1">#REF!</definedName>
    <definedName name="__EMS2">#REF!</definedName>
    <definedName name="__FDS_HYPERLINK_TOGGLE_STATE__" hidden="1">"ON"</definedName>
    <definedName name="__Key1" hidden="1">[3]Zones!#REF!</definedName>
    <definedName name="__Key2" hidden="1">[3]Zones!#REF!</definedName>
    <definedName name="__KPI1">#REF!</definedName>
    <definedName name="__KPI2">#REF!</definedName>
    <definedName name="__MRP_YTD_AVA">#REF!</definedName>
    <definedName name="__TOTAL_AVA">#REF!</definedName>
    <definedName name="__uc1">'[7]ME uninvoiced cons'!#REF!</definedName>
    <definedName name="__uc2">'[7]ME uninvoiced cons'!#REF!</definedName>
    <definedName name="__UPD1">#REF!</definedName>
    <definedName name="__UPD2">#REF!</definedName>
    <definedName name="__WEF1">#REF!</definedName>
    <definedName name="__WEF2">#REF!</definedName>
    <definedName name="__xlfn.COUNTIFS" hidden="1">#NAME?</definedName>
    <definedName name="__XP1">#REF!</definedName>
    <definedName name="__XP2">#REF!</definedName>
    <definedName name="__YAPR_AVA">#REF!</definedName>
    <definedName name="__YAUG_AVA">#REF!</definedName>
    <definedName name="__YDEC_AVA">#REF!</definedName>
    <definedName name="__YFEB_AVA">#REF!</definedName>
    <definedName name="__YJAN_AVA">#REF!</definedName>
    <definedName name="__YJUL_AVA">#REF!</definedName>
    <definedName name="__YJUN_AVA">#REF!</definedName>
    <definedName name="__YMAR_AVA">#REF!</definedName>
    <definedName name="__YMAY_AVA">#REF!</definedName>
    <definedName name="__YNOV_AVA">#REF!</definedName>
    <definedName name="__YOCT_AVA">#REF!</definedName>
    <definedName name="__YSEP_AVA">#REF!</definedName>
    <definedName name="_1__123Graph_ACHART_3" hidden="1">[6]Competitors!$E$5:$E$10</definedName>
    <definedName name="_10_">#REF!</definedName>
    <definedName name="_10__123Graph_CCHART_3" hidden="1">[8]Competitors!$I$5:$I$10</definedName>
    <definedName name="_10__123Graph_ECHART_4" hidden="1">[6]Competitors!$M$12:$M$22</definedName>
    <definedName name="_11__123Graph_FCHART_3" hidden="1">[6]Competitors!$B$5:$B$10</definedName>
    <definedName name="_12__123Graph_CCHART_4" hidden="1">[8]Competitors!$I$12:$I$22</definedName>
    <definedName name="_12__123Graph_FCHART_4" hidden="1">[6]Competitors!$B$12:$B$22</definedName>
    <definedName name="_13__123Graph_XCHART_4" hidden="1">[6]Competitors!$A$12:$A$22</definedName>
    <definedName name="_14__123Graph_DCHART_3" hidden="1">[8]Competitors!$K$5:$K$10</definedName>
    <definedName name="_14fa15_">'[9]New card vs old'!$A$1:$Y$63</definedName>
    <definedName name="_16__123Graph_DCHART_4" hidden="1">[8]Competitors!$K$12:$K$22</definedName>
    <definedName name="_18__123Graph_ECHART_3" hidden="1">[8]Competitors!$M$5:$M$10</definedName>
    <definedName name="_2__123Graph_ACHART_3" hidden="1">[8]Competitors!$E$5:$E$10</definedName>
    <definedName name="_2__123Graph_ACHART_4" hidden="1">[6]Competitors!$E$12:$E$22</definedName>
    <definedName name="_20_">#REF!</definedName>
    <definedName name="_20__123Graph_ECHART_4" hidden="1">[8]Competitors!$M$12:$M$22</definedName>
    <definedName name="_22__123Graph_FCHART_3" hidden="1">[8]Competitors!$B$5:$B$10</definedName>
    <definedName name="_24__123Graph_FCHART_4" hidden="1">[8]Competitors!$B$12:$B$22</definedName>
    <definedName name="_26__123Graph_XCHART_4" hidden="1">[8]Competitors!$A$12:$A$22</definedName>
    <definedName name="_27fa15_">'[10]New card vs old'!$A$1:$Y$63</definedName>
    <definedName name="_3__123Graph_BCHART_3" hidden="1">[6]Competitors!$G$5:$G$10</definedName>
    <definedName name="_30_">#REF!</definedName>
    <definedName name="_4__123Graph_ACHART_4" hidden="1">[8]Competitors!$E$12:$E$22</definedName>
    <definedName name="_4__123Graph_BCHART_4" hidden="1">[6]Competitors!$G$12:$G$22</definedName>
    <definedName name="_40_">#REF!</definedName>
    <definedName name="_5__123Graph_CCHART_3" hidden="1">[6]Competitors!$I$5:$I$10</definedName>
    <definedName name="_50_">#REF!</definedName>
    <definedName name="_6__123Graph_BCHART_3" hidden="1">[8]Competitors!$G$5:$G$10</definedName>
    <definedName name="_6__123Graph_CCHART_4" hidden="1">[6]Competitors!$I$12:$I$22</definedName>
    <definedName name="_7__123Graph_DCHART_3" hidden="1">[6]Competitors!$K$5:$K$10</definedName>
    <definedName name="_8__123Graph_BCHART_4" hidden="1">[8]Competitors!$G$12:$G$22</definedName>
    <definedName name="_8__123Graph_DCHART_4" hidden="1">[6]Competitors!$K$12:$K$22</definedName>
    <definedName name="_9__123Graph_ECHART_3" hidden="1">[6]Competitors!$M$5:$M$10</definedName>
    <definedName name="_AFF1">#REF!</definedName>
    <definedName name="_AFF2">[5]Competitors!#REF!</definedName>
    <definedName name="_CONTROLE">#REF!</definedName>
    <definedName name="_DAT1">#REF!</definedName>
    <definedName name="_DAT2">#REF!</definedName>
    <definedName name="_DAT3">#REF!</definedName>
    <definedName name="_DAT4">#REF!</definedName>
    <definedName name="_DAT5">#REF!</definedName>
    <definedName name="_DHL2">#REF!</definedName>
    <definedName name="_EMS1">#REF!</definedName>
    <definedName name="_EMS2">#REF!</definedName>
    <definedName name="_fa15">'[9]New card vs old'!$A$1:$Y$63</definedName>
    <definedName name="_Fill" hidden="1">#REF!</definedName>
    <definedName name="_FIN">#REF!</definedName>
    <definedName name="_IMP30319CONSO">#REF!</definedName>
    <definedName name="_IMPRESULTDIV">#REF!</definedName>
    <definedName name="_Key1" hidden="1">[11]Zones!#REF!</definedName>
    <definedName name="_Key2" hidden="1">[11]Zones!#REF!</definedName>
    <definedName name="_KPI1">#REF!</definedName>
    <definedName name="_KPI2">#REF!</definedName>
    <definedName name="_MAJBUDGET">#REF!</definedName>
    <definedName name="_MAJCROSSCHG">#REF!</definedName>
    <definedName name="_MANUALINPUT">[12]Minput!#REF!</definedName>
    <definedName name="_MENUIMPORT">#REF!</definedName>
    <definedName name="_Order1" hidden="1">255</definedName>
    <definedName name="_Order2" hidden="1">255</definedName>
    <definedName name="_Sort" hidden="1">#REF!</definedName>
    <definedName name="_uc1">'[7]ME uninvoiced cons'!#REF!</definedName>
    <definedName name="_uc2">'[7]ME uninvoiced cons'!#REF!</definedName>
    <definedName name="_UPD1">#REF!</definedName>
    <definedName name="_UPD2">#REF!</definedName>
    <definedName name="_UPLOAD">#REF!</definedName>
    <definedName name="_UPLOAD1">#REF!</definedName>
    <definedName name="_VERSIONS">#REF!</definedName>
    <definedName name="_WEF1">#REF!</definedName>
    <definedName name="_WEF2">#REF!</definedName>
    <definedName name="_XP1">#REF!</definedName>
    <definedName name="_XP2">#REF!</definedName>
    <definedName name="A">#REF!</definedName>
    <definedName name="A_NPLWRANGE">[12]Weekly!#REF!</definedName>
    <definedName name="aa" hidden="1">{"F3 Presentation",#N/A,FALSE,"F3 ";"F3 detail",#N/A,FALSE,"F3 "}</definedName>
    <definedName name="aaa">#REF!</definedName>
    <definedName name="aaaa" hidden="1">{#N/A,#N/A,FALSE,"Week 2002";#N/A,#N/A,FALSE,"YTD 2002";#N/A,#N/A,FALSE,"Quarterly Trend(Q3)"}</definedName>
    <definedName name="aaabbb">#REF!</definedName>
    <definedName name="ab" hidden="1">{"F3 Presentation",#N/A,FALSE,"F3 ";"F3 detail",#N/A,FALSE,"F3 "}</definedName>
    <definedName name="abc" hidden="1">[13]Zones!#REF!</definedName>
    <definedName name="ac" hidden="1">{"F3 detail",#N/A,FALSE,"F1";"F3 Presentation",#N/A,FALSE,"F3 "}</definedName>
    <definedName name="ad" hidden="1">{"F3 Presentation",#N/A,FALSE,"F3 ";"F3 detail",#N/A,FALSE,"F3 "}</definedName>
    <definedName name="AD_WPX">#REF!</definedName>
    <definedName name="ae" hidden="1">{"F3 Presentation",#N/A,FALSE,"F3 ";"F3 detail",#N/A,FALSE,"F3 "}</definedName>
    <definedName name="af" hidden="1">{"F3 detail",#N/A,FALSE,"F3 ";"F3 Presentation",#N/A,FALSE,"F3 "}</definedName>
    <definedName name="_______AFF2">[56]Competitors!#REF!</definedName>
    <definedName name="ALL">#REF!</definedName>
    <definedName name="ALLTREND">#REF!</definedName>
    <definedName name="AMSBALANCESHEET">#REF!</definedName>
    <definedName name="AMSVAR">#REF!</definedName>
    <definedName name="AMSVARNLG">#REF!</definedName>
    <definedName name="ANALYSIS">#REF!</definedName>
    <definedName name="Application">[14]Sheet2!$I$18</definedName>
    <definedName name="AR" hidden="1">#REF!</definedName>
    <definedName name="A价">#REF!</definedName>
    <definedName name="b">[15]Competitors!$S$26:$Z$44</definedName>
    <definedName name="backup">#REF!</definedName>
    <definedName name="BalanceAllocationDivisionsMarch_31__2000">'[16] prelimanery BS'!$B$2:$H$24</definedName>
    <definedName name="BANALYSIS">#REF!</definedName>
    <definedName name="BELLOW1">#REF!</definedName>
    <definedName name="BFDG">#REF!</definedName>
    <definedName name="BGact2003E">#REF!</definedName>
    <definedName name="BGact2003R">#REF!</definedName>
    <definedName name="BGbud2003E">#REF!</definedName>
    <definedName name="BGbud2003R">#REF!</definedName>
    <definedName name="BI">#REF!</definedName>
    <definedName name="Biz_type">[17]Ref!$O$11:$O$12</definedName>
    <definedName name="BM">#REF!</definedName>
    <definedName name="BOR">[12]Weekly!#REF!</definedName>
    <definedName name="BORDERMONTHLY">#REF!</definedName>
    <definedName name="BS">#REF!</definedName>
    <definedName name="BSCF">'[18]Belgium BS &amp; CF'!#REF!</definedName>
    <definedName name="BSCF_act">'[18]Belgium BS &amp; CF'!#REF!</definedName>
    <definedName name="BSCF_bud">'[18]Belgium BS &amp; CF'!#REF!</definedName>
    <definedName name="BSCF_cf_act">'[18]Belgium BS &amp; CF'!#REF!</definedName>
    <definedName name="BSCF_cf_bud">'[18]Belgium BS &amp; CF'!#REF!</definedName>
    <definedName name="budget">'[19]-&gt; EDV Budget'!$C$1:$N$7</definedName>
    <definedName name="BUDGETFORMAT">#REF!</definedName>
    <definedName name="BUDOPSWEFWK">#REF!</definedName>
    <definedName name="C_COSTCARD">#REF!</definedName>
    <definedName name="C_COSTDATA">#REF!</definedName>
    <definedName name="C_DOXGRAPH">#REF!</definedName>
    <definedName name="C_MARGINCARD">#REF!</definedName>
    <definedName name="C_RATECARD">#REF!</definedName>
    <definedName name="Capital_expenditures">'[16]Capital expenditures'!$A$3:$D$20</definedName>
    <definedName name="CARAR">#REF!</definedName>
    <definedName name="CARD">#REF!</definedName>
    <definedName name="CARLIAB">#REF!</definedName>
    <definedName name="CATEGORY">#REF!</definedName>
    <definedName name="CATEGORYPOV">#REF!</definedName>
    <definedName name="CATLIST">#REF!</definedName>
    <definedName name="CATRESULT">[20]List!$B$243</definedName>
    <definedName name="CC_WPX">#REF!</definedName>
    <definedName name="CELLPOINTER">#REF!</definedName>
    <definedName name="check">#REF!</definedName>
    <definedName name="CHIFFRE">#REF!</definedName>
    <definedName name="CN_NEW_CARD">#REF!</definedName>
    <definedName name="CN_ZONES">#REF!</definedName>
    <definedName name="CNDHL" hidden="1">[21]Competitors!$G$5:$G$10</definedName>
    <definedName name="CNP_NEW_CARD">#REF!</definedName>
    <definedName name="CNP_ZONES">#REF!</definedName>
    <definedName name="CNSAFT">[12]Weekly!#REF!</definedName>
    <definedName name="CNSEMS">[12]Weekly!#REF!</definedName>
    <definedName name="CNSGLO">[12]Weekly!#REF!</definedName>
    <definedName name="CNSMF">[12]Weekly!#REF!</definedName>
    <definedName name="CNSNAT">[12]Weekly!#REF!</definedName>
    <definedName name="CNSSKYPPD">[12]Weekly!#REF!</definedName>
    <definedName name="CNSSS">[12]Weekly!#REF!</definedName>
    <definedName name="CNSWEF">[12]Weekly!#REF!</definedName>
    <definedName name="CNSXP">[12]Weekly!#REF!</definedName>
    <definedName name="COLBUD">#REF!</definedName>
    <definedName name="COLBUDSE3">#REF!</definedName>
    <definedName name="Competitor">[17]Ref!$O$5:$O$8</definedName>
    <definedName name="competitors1">[22]Competitors!$A$1:$M$81</definedName>
    <definedName name="competitors2">[10]Competitors!$Q$1:$AB$171</definedName>
    <definedName name="COMPTE">#REF!</definedName>
    <definedName name="Consolidated_Balance_Sheet_after_appropriation_of_net_income">'[16]balance sheet'!$A$2:$E$37</definedName>
    <definedName name="Consolidated_Cash_Flow_Statements_after_appropriation_of_net_income____m">#REF!</definedName>
    <definedName name="CONSOLIDATED1">#REF!</definedName>
    <definedName name="CONSWGT">#REF!</definedName>
    <definedName name="CONSWGTFILE">[12]MENU!#REF!</definedName>
    <definedName name="CONTDE">#REF!</definedName>
    <definedName name="CONTFD">#REF!</definedName>
    <definedName name="CONTFE">#REF!</definedName>
    <definedName name="CONTPD">#REF!</definedName>
    <definedName name="CONTPE">#REF!</definedName>
    <definedName name="Contract">#REF!</definedName>
    <definedName name="Contract_rates">#REF!</definedName>
    <definedName name="CONWGH">[12]Weekly!#REF!</definedName>
    <definedName name="Country">'[18]Belgium KPI'!#REF!</definedName>
    <definedName name="Country_kpi_act">'[18]Belgium KPI'!#REF!</definedName>
    <definedName name="Country_kpi_blok">#REF!</definedName>
    <definedName name="Country_kpi_blok_EMN">#REF!</definedName>
    <definedName name="Country_kpi_bud">'[18]Belgium KPI'!#REF!</definedName>
    <definedName name="Country_kpi_EMN">#REF!</definedName>
    <definedName name="Country_kpi_margins">#REF!</definedName>
    <definedName name="Country_kpi_margins_emn">#REF!</definedName>
    <definedName name="Country_kpi_per">#REF!</definedName>
    <definedName name="Country_margins_act">'[18]Belgium KPI'!#REF!</definedName>
    <definedName name="Country_margins_bud">'[18]Belgium KPI'!#REF!</definedName>
    <definedName name="Countrylist">[23]Country!$A$3:$A$23</definedName>
    <definedName name="COY">#REF!</definedName>
    <definedName name="CRIT">#REF!</definedName>
    <definedName name="CROSSCHGEMS">#REF!</definedName>
    <definedName name="CROSSCHGEMS1">#REF!</definedName>
    <definedName name="CROSSCHGSERO">#REF!</definedName>
    <definedName name="CROSSCHGSERO1">#REF!</definedName>
    <definedName name="Curr98">[24]Curr_conv!$AC$11</definedName>
    <definedName name="CurrDOXCard">#REF!</definedName>
    <definedName name="CURRENT_CARD">#REF!</definedName>
    <definedName name="CURRENTYEAR">#REF!</definedName>
    <definedName name="CurrWPXCard">'[25]Current IMP'!#REF!</definedName>
    <definedName name="Customer_Code">[17]Ref!$Z$5:$Z$21422</definedName>
    <definedName name="D" hidden="1">[26]Zones!#REF!</definedName>
    <definedName name="___DAT5">#REF!</definedName>
    <definedName name="data">[27]Zones!$A$9:$X$177</definedName>
    <definedName name="Data2">#REF!</definedName>
    <definedName name="Database" hidden="1">#REF!</definedName>
    <definedName name="DataEP">#REF!</definedName>
    <definedName name="DataNI">#REF!</definedName>
    <definedName name="Default">[17]Ref!$O$5:$O$7</definedName>
    <definedName name="DepotAC">#REF!</definedName>
    <definedName name="DepotStA20">#REF!</definedName>
    <definedName name="DepotStA6">#REF!</definedName>
    <definedName name="DepotSTRoute">#REF!</definedName>
    <definedName name="DepotZiek">#REF!</definedName>
    <definedName name="DESTCOSTS">#REF!</definedName>
    <definedName name="Destinations">[10]Competitors!$R$136:$X$175</definedName>
    <definedName name="df" hidden="1">{"F3 detail",#N/A,FALSE,"F1";"F3 Presentation",#N/A,FALSE,"F3 "}</definedName>
    <definedName name="DFAD">#REF!</definedName>
    <definedName name="dfag" hidden="1">[11]Zones!#REF!</definedName>
    <definedName name="dfd">#REF!</definedName>
    <definedName name="dfdf">#REF!</definedName>
    <definedName name="DFF" hidden="1">[6]Competitors!$A$12:$A$22</definedName>
    <definedName name="dhd">[22]Competitors!$Q$1:$AA$176</definedName>
    <definedName name="DHL">#REF!</definedName>
    <definedName name="dhl_disc">[17]Ref!$I$5:$I$397</definedName>
    <definedName name="DHLD" hidden="1">[28]Competitors!$K$12:$K$22</definedName>
    <definedName name="DHLNEW">[10]Competitors!$S$4:$Z$22</definedName>
    <definedName name="DHLOLD">[10]Competitors!$S$26:$Z$44</definedName>
    <definedName name="dhlsd">#REF!</definedName>
    <definedName name="DHL分区表" hidden="1">#REF!</definedName>
    <definedName name="DIRECTORY">#REF!</definedName>
    <definedName name="DIV">#REF!</definedName>
    <definedName name="dkjt">#REF!</definedName>
    <definedName name="Docs">#REF!</definedName>
    <definedName name="DOX">#REF!</definedName>
    <definedName name="DOX_Band">#REF!</definedName>
    <definedName name="DOX_GRAPHS">#REF!</definedName>
    <definedName name="DOX_MMS">#REF!</definedName>
    <definedName name="Dox_pivot_table">#REF!</definedName>
    <definedName name="DOX_Prdt">[17]Ref!$C$8:$C$10</definedName>
    <definedName name="DOXACPS">#REF!</definedName>
    <definedName name="DOXKGINP">#REF!</definedName>
    <definedName name="DTD_0.5_kg">#REF!</definedName>
    <definedName name="dte">#REF!</definedName>
    <definedName name="dted" hidden="1">#REF!</definedName>
    <definedName name="dvcasg">[15]Competitors!$S$26:$Z$44</definedName>
    <definedName name="e" hidden="1">{"F3 detail",#N/A,FALSE,"F3 ";"F3 Presentation",#N/A,FALSE,"F3 "}</definedName>
    <definedName name="earningsexp99q3">#REF!</definedName>
    <definedName name="earningsexp99q3ytd">#REF!</definedName>
    <definedName name="earningsexpeur99q3">#REF!</definedName>
    <definedName name="earningsexpeur99q3ytd">#REF!</definedName>
    <definedName name="earningsexpint99q3">#REF!</definedName>
    <definedName name="earningsexpint99q3ytd">#REF!</definedName>
    <definedName name="earningslog99q3">#REF!</definedName>
    <definedName name="earningslog99q3ytd">#REF!</definedName>
    <definedName name="earningsmail00q1">'[16]Mail Division'!$A$2:$H$22</definedName>
    <definedName name="earningsmail99q3">#REF!</definedName>
    <definedName name="earningsmail99q3ytd">#REF!</definedName>
    <definedName name="Ecart">'[29]BASE GRAPHE'!#REF!</definedName>
    <definedName name="ECHART" hidden="1">[30]Competitors!$M$5:$M$10</definedName>
    <definedName name="efe">[31]Competitors!$B$71</definedName>
    <definedName name="EMN_kpi_margin">'[32]EMN KPI''s '!$D$24:$V$39</definedName>
    <definedName name="EMS">#REF!</definedName>
    <definedName name="___EMS1">#REF!</definedName>
    <definedName name="___EMS2">#REF!</definedName>
    <definedName name="ENT">[20]List!$B$3</definedName>
    <definedName name="entities">#REF!</definedName>
    <definedName name="ENTITY">[33]Pov!$B$5</definedName>
    <definedName name="ENTLIST">#REF!</definedName>
    <definedName name="ES" hidden="1">[30]Competitors!$B$5:$B$10</definedName>
    <definedName name="etit">[31]Competitors!$B$79</definedName>
    <definedName name="eur">#REF!</definedName>
    <definedName name="EV__EXPOPTIONS__" hidden="1">0</definedName>
    <definedName name="EV__LASTREFTIME__" hidden="1">38364.4125925926</definedName>
    <definedName name="EV__MAXEXPCOLS__" hidden="1">100</definedName>
    <definedName name="EV__MAXEXPROWS__" hidden="1">1000</definedName>
    <definedName name="EV__MEMORYCVW__" hidden="1">0</definedName>
    <definedName name="EV__WBEVMODE__" hidden="1">0</definedName>
    <definedName name="EV__WBREFOPTIONS__" hidden="1">134217728</definedName>
    <definedName name="EV__WBVERSION__" hidden="1">0</definedName>
    <definedName name="F1_Details">'[34]F2'!$M$40</definedName>
    <definedName name="F1_Presentation">'[34]F2'!$A$1:$O$56</definedName>
    <definedName name="___fa15">'[59]New card vs old'!$A$1:$Y$63</definedName>
    <definedName name="factor">'[35]FX06 - FX07 factor'!$A$8:$E$69</definedName>
    <definedName name="fas" hidden="1">#REF!</definedName>
    <definedName name="fd">#REF!</definedName>
    <definedName name="fdf">[31]Competitors!$S$92:$AA$110</definedName>
    <definedName name="FEDEX">[10]Competitors!$S$92:$AA$110</definedName>
    <definedName name="fer">#REF!</definedName>
    <definedName name="fet">[31]Competitors!$B$83</definedName>
    <definedName name="ff">#REF!</definedName>
    <definedName name="FFR">#REF!</definedName>
    <definedName name="fgsfg">#REF!</definedName>
    <definedName name="fhoaiyfe">#REF!</definedName>
    <definedName name="Fid">#REF!</definedName>
    <definedName name="FILENAME">#REF!</definedName>
    <definedName name="Financial_Data_Actual">#REF!</definedName>
    <definedName name="FR" hidden="1">{#N/A,#N/A,FALSE,"FRANCE MONTH DETAIL  FFR";#N/A,#N/A,FALSE,"FRANCE MONTH DETAIL  NLG";#N/A,#N/A,FALSE,"FRANCE YTD  DETAIL FFR";#N/A,#N/A,FALSE,"FRANCE YTD  DETAIL NLG"}</definedName>
    <definedName name="FREQUENCY">[20]List!$B$8</definedName>
    <definedName name="FRT">#REF!</definedName>
    <definedName name="GFSDFAG">#REF!</definedName>
    <definedName name="gg" hidden="1">{"F3 Presentation",#N/A,FALSE,"F3 ";"F3 detail",#N/A,FALSE,"F3 "}</definedName>
    <definedName name="GLO">#REF!</definedName>
    <definedName name="GLOBAL1">#REF!</definedName>
    <definedName name="GLOBAL2">#REF!</definedName>
    <definedName name="goodwill">'[36]Goodwill, non-rec.'!#REF!</definedName>
    <definedName name="GOTO_CCC">#REF!</definedName>
    <definedName name="GOTO_CCD">#REF!</definedName>
    <definedName name="GOTO_CDG">#REF!</definedName>
    <definedName name="GOTO_CMC">#REF!</definedName>
    <definedName name="GOTO_CPDG">[10]Competitors!$A$25</definedName>
    <definedName name="GOTO_CPwg">[10]Competitors!$A$54</definedName>
    <definedName name="GOTO_CRC">#REF!</definedName>
    <definedName name="GOTO_CWG">#REF!</definedName>
    <definedName name="GOTO_DESTINATIO">[10]Competitors!$B$83</definedName>
    <definedName name="GOTO_DHLNEW">[10]Competitors!$B$71</definedName>
    <definedName name="GOTO_DHLOLD">[10]Competitors!$B$73</definedName>
    <definedName name="GOTO_FEDEX">[10]Competitors!$B$79</definedName>
    <definedName name="GOTO_NCC">#REF!</definedName>
    <definedName name="GOTO_NCD">#REF!</definedName>
    <definedName name="GOTO_NDG">#REF!</definedName>
    <definedName name="GOTO_NMC">#REF!</definedName>
    <definedName name="GOTO_NRC">#REF!</definedName>
    <definedName name="GOTO_OTHER">[10]Competitors!$B$81</definedName>
    <definedName name="GOTO_PRINTMENU">#REF!</definedName>
    <definedName name="GOTO_TNT">[10]Competitors!$B$77</definedName>
    <definedName name="GOTO_UPS">[10]Competitors!$B$75</definedName>
    <definedName name="GR" hidden="1">[30]Competitors!$K$5:$K$10</definedName>
    <definedName name="GRAPH" hidden="1">[30]Competitors!$B$5:$B$10</definedName>
    <definedName name="GRD" hidden="1">[30]Competitors!$K$12:$K$22</definedName>
    <definedName name="HEADCOUNT1">#REF!</definedName>
    <definedName name="HEADCOUNT2">#REF!</definedName>
    <definedName name="headerA">[37]Setup!$I$5</definedName>
    <definedName name="headerB">'[37]EXP EUR DIS'!$B$5</definedName>
    <definedName name="hg">#REF!</definedName>
    <definedName name="hhh">#REF!</definedName>
    <definedName name="Hide_Zones">[38]Zones!$C$1</definedName>
    <definedName name="hj">#REF!</definedName>
    <definedName name="HKC02_D">[39]Original_CeilingRates!#REF!</definedName>
    <definedName name="HKC02_W">[39]Original_CeilingRates!#REF!</definedName>
    <definedName name="HKC03_D">[39]Original_CeilingRates!#REF!</definedName>
    <definedName name="HKC03_W">[39]Original_CeilingRates!#REF!</definedName>
    <definedName name="HKC04_D">[39]Original_CeilingRates!#REF!</definedName>
    <definedName name="HKC04_W">[39]Original_CeilingRates!#REF!</definedName>
    <definedName name="HKGCO">[10]Competitors!$AF$114:$AM$132</definedName>
    <definedName name="hkh">#REF!</definedName>
    <definedName name="HKUPS" hidden="1">[30]Competitors!$K$12:$K$22</definedName>
    <definedName name="iata_lu">#REF!</definedName>
    <definedName name="ie_lu">#REF!</definedName>
    <definedName name="iii">#REF!</definedName>
    <definedName name="IMP">#REF!</definedName>
    <definedName name="IMP30319CONSO">#REF!</definedName>
    <definedName name="IMPRESULTDIV">#REF!</definedName>
    <definedName name="Income_Statement_Overview_TNT_Post_Group____m">'[16]Income Statement'!$A$2:$H$47</definedName>
    <definedName name="index">'[40]TPG Key figures'!$D$26:$D$102,'[40]TPG Key figures'!$F$26:$F$103,'[40]TPG Key figures'!$P$26:$P$104,'[40]TPG Key figures'!$R$26:$R$105,'[40]TPG Key figures'!$W$26:$W$106,'[40]TPG Key figures'!$Y$26:$Y$105</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"c2108"</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CAP" hidden="1">"c712"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 hidden="1">3000</definedName>
    <definedName name="IQ_Z_SCORE" hidden="1">"c1339"</definedName>
    <definedName name="jjjj">#REF!</definedName>
    <definedName name="JK">#REF!</definedName>
    <definedName name="K" hidden="1">{#N/A,#N/A,FALSE,"FRANCE MONTH DETAIL  FFR";#N/A,#N/A,FALSE,"FRANCE MONTH DETAIL  NLG";#N/A,#N/A,FALSE,"FRANCE YTD  DETAIL FFR";#N/A,#N/A,FALSE,"FRANCE YTD  DETAIL NLG"}</definedName>
    <definedName name="kdjkt">#REF!</definedName>
    <definedName name="________Key1" hidden="1">[57]Zones!#REF!</definedName>
    <definedName name="________Key2" hidden="1">[57]Zones!#REF!</definedName>
    <definedName name="kjfkd">#REF!</definedName>
    <definedName name="___KPI1">#REF!</definedName>
    <definedName name="___KPI2">#REF!</definedName>
    <definedName name="kukuk">#REF!</definedName>
    <definedName name="kykyk">[31]Competitors!$B$81</definedName>
    <definedName name="Label">[41]L!$C$2:$D$9</definedName>
    <definedName name="LABEL1">#REF!</definedName>
    <definedName name="LABEL2">#REF!</definedName>
    <definedName name="LASTMTHYEAR">#REF!</definedName>
    <definedName name="LECTEURMONTHLY">#REF!</definedName>
    <definedName name="LH">[12]Weekly!#REF!</definedName>
    <definedName name="LHANALYSIS">#REF!</definedName>
    <definedName name="lieyin" hidden="1">[60]Competitors!$E$5:$E$10</definedName>
    <definedName name="LIGNEDEBUT">#REF!</definedName>
    <definedName name="LIGNEFIN">#REF!</definedName>
    <definedName name="LIGNEPL">#REF!</definedName>
    <definedName name="LOOKUP">#REF!</definedName>
    <definedName name="LR_WPX">#REF!</definedName>
    <definedName name="M">#REF!</definedName>
    <definedName name="MAILFAST1">#REF!</definedName>
    <definedName name="MAILFAST2">#REF!</definedName>
    <definedName name="MailvolumesNetherlands">'[16]Mail Division'!$A$60:$G$69</definedName>
    <definedName name="MAINMENU">#REF!</definedName>
    <definedName name="majoraccount_wso">'[19]-&gt; EDV Budget'!$C$34:$N$35</definedName>
    <definedName name="me_regio_uc">'[19]ME uninvoiced cons'!#REF!</definedName>
    <definedName name="MENU">#REF!</definedName>
    <definedName name="MF">#REF!</definedName>
    <definedName name="mnth">[37]Setup!$D$5</definedName>
    <definedName name="mnthb">[42]Setup!$D$5</definedName>
    <definedName name="MOISBUD">#REF!</definedName>
    <definedName name="MOISN_1">[12]MENU!#REF!</definedName>
    <definedName name="monat">[19]Tool!$J$3</definedName>
    <definedName name="Month">[43]Sheet4!$B$2:$C$14</definedName>
    <definedName name="MONTHNAME">[12]MENU!$M$7</definedName>
    <definedName name="Months">#REF!</definedName>
    <definedName name="MONTHYEAR">#REF!</definedName>
    <definedName name="msc_dock">#REF!</definedName>
    <definedName name="msc_lu">#REF!</definedName>
    <definedName name="N_COLBUDSE3">#REF!</definedName>
    <definedName name="N_COSTCARD">#REF!</definedName>
    <definedName name="N_COSTDATA">#REF!</definedName>
    <definedName name="N_DOXGRAPH">#REF!</definedName>
    <definedName name="N_MARGINCARD">#REF!</definedName>
    <definedName name="N_RATECARD">#REF!</definedName>
    <definedName name="Names">[44]Names!$A$2:$B$1370</definedName>
    <definedName name="NAT">#REF!</definedName>
    <definedName name="NATIONAL1">#REF!</definedName>
    <definedName name="NATIONAL2">#REF!</definedName>
    <definedName name="NC_WPX">#REF!</definedName>
    <definedName name="NETEMS">#REF!</definedName>
    <definedName name="NETEMS1">#REF!</definedName>
    <definedName name="NETEMS2">#REF!</definedName>
    <definedName name="NETEMS3">#REF!</definedName>
    <definedName name="NETEMS4">#REF!</definedName>
    <definedName name="NEW_CARD">#REF!</definedName>
    <definedName name="NEW_CARD_VS_OLD">'[10]New card vs old'!$A$1:$Y$63</definedName>
    <definedName name="NewcardvsOld">'[10]New card vs old'!$A$1:$Y$63</definedName>
    <definedName name="NEWPLFILENAME">[12]MENU!#REF!</definedName>
    <definedName name="NLG">#REF!</definedName>
    <definedName name="NLGCURRENCY">[12]MENU!#REF!</definedName>
    <definedName name="nnnn">#REF!</definedName>
    <definedName name="NOMCHAMP">#REF!</definedName>
    <definedName name="Non_recurring_costs">'[16]Goodwill, non-rec.'!$B$26:$G$35</definedName>
    <definedName name="NONDIV1">#REF!</definedName>
    <definedName name="NONDIV2">#REF!</definedName>
    <definedName name="NONDIVEMS">#REF!</definedName>
    <definedName name="NONDIVFR">#REF!</definedName>
    <definedName name="NONDIVSERO">#REF!</definedName>
    <definedName name="NZD">#REF!</definedName>
    <definedName name="OB_Costs">#REF!</definedName>
    <definedName name="OB_DOX">#REF!</definedName>
    <definedName name="OB_WPX">#REF!</definedName>
    <definedName name="OLDDOXACPS">#REF!</definedName>
    <definedName name="OLDWPXACPS">#REF!</definedName>
    <definedName name="operexpenses99q3">#REF!</definedName>
    <definedName name="OTHER">[10]Competitors!$S$114:$AB$132</definedName>
    <definedName name="OTHINCUR">[12]Weekly!#REF!</definedName>
    <definedName name="outlook">#REF!</definedName>
    <definedName name="P_COMPETITORS1">#REF!</definedName>
    <definedName name="P_COMPETITORS2">#REF!</definedName>
    <definedName name="P_CONTRACT_RATE">#REF!</definedName>
    <definedName name="P_CURRENT_CARD">#REF!</definedName>
    <definedName name="P_DOX_GRAPHS">#REF!</definedName>
    <definedName name="P_NEW_CARD">#REF!</definedName>
    <definedName name="P_PRISMDATA">#REF!</definedName>
    <definedName name="P_RATE_TABLES">#REF!</definedName>
    <definedName name="P_WPX_GRAPHS">#REF!</definedName>
    <definedName name="P_ZONES">#REF!</definedName>
    <definedName name="PAGE">[12]Weekly!#REF!</definedName>
    <definedName name="Parcels">#REF!</definedName>
    <definedName name="Parcels1">[45]LOOKUP!$N$10:$W$4014</definedName>
    <definedName name="PATH30319PDX">[12]MENU!#REF!</definedName>
    <definedName name="PATHBUDGET">[12]MENU!#REF!</definedName>
    <definedName name="PATHCONSWGT">#REF!</definedName>
    <definedName name="PATHCTRLTOTAL">[12]MENU!#REF!</definedName>
    <definedName name="PATHRBUDGET">[12]MENU!#REF!</definedName>
    <definedName name="PATHSE3BUDGET">[12]MENU!#REF!</definedName>
    <definedName name="PDIVISIONS">#REF!</definedName>
    <definedName name="PDIVISIONS1">#REF!</definedName>
    <definedName name="pdt_type">[17]Ref!$C$5:$C$9</definedName>
    <definedName name="PERIOD">[46]Pov!$B$4</definedName>
    <definedName name="PERIODVALUE">#REF!</definedName>
    <definedName name="PERIODYEAR">#REF!</definedName>
    <definedName name="PERLIST">#REF!</definedName>
    <definedName name="PERRESULT">[20]List!$B$312</definedName>
    <definedName name="perSumE">#REF!</definedName>
    <definedName name="perSumEbit">#REF!</definedName>
    <definedName name="perSumR">#REF!</definedName>
    <definedName name="perSumRev">#REF!</definedName>
    <definedName name="PNL_MONTH_FFR">#REF!</definedName>
    <definedName name="PNL_MONTH_NLG">#REF!</definedName>
    <definedName name="PNL_YTD_FFR">#REF!</definedName>
    <definedName name="PNL_YTD_NLG">#REF!</definedName>
    <definedName name="pov_upload_cat">[47]POV!$K$11</definedName>
    <definedName name="PPL">#REF!</definedName>
    <definedName name="PRINT">#REF!</definedName>
    <definedName name="_xlnm.Print_Area">#REF!</definedName>
    <definedName name="PRINT_AREA_MI">#REF!</definedName>
    <definedName name="PRINT_B">#REF!</definedName>
    <definedName name="Print_tariff">#REF!</definedName>
    <definedName name="_xlnm.Print_Titles" hidden="1">#REF!</definedName>
    <definedName name="PRINT_TITLES_MI">#REF!</definedName>
    <definedName name="PRINT1">#REF!</definedName>
    <definedName name="PRINT2">#REF!</definedName>
    <definedName name="print——b">#REF!</definedName>
    <definedName name="PRINTYOY">#REF!</definedName>
    <definedName name="PRISM_DATA">#REF!</definedName>
    <definedName name="PRISMDATA">#REF!</definedName>
    <definedName name="Property">#REF!</definedName>
    <definedName name="Proposed_Revenue">#REF!</definedName>
    <definedName name="quartal">[19]Tool!$J$25</definedName>
    <definedName name="RATE">[12]BudMF!#REF!</definedName>
    <definedName name="Rate_10">#REF!</definedName>
    <definedName name="Rate_20">#REF!</definedName>
    <definedName name="Rate_30">#REF!</definedName>
    <definedName name="Rate_40">#REF!</definedName>
    <definedName name="Rate_50">#REF!</definedName>
    <definedName name="RATE_TABLES">#REF!</definedName>
    <definedName name="Rates">#REF!</definedName>
    <definedName name="Regio_s_Actual">#REF!</definedName>
    <definedName name="region">'[48]-&gt; EDV Budget'!$C$42:$N$55</definedName>
    <definedName name="REGOFFNONDIV">#REF!</definedName>
    <definedName name="RESULTATNET">#REF!</definedName>
    <definedName name="RESULTATNET1">#REF!</definedName>
    <definedName name="REV">[12]Weekly!#REF!</definedName>
    <definedName name="REV_MONTH_FFR">#REF!</definedName>
    <definedName name="REV_MONTH_NLG">#REF!</definedName>
    <definedName name="REV_YTD_FFR">#REF!</definedName>
    <definedName name="REV_YTD_NLG">#REF!</definedName>
    <definedName name="revearningsMEL">'[16]Rev in %'!$A$4:$F$35</definedName>
    <definedName name="Revenues_and_volumes_Domestic_and_Direct_Mail">'[16]Mail Division'!$A$25:$G$57</definedName>
    <definedName name="RevenuesEarningsMail00q1ytd">'[16]Mail Division'!$A$2:$H$22</definedName>
    <definedName name="reverse">#REF!,#REF!,#REF!,#REF!,#REF!,#REF!,#REF!,#REF!,#REF!,#REF!,#REF!,#REF!,#REF!,#REF!,#REF!,#REF!,#REF!,#REF!,#REF!,#REF!,#REF!,#REF!</definedName>
    <definedName name="revexp99q3">#REF!</definedName>
    <definedName name="revexp99q3ytd">#REF!</definedName>
    <definedName name="revexpeur99q3">#REF!</definedName>
    <definedName name="revexpeur99q3ytd">#REF!</definedName>
    <definedName name="revexpint99q3">#REF!</definedName>
    <definedName name="revexpintq399ytd">#REF!</definedName>
    <definedName name="revlog99q3">#REF!</definedName>
    <definedName name="revlog99q3ytd">#REF!</definedName>
    <definedName name="revmail99q3">#REF!</definedName>
    <definedName name="revmail99q3ytd">#REF!</definedName>
    <definedName name="rgc_lu">#REF!</definedName>
    <definedName name="Road">#REF!</definedName>
    <definedName name="Road1">[45]LOOKUP!$Z$10:$AI$3000</definedName>
    <definedName name="RR">#REF!</definedName>
    <definedName name="RZ_C_CARD">#REF!</definedName>
    <definedName name="RZ_COMP">'[10]New card vs old'!$C$78</definedName>
    <definedName name="RZ_N_CARD">#REF!</definedName>
    <definedName name="s" hidden="1">{#N/A,#N/A,FALSE,"Week 2002";#N/A,#N/A,FALSE,"YTD 2002";#N/A,#N/A,FALSE,"Quarterly Trend(Q3)"}</definedName>
    <definedName name="S3APRIL">#REF!</definedName>
    <definedName name="S3AUGUST">#REF!</definedName>
    <definedName name="S3DECEMBER">#REF!</definedName>
    <definedName name="S3FEBRUARY">#REF!</definedName>
    <definedName name="S3JANUARY">#REF!</definedName>
    <definedName name="S3JULY">#REF!</definedName>
    <definedName name="S3JUNE">#REF!</definedName>
    <definedName name="S3MARCH">#REF!</definedName>
    <definedName name="S3MAY">#REF!</definedName>
    <definedName name="S3NOVEMBER">#REF!</definedName>
    <definedName name="S3OCTOBER">#REF!</definedName>
    <definedName name="S3SEPTEMBER">#REF!</definedName>
    <definedName name="SALES">#REF!</definedName>
    <definedName name="samson1995">#REF!</definedName>
    <definedName name="Scenario">[49]Scenario!#REF!</definedName>
    <definedName name="sdfs">#REF!</definedName>
    <definedName name="SEGMENT_1">#REF!</definedName>
    <definedName name="SEGMENT_2">#REF!</definedName>
    <definedName name="SEGMENT_3">#REF!</definedName>
    <definedName name="SEGMENT_4">#REF!</definedName>
    <definedName name="SEGMENT_5">#REF!</definedName>
    <definedName name="SEGMENT_6">#REF!</definedName>
    <definedName name="SEGMENT_7">#REF!</definedName>
    <definedName name="SEGMENT_8">#REF!</definedName>
    <definedName name="SERNAMCNS">[12]Weekly!#REF!</definedName>
    <definedName name="SERNAMWGT">[12]Weekly!#REF!</definedName>
    <definedName name="SERO">[12]Minput!#REF!</definedName>
    <definedName name="SERO1">#REF!</definedName>
    <definedName name="SERO2">#REF!</definedName>
    <definedName name="SHIPMENTS">#REF!</definedName>
    <definedName name="SPE">#REF!</definedName>
    <definedName name="SPECIAL1">#REF!</definedName>
    <definedName name="SPECIAL2">#REF!</definedName>
    <definedName name="SR_WPX">#REF!</definedName>
    <definedName name="supschedule">#REF!</definedName>
    <definedName name="TABLE30319CONSO">#REF!</definedName>
    <definedName name="TABLE30319DIV">#REF!</definedName>
    <definedName name="TAN">#REF!</definedName>
    <definedName name="TANAT1">#REF!</definedName>
    <definedName name="TANAT2">#REF!</definedName>
    <definedName name="TaxTV">10%</definedName>
    <definedName name="TaxXL">5%</definedName>
    <definedName name="Temp3">#REF!</definedName>
    <definedName name="TEMPLATE">[46]Pov!$B$2</definedName>
    <definedName name="TEMPLIST">#REF!</definedName>
    <definedName name="tert">[31]Competitors!$A$25</definedName>
    <definedName name="TEST0">#REF!</definedName>
    <definedName name="TESTKEYS">#REF!</definedName>
    <definedName name="TESTVKEY">#REF!</definedName>
    <definedName name="tete">[31]Competitors!$A$54</definedName>
    <definedName name="tetet">#REF!</definedName>
    <definedName name="TNT">[5]Competitors!#REF!</definedName>
    <definedName name="TNTXIAMEN" hidden="1">[50]Competitors!$G$5:$G$10</definedName>
    <definedName name="TOPEMS">#REF!</definedName>
    <definedName name="TOPGLOBAL">#REF!</definedName>
    <definedName name="TOPHEADCOUNT">#REF!</definedName>
    <definedName name="TOPKPI">#REF!</definedName>
    <definedName name="TOPMAILFAST">#REF!</definedName>
    <definedName name="TOPNATIONAL">#REF!</definedName>
    <definedName name="TOPNONDIV">#REF!</definedName>
    <definedName name="TOPSPECIAL">#REF!</definedName>
    <definedName name="TOPTANAT">#REF!</definedName>
    <definedName name="TOPWEF">#REF!</definedName>
    <definedName name="TOPXP">#REF!</definedName>
    <definedName name="tori">#REF!</definedName>
    <definedName name="TOTCNS">[12]Weekly!#REF!</definedName>
    <definedName name="TOTWGT">[12]Weekly!#REF!</definedName>
    <definedName name="TRANS_STAT">#REF!</definedName>
    <definedName name="TRANS_STAT1">#REF!</definedName>
    <definedName name="tre">#REF!</definedName>
    <definedName name="TRENDAOUT">#REF!</definedName>
    <definedName name="Ttl_contract">#REF!</definedName>
    <definedName name="TXTUPLDEMS">#REF!</definedName>
    <definedName name="TXTUPLDEMS1">#REF!</definedName>
    <definedName name="TXTUPLDTNT">#REF!</definedName>
    <definedName name="TXTUPLDTNT1">#REF!</definedName>
    <definedName name="___uc1">'[58]ME uninvoiced cons'!#REF!</definedName>
    <definedName name="___uc2">'[58]ME uninvoiced cons'!#REF!</definedName>
    <definedName name="UI" hidden="1">[30]Competitors!$M$12:$M$22</definedName>
    <definedName name="UPD">#REF!</definedName>
    <definedName name="UPLDCONSO">#REF!</definedName>
    <definedName name="UPLDCONSO1">#REF!</definedName>
    <definedName name="UPLDFR">#REF!</definedName>
    <definedName name="UPLDFRCHR">#REF!</definedName>
    <definedName name="UPLDSERO">#REF!</definedName>
    <definedName name="UPLOADFILE">#REF!</definedName>
    <definedName name="UPLOADFILEEMS">#REF!</definedName>
    <definedName name="UPLOADFILETNT">#REF!</definedName>
    <definedName name="UPS">#REF!</definedName>
    <definedName name="UPS大货价">#REF!</definedName>
    <definedName name="USD">#REF!</definedName>
    <definedName name="usp">#REF!</definedName>
    <definedName name="Valid_Countries">#REF!</definedName>
    <definedName name="ValidDepots">#REF!</definedName>
    <definedName name="VARANA_COST">#REF!</definedName>
    <definedName name="VARANA_DIVC">#REF!</definedName>
    <definedName name="VARANA_EMSDC">#REF!</definedName>
    <definedName name="VARANA_F_A">#REF!</definedName>
    <definedName name="VARANA_LH">#REF!</definedName>
    <definedName name="VARANA_M_O">#REF!</definedName>
    <definedName name="VARANA_M_O1">#REF!</definedName>
    <definedName name="VARANA_OPS">#REF!</definedName>
    <definedName name="VARANA_REV">#REF!</definedName>
    <definedName name="vbbbb">[31]Competitors!$B$77</definedName>
    <definedName name="vdc">[31]Competitors!$B$73</definedName>
    <definedName name="Vehicle">#REF!</definedName>
    <definedName name="VERSION">[12]MENU!#REF!</definedName>
    <definedName name="VIC">[12]Weekly!#REF!</definedName>
    <definedName name="week">#REF!</definedName>
    <definedName name="___WEF1">#REF!</definedName>
    <definedName name="___WEF2">#REF!</definedName>
    <definedName name="WGTAFT">[12]Weekly!#REF!</definedName>
    <definedName name="WGTEMS">[12]Weekly!#REF!</definedName>
    <definedName name="WGTGLO">[12]Weekly!#REF!</definedName>
    <definedName name="WGTMF">[12]Weekly!#REF!</definedName>
    <definedName name="WGTNAT">[12]Weekly!#REF!</definedName>
    <definedName name="WGTSKYPPD">[12]Weekly!#REF!</definedName>
    <definedName name="WGTSS">[12]Weekly!#REF!</definedName>
    <definedName name="WGTWEF">[12]Weekly!#REF!</definedName>
    <definedName name="WGTXP">[12]Weekly!#REF!</definedName>
    <definedName name="win" hidden="1">{"F3 detail",#N/A,FALSE,"F1";"F3 Presentation",#N/A,FALSE,"F3 "}</definedName>
    <definedName name="window" hidden="1">{#N/A,#N/A,FALSE,"Week 2002";#N/A,#N/A,FALSE,"YTD 2002";#N/A,#N/A,FALSE,"Quarterly Trend(Q3)"}</definedName>
    <definedName name="WK">[51]EBIT!$T$82</definedName>
    <definedName name="wk_mnth">'[52]CHT EBIT BUD WKLY'!$AA$52</definedName>
    <definedName name="wk_qtr">'[52]CHT EBIT BUD WKLY'!$AB$52</definedName>
    <definedName name="wk_qtr2">'[52]CHT EBIT BUD WKLY'!$AB$54</definedName>
    <definedName name="wka">[37]Setup!$D$6</definedName>
    <definedName name="wkb">[37]Setup!$D$7</definedName>
    <definedName name="wkc">[37]Setup!$D$9</definedName>
    <definedName name="wkd">[37]Setup!$D$10</definedName>
    <definedName name="wke" hidden="1">{#N/A,#N/A,FALSE,"FRANCE MONTH DETAIL  FFR";#N/A,#N/A,FALSE,"FRANCE MONTH DETAIL  NLG";#N/A,#N/A,FALSE,"FRANCE YTD  DETAIL FFR";#N/A,#N/A,FALSE,"FRANCE YTD  DETAIL NLG"}</definedName>
    <definedName name="WPX">#REF!</definedName>
    <definedName name="WPX_Band">#REF!</definedName>
    <definedName name="WPX_GRAPHS">#REF!</definedName>
    <definedName name="WPX_MMS">#REF!</definedName>
    <definedName name="WPX_pivot_table">#REF!</definedName>
    <definedName name="WPXACPS">#REF!</definedName>
    <definedName name="WPXKGINP">#REF!</definedName>
    <definedName name="wrn.PNL._.Analysis." hidden="1">{#N/A,#N/A,FALSE,"FRANCE MONTH DETAIL  FFR";#N/A,#N/A,FALSE,"FRANCE MONTH DETAIL  NLG";#N/A,#N/A,FALSE,"FRANCE YTD  DETAIL FFR";#N/A,#N/A,FALSE,"FRANCE YTD  DETAIL NLG"}</definedName>
    <definedName name="wrn.Revenue._.quality." hidden="1">{#N/A,#N/A,FALSE,"REV. KPI MONTH  FFR";#N/A,#N/A,FALSE,"REV. KPI MONTH  NLG";#N/A,#N/A,FALSE,"REV. KPI YTD FFR";#N/A,#N/A,FALSE,"REV. KPI YTD  NLG"}</definedName>
    <definedName name="wrn.test." hidden="1">{"F3 Presentation",#N/A,FALSE,"F3 ";"F3 detail",#N/A,FALSE,"F3 "}</definedName>
    <definedName name="wrn.test2." hidden="1">{"F3 detail",#N/A,FALSE,"F3 ";"F3 Presentation",#N/A,FALSE,"F3 "}</definedName>
    <definedName name="wrn.test3." hidden="1">{"F3 detail",#N/A,FALSE,"F1";"F3 Presentation",#N/A,FALSE,"F3 "}</definedName>
    <definedName name="wrn.WeeklyReport." hidden="1">{#N/A,#N/A,FALSE,"Week 2002";#N/A,#N/A,FALSE,"YTD 2002";#N/A,#N/A,FALSE,"Quarterly Trend(Q3)"}</definedName>
    <definedName name="X" hidden="1">{#N/A,#N/A,FALSE,"REV. KPI MONTH  FFR";#N/A,#N/A,FALSE,"REV. KPI MONTH  NLG";#N/A,#N/A,FALSE,"REV. KPI YTD FFR";#N/A,#N/A,FALSE,"REV. KPI YTD  NLG"}</definedName>
    <definedName name="XCHARGE">#REF!</definedName>
    <definedName name="XP">#REF!</definedName>
    <definedName name="___XP1">#REF!</definedName>
    <definedName name="___XP2">#REF!</definedName>
    <definedName name="yield">'[53]YIELD Euro'!$A$1</definedName>
    <definedName name="YTD" hidden="1">{#N/A,#N/A,FALSE,"FRANCE MONTH DETAIL  FFR";#N/A,#N/A,FALSE,"FRANCE MONTH DETAIL  NLG";#N/A,#N/A,FALSE,"FRANCE YTD  DETAIL FFR";#N/A,#N/A,FALSE,"FRANCE YTD  DETAIL NLG"}</definedName>
    <definedName name="ytdSumE">#REF!</definedName>
    <definedName name="ytdSumEbit">#REF!</definedName>
    <definedName name="ytdSumR">#REF!</definedName>
    <definedName name="ytdSumrev">#REF!</definedName>
    <definedName name="Z_0E8C800F_28E6_47C5_A58C_494E4F1739C9_.wvu.PrintArea" hidden="1">[54]中速经济TNT!$A$1:$H$32</definedName>
    <definedName name="Z_Rates">#REF!</definedName>
    <definedName name="zone">#REF!</definedName>
    <definedName name="Zones">#REF!</definedName>
    <definedName name="Zones_Rev">#REF!</definedName>
    <definedName name="ZONES1">#REF!</definedName>
    <definedName name="ZONES2">#REF!</definedName>
    <definedName name="ZPivot_Table">#REF!</definedName>
    <definedName name="Ztariff">#REF!</definedName>
    <definedName name="备注_____1、以上价格供参考_其中以港币计价为标准_1HKD_1.07RMB">#REF!</definedName>
    <definedName name="日中" hidden="1">[6]Competitors!$B$12:$B$22</definedName>
    <definedName name="香港DHL28区分区表">#REF!</definedName>
    <definedName name="香港DHLD" hidden="1">[28]Competitors!$A$12:$A$22</definedName>
    <definedName name="中港件" hidden="1">[6]Competitors!$M$12:$M$22</definedName>
    <definedName name="________AFF2">[56]Competitors!#REF!</definedName>
    <definedName name="____DAT5">#REF!</definedName>
    <definedName name="____EMS1">#REF!</definedName>
    <definedName name="____EMS2">#REF!</definedName>
    <definedName name="_________Key1" hidden="1">[57]Zones!#REF!</definedName>
    <definedName name="_________Key2" hidden="1">[57]Zones!#REF!</definedName>
    <definedName name="____KPI1">#REF!</definedName>
    <definedName name="____KPI2">#REF!</definedName>
    <definedName name="____uc1">'[58]ME uninvoiced cons'!#REF!</definedName>
    <definedName name="____uc2">'[58]ME uninvoiced cons'!#REF!</definedName>
    <definedName name="____WEF1">#REF!</definedName>
    <definedName name="____WEF2">#REF!</definedName>
    <definedName name="____XP1">#REF!</definedName>
    <definedName name="____XP2">#REF!</definedName>
    <definedName name="___123Graph_ACHART_3" hidden="1">[55]Competitors!$E$5:$E$10</definedName>
    <definedName name="___123Graph_ACHART_4" hidden="1">[55]Competitors!$E$12:$E$22</definedName>
    <definedName name="___123Graph_BCHART_3" hidden="1">[55]Competitors!$G$5:$G$10</definedName>
    <definedName name="___123Graph_BCHART_4" hidden="1">[55]Competitors!$G$12:$G$22</definedName>
    <definedName name="___123Graph_CCHART_3" hidden="1">[55]Competitors!$I$5:$I$10</definedName>
    <definedName name="___123Graph_CCHART_4" hidden="1">[55]Competitors!$I$12:$I$22</definedName>
    <definedName name="___123Graph_DCHART_3" hidden="1">[55]Competitors!$K$5:$K$10</definedName>
    <definedName name="___123Graph_DCHART_4" hidden="1">[55]Competitors!$K$12:$K$22</definedName>
    <definedName name="___123Graph_ECHART_3" hidden="1">[55]Competitors!$M$5:$M$10</definedName>
    <definedName name="___123Graph_ECHART_4" hidden="1">[55]Competitors!$M$12:$M$22</definedName>
    <definedName name="___123Graph_FCHART_3" hidden="1">[55]Competitors!$B$5:$B$10</definedName>
    <definedName name="___123Graph_FCHART_4" hidden="1">[55]Competitors!$B$12:$B$22</definedName>
    <definedName name="___123Graph_XCHART_4" hidden="1">[55]Competitors!$A$12:$A$22</definedName>
    <definedName name="__fa15">'[59]New card vs old'!$A$1:$Y$63</definedName>
    <definedName name="______123Graph_ACHART_3" hidden="1">[55]Competitors!$E$5:$E$10</definedName>
    <definedName name="______123Graph_ACHART_4" hidden="1">[55]Competitors!$E$12:$E$22</definedName>
    <definedName name="______123Graph_BCHART_3" hidden="1">[55]Competitors!$G$5:$G$10</definedName>
    <definedName name="______123Graph_BCHART_4" hidden="1">[55]Competitors!$G$12:$G$22</definedName>
    <definedName name="______123Graph_CCHART_3" hidden="1">[55]Competitors!$I$5:$I$10</definedName>
    <definedName name="______123Graph_CCHART_4" hidden="1">[55]Competitors!$I$12:$I$22</definedName>
    <definedName name="______123Graph_DCHART_3" hidden="1">[55]Competitors!$K$5:$K$10</definedName>
    <definedName name="______123Graph_DCHART_4" hidden="1">[55]Competitors!$K$12:$K$22</definedName>
    <definedName name="______123Graph_ECHART_3" hidden="1">[55]Competitors!$M$5:$M$10</definedName>
    <definedName name="______123Graph_ECHART_4" hidden="1">[55]Competitors!$M$12:$M$22</definedName>
    <definedName name="______123Graph_FCHART_3" hidden="1">[55]Competitors!$B$5:$B$10</definedName>
    <definedName name="______123Graph_FCHART_4" hidden="1">[55]Competitors!$B$12:$B$22</definedName>
    <definedName name="______123Graph_XCHART_4" hidden="1">[55]Competitors!$A$12:$A$22</definedName>
    <definedName name="_________AFF2">[56]Competitors!#REF!</definedName>
    <definedName name="__________Key1" hidden="1">[57]Zones!#REF!</definedName>
    <definedName name="__________Key2" hidden="1">[57]Zones!#REF!</definedName>
    <definedName name="_____DAT5">#REF!</definedName>
    <definedName name="_____EMS1">#REF!</definedName>
    <definedName name="_____EMS2">#REF!</definedName>
    <definedName name="_____KPI1">#REF!</definedName>
    <definedName name="_____KPI2">#REF!</definedName>
    <definedName name="_____uc1">'[58]ME uninvoiced cons'!#REF!</definedName>
    <definedName name="_____uc2">'[58]ME uninvoiced cons'!#REF!</definedName>
    <definedName name="_____WEF1">#REF!</definedName>
    <definedName name="_____WEF2">#REF!</definedName>
    <definedName name="_____XP1">#REF!</definedName>
    <definedName name="_____XP2">#REF!</definedName>
    <definedName name="____fa15">'[59]New card vs old'!$A$1:$Y$63</definedName>
    <definedName name="__________AFF2">[56]Competitors!#REF!</definedName>
    <definedName name="___________Key1" hidden="1">[57]Zones!#REF!</definedName>
    <definedName name="___________Key2" hidden="1">[57]Zones!#REF!</definedName>
    <definedName name="______DAT5">#REF!</definedName>
    <definedName name="______EMS1">#REF!</definedName>
    <definedName name="______EMS2">#REF!</definedName>
    <definedName name="______KPI1">#REF!</definedName>
    <definedName name="______KPI2">#REF!</definedName>
    <definedName name="______uc1">'[58]ME uninvoiced cons'!#REF!</definedName>
    <definedName name="______uc2">'[58]ME uninvoiced cons'!#REF!</definedName>
    <definedName name="______WEF1">#REF!</definedName>
    <definedName name="______WEF2">#REF!</definedName>
    <definedName name="______XP1">#REF!</definedName>
    <definedName name="______XP2">#REF!</definedName>
    <definedName name="\0" localSheetId="38">#REF!</definedName>
    <definedName name="\A" localSheetId="38">#REF!</definedName>
    <definedName name="\B" localSheetId="38">#REF!</definedName>
    <definedName name="\C" localSheetId="38">#REF!</definedName>
    <definedName name="\L" localSheetId="38">#REF!</definedName>
    <definedName name="\M" localSheetId="38">#REF!</definedName>
    <definedName name="\P" localSheetId="38">#REF!</definedName>
    <definedName name="\R" localSheetId="38">#REF!</definedName>
    <definedName name="\S" localSheetId="38">#REF!</definedName>
    <definedName name="\W" localSheetId="38">#REF!</definedName>
    <definedName name="\Z" localSheetId="38">#REF!</definedName>
    <definedName name="______AFF1" localSheetId="38">#REF!</definedName>
    <definedName name="______UPD1" localSheetId="38">#REF!</definedName>
    <definedName name="______UPD2" localSheetId="38">#REF!</definedName>
    <definedName name="_____AFF1" localSheetId="38">#REF!</definedName>
    <definedName name="_____UPD1" localSheetId="38">#REF!</definedName>
    <definedName name="_____UPD2" localSheetId="38">#REF!</definedName>
    <definedName name="____AFF1" localSheetId="38">#REF!</definedName>
    <definedName name="____UPD1" localSheetId="38">#REF!</definedName>
    <definedName name="____UPD2" localSheetId="38">#REF!</definedName>
    <definedName name="___AFF1" localSheetId="38">#REF!</definedName>
    <definedName name="___UPD1" localSheetId="38">#REF!</definedName>
    <definedName name="___UPD2" localSheetId="38">#REF!</definedName>
    <definedName name="__AAPR_AVA" localSheetId="38">#REF!</definedName>
    <definedName name="__AAUG_AVA" localSheetId="38">#REF!</definedName>
    <definedName name="__ADEC_AVA" localSheetId="38">#REF!</definedName>
    <definedName name="__AFEB_AVA" localSheetId="38">#REF!</definedName>
    <definedName name="__AFF1" localSheetId="38">#REF!</definedName>
    <definedName name="__AJAN_AVA" localSheetId="38">#REF!</definedName>
    <definedName name="__AJUL_AVA" localSheetId="38">#REF!</definedName>
    <definedName name="__AJUN_AVA" localSheetId="38">#REF!</definedName>
    <definedName name="__AMAR_AVA" localSheetId="38">#REF!</definedName>
    <definedName name="__AMAY_AVA" localSheetId="38">#REF!</definedName>
    <definedName name="__ANOV_AVA" localSheetId="38">#REF!</definedName>
    <definedName name="__AOCT_AVA" localSheetId="38">#REF!</definedName>
    <definedName name="__ASEP_AVA" localSheetId="38">#REF!</definedName>
    <definedName name="__DAT1" localSheetId="38">#REF!</definedName>
    <definedName name="__DAT2" localSheetId="38">#REF!</definedName>
    <definedName name="__DAT3" localSheetId="38">#REF!</definedName>
    <definedName name="__DAT4" localSheetId="38">#REF!</definedName>
    <definedName name="__DAT5" localSheetId="38">#REF!</definedName>
    <definedName name="__DHL2" localSheetId="38">#REF!</definedName>
    <definedName name="__EMS1" localSheetId="38">#REF!</definedName>
    <definedName name="__EMS2" localSheetId="38">#REF!</definedName>
    <definedName name="__KPI1" localSheetId="38">#REF!</definedName>
    <definedName name="__KPI2" localSheetId="38">#REF!</definedName>
    <definedName name="__MRP_YTD_AVA" localSheetId="38">#REF!</definedName>
    <definedName name="__TOTAL_AVA" localSheetId="38">#REF!</definedName>
    <definedName name="__UPD1" localSheetId="38">#REF!</definedName>
    <definedName name="__UPD2" localSheetId="38">#REF!</definedName>
    <definedName name="__WEF1" localSheetId="38">#REF!</definedName>
    <definedName name="__WEF2" localSheetId="38">#REF!</definedName>
    <definedName name="__XP1" localSheetId="38">#REF!</definedName>
    <definedName name="__XP2" localSheetId="38">#REF!</definedName>
    <definedName name="__YAPR_AVA" localSheetId="38">#REF!</definedName>
    <definedName name="__YAUG_AVA" localSheetId="38">#REF!</definedName>
    <definedName name="__YDEC_AVA" localSheetId="38">#REF!</definedName>
    <definedName name="__YFEB_AVA" localSheetId="38">#REF!</definedName>
    <definedName name="__YJAN_AVA" localSheetId="38">#REF!</definedName>
    <definedName name="__YJUL_AVA" localSheetId="38">#REF!</definedName>
    <definedName name="__YJUN_AVA" localSheetId="38">#REF!</definedName>
    <definedName name="__YMAR_AVA" localSheetId="38">#REF!</definedName>
    <definedName name="__YMAY_AVA" localSheetId="38">#REF!</definedName>
    <definedName name="__YNOV_AVA" localSheetId="38">#REF!</definedName>
    <definedName name="__YOCT_AVA" localSheetId="38">#REF!</definedName>
    <definedName name="__YSEP_AVA" localSheetId="38">#REF!</definedName>
    <definedName name="_10_" localSheetId="38">#REF!</definedName>
    <definedName name="_20_" localSheetId="38">#REF!</definedName>
    <definedName name="_30_" localSheetId="38">#REF!</definedName>
    <definedName name="_40_" localSheetId="38">#REF!</definedName>
    <definedName name="_50_" localSheetId="38">#REF!</definedName>
    <definedName name="_AFF1" localSheetId="38">#REF!</definedName>
    <definedName name="_CONTROLE" localSheetId="38">#REF!</definedName>
    <definedName name="_DAT1" localSheetId="38">#REF!</definedName>
    <definedName name="_DAT2" localSheetId="38">#REF!</definedName>
    <definedName name="_DAT3" localSheetId="38">#REF!</definedName>
    <definedName name="_DAT4" localSheetId="38">#REF!</definedName>
    <definedName name="_DAT5" localSheetId="38">#REF!</definedName>
    <definedName name="_DHL2" localSheetId="38">#REF!</definedName>
    <definedName name="_EMS1" localSheetId="38">#REF!</definedName>
    <definedName name="_EMS2" localSheetId="38">#REF!</definedName>
    <definedName name="_Fill" localSheetId="38" hidden="1">#REF!</definedName>
    <definedName name="_FIN" localSheetId="38">#REF!</definedName>
    <definedName name="_IMP30319CONSO" localSheetId="38">#REF!</definedName>
    <definedName name="_IMPRESULTDIV" localSheetId="38">#REF!</definedName>
    <definedName name="_KPI1" localSheetId="38">#REF!</definedName>
    <definedName name="_KPI2" localSheetId="38">#REF!</definedName>
    <definedName name="_MAJBUDGET" localSheetId="38">#REF!</definedName>
    <definedName name="_MAJCROSSCHG" localSheetId="38">#REF!</definedName>
    <definedName name="_MENUIMPORT" localSheetId="38">#REF!</definedName>
    <definedName name="_Sort" localSheetId="38" hidden="1">#REF!</definedName>
    <definedName name="_UPD1" localSheetId="38">#REF!</definedName>
    <definedName name="_UPD2" localSheetId="38">#REF!</definedName>
    <definedName name="_UPLOAD" localSheetId="38">#REF!</definedName>
    <definedName name="_UPLOAD1" localSheetId="38">#REF!</definedName>
    <definedName name="_VERSIONS" localSheetId="38">#REF!</definedName>
    <definedName name="_WEF1" localSheetId="38">#REF!</definedName>
    <definedName name="_WEF2" localSheetId="38">#REF!</definedName>
    <definedName name="_XP1" localSheetId="38">#REF!</definedName>
    <definedName name="_XP2" localSheetId="38">#REF!</definedName>
    <definedName name="A" localSheetId="38">#REF!</definedName>
    <definedName name="aaa" localSheetId="38">#REF!</definedName>
    <definedName name="aaabbb" localSheetId="38">#REF!</definedName>
    <definedName name="AD_WPX" localSheetId="38">#REF!</definedName>
    <definedName name="ALL" localSheetId="38">#REF!</definedName>
    <definedName name="ALLTREND" localSheetId="38">#REF!</definedName>
    <definedName name="AMSBALANCESHEET" localSheetId="38">#REF!</definedName>
    <definedName name="AMSVAR" localSheetId="38">#REF!</definedName>
    <definedName name="AMSVARNLG" localSheetId="38">#REF!</definedName>
    <definedName name="ANALYSIS" localSheetId="38">#REF!</definedName>
    <definedName name="AR" localSheetId="38" hidden="1">#REF!</definedName>
    <definedName name="A价" localSheetId="38">#REF!</definedName>
    <definedName name="backup" localSheetId="38">#REF!</definedName>
    <definedName name="BANALYSIS" localSheetId="38">#REF!</definedName>
    <definedName name="BELLOW1" localSheetId="38">#REF!</definedName>
    <definedName name="BFDG" localSheetId="38">#REF!</definedName>
    <definedName name="BGact2003E" localSheetId="38">#REF!</definedName>
    <definedName name="BGact2003R" localSheetId="38">#REF!</definedName>
    <definedName name="BGbud2003E" localSheetId="38">#REF!</definedName>
    <definedName name="BGbud2003R" localSheetId="38">#REF!</definedName>
    <definedName name="BI" localSheetId="38">#REF!</definedName>
    <definedName name="BM" localSheetId="38">#REF!</definedName>
    <definedName name="BORDERMONTHLY" localSheetId="38">#REF!</definedName>
    <definedName name="BS" localSheetId="38">#REF!</definedName>
    <definedName name="BUDGETFORMAT" localSheetId="38">#REF!</definedName>
    <definedName name="BUDOPSWEFWK" localSheetId="38">#REF!</definedName>
    <definedName name="C_COSTCARD" localSheetId="38">#REF!</definedName>
    <definedName name="C_COSTDATA" localSheetId="38">#REF!</definedName>
    <definedName name="C_DOXGRAPH" localSheetId="38">#REF!</definedName>
    <definedName name="C_MARGINCARD" localSheetId="38">#REF!</definedName>
    <definedName name="C_RATECARD" localSheetId="38">#REF!</definedName>
    <definedName name="CARAR" localSheetId="38">#REF!</definedName>
    <definedName name="CARD" localSheetId="38">#REF!</definedName>
    <definedName name="CARLIAB" localSheetId="38">#REF!</definedName>
    <definedName name="CATEGORY" localSheetId="38">#REF!</definedName>
    <definedName name="CATEGORYPOV" localSheetId="38">#REF!</definedName>
    <definedName name="CATLIST" localSheetId="38">#REF!</definedName>
    <definedName name="CC_WPX" localSheetId="38">#REF!</definedName>
    <definedName name="CELLPOINTER" localSheetId="38">#REF!</definedName>
    <definedName name="check" localSheetId="38">#REF!</definedName>
    <definedName name="CHIFFRE" localSheetId="38">#REF!</definedName>
    <definedName name="CN_NEW_CARD" localSheetId="38">#REF!</definedName>
    <definedName name="CN_ZONES" localSheetId="38">#REF!</definedName>
    <definedName name="CNP_NEW_CARD" localSheetId="38">#REF!</definedName>
    <definedName name="CNP_ZONES" localSheetId="38">#REF!</definedName>
    <definedName name="COLBUD" localSheetId="38">#REF!</definedName>
    <definedName name="COLBUDSE3" localSheetId="38">#REF!</definedName>
    <definedName name="COMPTE" localSheetId="38">#REF!</definedName>
    <definedName name="Consolidated_Cash_Flow_Statements_after_appropriation_of_net_income____m" localSheetId="38">#REF!</definedName>
    <definedName name="CONSOLIDATED1" localSheetId="38">#REF!</definedName>
    <definedName name="CONSWGT" localSheetId="38">#REF!</definedName>
    <definedName name="CONTDE" localSheetId="38">#REF!</definedName>
    <definedName name="CONTFD" localSheetId="38">#REF!</definedName>
    <definedName name="CONTFE" localSheetId="38">#REF!</definedName>
    <definedName name="CONTPD" localSheetId="38">#REF!</definedName>
    <definedName name="CONTPE" localSheetId="38">#REF!</definedName>
    <definedName name="Contract" localSheetId="38">#REF!</definedName>
    <definedName name="Contract_rates" localSheetId="38">#REF!</definedName>
    <definedName name="Country_kpi_blok" localSheetId="38">#REF!</definedName>
    <definedName name="Country_kpi_blok_EMN" localSheetId="38">#REF!</definedName>
    <definedName name="Country_kpi_EMN" localSheetId="38">#REF!</definedName>
    <definedName name="Country_kpi_margins" localSheetId="38">#REF!</definedName>
    <definedName name="Country_kpi_margins_emn" localSheetId="38">#REF!</definedName>
    <definedName name="Country_kpi_per" localSheetId="38">#REF!</definedName>
    <definedName name="COY" localSheetId="38">#REF!</definedName>
    <definedName name="CRIT" localSheetId="38">#REF!</definedName>
    <definedName name="CROSSCHGEMS" localSheetId="38">#REF!</definedName>
    <definedName name="CROSSCHGEMS1" localSheetId="38">#REF!</definedName>
    <definedName name="CROSSCHGSERO" localSheetId="38">#REF!</definedName>
    <definedName name="CROSSCHGSERO1" localSheetId="38">#REF!</definedName>
    <definedName name="CurrDOXCard" localSheetId="38">#REF!</definedName>
    <definedName name="CURRENT_CARD" localSheetId="38">#REF!</definedName>
    <definedName name="CURRENTYEAR" localSheetId="38">#REF!</definedName>
    <definedName name="___DAT5" localSheetId="38">#REF!</definedName>
    <definedName name="Data2" localSheetId="38">#REF!</definedName>
    <definedName name="Database" localSheetId="38" hidden="1">#REF!</definedName>
    <definedName name="DataEP" localSheetId="38">#REF!</definedName>
    <definedName name="DataNI" localSheetId="38">#REF!</definedName>
    <definedName name="DepotAC" localSheetId="38">#REF!</definedName>
    <definedName name="DepotStA20" localSheetId="38">#REF!</definedName>
    <definedName name="DepotStA6" localSheetId="38">#REF!</definedName>
    <definedName name="DepotSTRoute" localSheetId="38">#REF!</definedName>
    <definedName name="DepotZiek" localSheetId="38">#REF!</definedName>
    <definedName name="DESTCOSTS" localSheetId="38">#REF!</definedName>
    <definedName name="DFAD" localSheetId="38">#REF!</definedName>
    <definedName name="dfd" localSheetId="38">#REF!</definedName>
    <definedName name="dfdf" localSheetId="38">#REF!</definedName>
    <definedName name="DHL" localSheetId="38">#REF!</definedName>
    <definedName name="dhlsd" localSheetId="38">#REF!</definedName>
    <definedName name="DHL分区表" localSheetId="38" hidden="1">#REF!</definedName>
    <definedName name="DIRECTORY" localSheetId="38">#REF!</definedName>
    <definedName name="DIV" localSheetId="38">#REF!</definedName>
    <definedName name="dkjt" localSheetId="38">#REF!</definedName>
    <definedName name="Docs" localSheetId="38">#REF!</definedName>
    <definedName name="DOX" localSheetId="38">#REF!</definedName>
    <definedName name="DOX_Band" localSheetId="38">#REF!</definedName>
    <definedName name="DOX_GRAPHS" localSheetId="38">#REF!</definedName>
    <definedName name="DOX_MMS" localSheetId="38">#REF!</definedName>
    <definedName name="Dox_pivot_table" localSheetId="38">#REF!</definedName>
    <definedName name="DOXACPS" localSheetId="38">#REF!</definedName>
    <definedName name="DOXKGINP" localSheetId="38">#REF!</definedName>
    <definedName name="DTD_0.5_kg" localSheetId="38">#REF!</definedName>
    <definedName name="dte" localSheetId="38">#REF!</definedName>
    <definedName name="dted" localSheetId="38" hidden="1">#REF!</definedName>
    <definedName name="earningsexp99q3" localSheetId="38">#REF!</definedName>
    <definedName name="earningsexp99q3ytd" localSheetId="38">#REF!</definedName>
    <definedName name="earningsexpeur99q3" localSheetId="38">#REF!</definedName>
    <definedName name="earningsexpeur99q3ytd" localSheetId="38">#REF!</definedName>
    <definedName name="earningsexpint99q3" localSheetId="38">#REF!</definedName>
    <definedName name="earningsexpint99q3ytd" localSheetId="38">#REF!</definedName>
    <definedName name="earningslog99q3" localSheetId="38">#REF!</definedName>
    <definedName name="earningslog99q3ytd" localSheetId="38">#REF!</definedName>
    <definedName name="earningsmail99q3" localSheetId="38">#REF!</definedName>
    <definedName name="earningsmail99q3ytd" localSheetId="38">#REF!</definedName>
    <definedName name="EMS" localSheetId="38">#REF!</definedName>
    <definedName name="___EMS1" localSheetId="38">#REF!</definedName>
    <definedName name="___EMS2" localSheetId="38">#REF!</definedName>
    <definedName name="entities" localSheetId="38">#REF!</definedName>
    <definedName name="ENTLIST" localSheetId="38">#REF!</definedName>
    <definedName name="eur" localSheetId="38">#REF!</definedName>
    <definedName name="fas" localSheetId="38" hidden="1">#REF!</definedName>
    <definedName name="fd" localSheetId="38">#REF!</definedName>
    <definedName name="fer" localSheetId="38">#REF!</definedName>
    <definedName name="ff" localSheetId="38">#REF!</definedName>
    <definedName name="FFR" localSheetId="38">#REF!</definedName>
    <definedName name="fgsfg" localSheetId="38">#REF!</definedName>
    <definedName name="fhoaiyfe" localSheetId="38">#REF!</definedName>
    <definedName name="Fid" localSheetId="38">#REF!</definedName>
    <definedName name="FILENAME" localSheetId="38">#REF!</definedName>
    <definedName name="Financial_Data_Actual" localSheetId="38">#REF!</definedName>
    <definedName name="FRT" localSheetId="38">#REF!</definedName>
    <definedName name="GFSDFAG" localSheetId="38">#REF!</definedName>
    <definedName name="GLO" localSheetId="38">#REF!</definedName>
    <definedName name="GLOBAL1" localSheetId="38">#REF!</definedName>
    <definedName name="GLOBAL2" localSheetId="38">#REF!</definedName>
    <definedName name="GOTO_CCC" localSheetId="38">#REF!</definedName>
    <definedName name="GOTO_CCD" localSheetId="38">#REF!</definedName>
    <definedName name="GOTO_CDG" localSheetId="38">#REF!</definedName>
    <definedName name="GOTO_CMC" localSheetId="38">#REF!</definedName>
    <definedName name="GOTO_CRC" localSheetId="38">#REF!</definedName>
    <definedName name="GOTO_CWG" localSheetId="38">#REF!</definedName>
    <definedName name="GOTO_NCC" localSheetId="38">#REF!</definedName>
    <definedName name="GOTO_NCD" localSheetId="38">#REF!</definedName>
    <definedName name="GOTO_NDG" localSheetId="38">#REF!</definedName>
    <definedName name="GOTO_NMC" localSheetId="38">#REF!</definedName>
    <definedName name="GOTO_NRC" localSheetId="38">#REF!</definedName>
    <definedName name="GOTO_PRINTMENU" localSheetId="38">#REF!</definedName>
    <definedName name="HEADCOUNT1" localSheetId="38">#REF!</definedName>
    <definedName name="HEADCOUNT2" localSheetId="38">#REF!</definedName>
    <definedName name="hg" localSheetId="38">#REF!</definedName>
    <definedName name="hhh" localSheetId="38">#REF!</definedName>
    <definedName name="hj" localSheetId="38">#REF!</definedName>
    <definedName name="hkh" localSheetId="38">#REF!</definedName>
    <definedName name="iata_lu" localSheetId="38">#REF!</definedName>
    <definedName name="ie_lu" localSheetId="38">#REF!</definedName>
    <definedName name="iii" localSheetId="38">#REF!</definedName>
    <definedName name="IMP" localSheetId="38">#REF!</definedName>
    <definedName name="IMP30319CONSO" localSheetId="38">#REF!</definedName>
    <definedName name="IMPRESULTDIV" localSheetId="38">#REF!</definedName>
    <definedName name="jjjj" localSheetId="38">#REF!</definedName>
    <definedName name="JK" localSheetId="38">#REF!</definedName>
    <definedName name="kdjkt" localSheetId="38">#REF!</definedName>
    <definedName name="kjfkd" localSheetId="38">#REF!</definedName>
    <definedName name="___KPI1" localSheetId="38">#REF!</definedName>
    <definedName name="___KPI2" localSheetId="38">#REF!</definedName>
    <definedName name="kukuk" localSheetId="38">#REF!</definedName>
    <definedName name="LABEL1" localSheetId="38">#REF!</definedName>
    <definedName name="LABEL2" localSheetId="38">#REF!</definedName>
    <definedName name="LASTMTHYEAR" localSheetId="38">#REF!</definedName>
    <definedName name="LECTEURMONTHLY" localSheetId="38">#REF!</definedName>
    <definedName name="LHANALYSIS" localSheetId="38">#REF!</definedName>
    <definedName name="LIGNEDEBUT" localSheetId="38">#REF!</definedName>
    <definedName name="LIGNEFIN" localSheetId="38">#REF!</definedName>
    <definedName name="LIGNEPL" localSheetId="38">#REF!</definedName>
    <definedName name="LOOKUP" localSheetId="38">#REF!</definedName>
    <definedName name="LR_WPX" localSheetId="38">#REF!</definedName>
    <definedName name="M" localSheetId="38">#REF!</definedName>
    <definedName name="MAILFAST1" localSheetId="38">#REF!</definedName>
    <definedName name="MAILFAST2" localSheetId="38">#REF!</definedName>
    <definedName name="MAINMENU" localSheetId="38">#REF!</definedName>
    <definedName name="MENU" localSheetId="38">#REF!</definedName>
    <definedName name="MF" localSheetId="38">#REF!</definedName>
    <definedName name="MOISBUD" localSheetId="38">#REF!</definedName>
    <definedName name="Months" localSheetId="38">#REF!</definedName>
    <definedName name="MONTHYEAR" localSheetId="38">#REF!</definedName>
    <definedName name="msc_dock" localSheetId="38">#REF!</definedName>
    <definedName name="msc_lu" localSheetId="38">#REF!</definedName>
    <definedName name="N_COLBUDSE3" localSheetId="38">#REF!</definedName>
    <definedName name="N_COSTCARD" localSheetId="38">#REF!</definedName>
    <definedName name="N_COSTDATA" localSheetId="38">#REF!</definedName>
    <definedName name="N_DOXGRAPH" localSheetId="38">#REF!</definedName>
    <definedName name="N_MARGINCARD" localSheetId="38">#REF!</definedName>
    <definedName name="N_RATECARD" localSheetId="38">#REF!</definedName>
    <definedName name="NAT" localSheetId="38">#REF!</definedName>
    <definedName name="NATIONAL1" localSheetId="38">#REF!</definedName>
    <definedName name="NATIONAL2" localSheetId="38">#REF!</definedName>
    <definedName name="NC_WPX" localSheetId="38">#REF!</definedName>
    <definedName name="NETEMS" localSheetId="38">#REF!</definedName>
    <definedName name="NETEMS1" localSheetId="38">#REF!</definedName>
    <definedName name="NETEMS2" localSheetId="38">#REF!</definedName>
    <definedName name="NETEMS3" localSheetId="38">#REF!</definedName>
    <definedName name="NETEMS4" localSheetId="38">#REF!</definedName>
    <definedName name="NEW_CARD" localSheetId="38">#REF!</definedName>
    <definedName name="NLG" localSheetId="38">#REF!</definedName>
    <definedName name="nnnn" localSheetId="38">#REF!</definedName>
    <definedName name="NOMCHAMP" localSheetId="38">#REF!</definedName>
    <definedName name="NONDIV1" localSheetId="38">#REF!</definedName>
    <definedName name="NONDIV2" localSheetId="38">#REF!</definedName>
    <definedName name="NONDIVEMS" localSheetId="38">#REF!</definedName>
    <definedName name="NONDIVFR" localSheetId="38">#REF!</definedName>
    <definedName name="NONDIVSERO" localSheetId="38">#REF!</definedName>
    <definedName name="NZD" localSheetId="38">#REF!</definedName>
    <definedName name="OB_Costs" localSheetId="38">#REF!</definedName>
    <definedName name="OB_DOX" localSheetId="38">#REF!</definedName>
    <definedName name="OB_WPX" localSheetId="38">#REF!</definedName>
    <definedName name="OLDDOXACPS" localSheetId="38">#REF!</definedName>
    <definedName name="OLDWPXACPS" localSheetId="38">#REF!</definedName>
    <definedName name="operexpenses99q3" localSheetId="38">#REF!</definedName>
    <definedName name="outlook" localSheetId="38">#REF!</definedName>
    <definedName name="P_COMPETITORS1" localSheetId="38">#REF!</definedName>
    <definedName name="P_COMPETITORS2" localSheetId="38">#REF!</definedName>
    <definedName name="P_CONTRACT_RATE" localSheetId="38">#REF!</definedName>
    <definedName name="P_CURRENT_CARD" localSheetId="38">#REF!</definedName>
    <definedName name="P_DOX_GRAPHS" localSheetId="38">#REF!</definedName>
    <definedName name="P_NEW_CARD" localSheetId="38">#REF!</definedName>
    <definedName name="P_PRISMDATA" localSheetId="38">#REF!</definedName>
    <definedName name="P_RATE_TABLES" localSheetId="38">#REF!</definedName>
    <definedName name="P_WPX_GRAPHS" localSheetId="38">#REF!</definedName>
    <definedName name="P_ZONES" localSheetId="38">#REF!</definedName>
    <definedName name="Parcels" localSheetId="38">#REF!</definedName>
    <definedName name="PATHCONSWGT" localSheetId="38">#REF!</definedName>
    <definedName name="PDIVISIONS" localSheetId="38">#REF!</definedName>
    <definedName name="PDIVISIONS1" localSheetId="38">#REF!</definedName>
    <definedName name="PERIODVALUE" localSheetId="38">#REF!</definedName>
    <definedName name="PERIODYEAR" localSheetId="38">#REF!</definedName>
    <definedName name="PERLIST" localSheetId="38">#REF!</definedName>
    <definedName name="perSumE" localSheetId="38">#REF!</definedName>
    <definedName name="perSumEbit" localSheetId="38">#REF!</definedName>
    <definedName name="perSumR" localSheetId="38">#REF!</definedName>
    <definedName name="perSumRev" localSheetId="38">#REF!</definedName>
    <definedName name="PNL_MONTH_FFR" localSheetId="38">#REF!</definedName>
    <definedName name="PNL_MONTH_NLG" localSheetId="38">#REF!</definedName>
    <definedName name="PNL_YTD_FFR" localSheetId="38">#REF!</definedName>
    <definedName name="PNL_YTD_NLG" localSheetId="38">#REF!</definedName>
    <definedName name="PPL" localSheetId="38">#REF!</definedName>
    <definedName name="PRINT" localSheetId="38">#REF!</definedName>
    <definedName name="_xlnm.Print_Area" localSheetId="38">#REF!</definedName>
    <definedName name="PRINT_AREA_MI" localSheetId="38">#REF!</definedName>
    <definedName name="PRINT_B" localSheetId="38">#REF!</definedName>
    <definedName name="Print_tariff" localSheetId="38">#REF!</definedName>
    <definedName name="_xlnm.Print_Titles" localSheetId="38" hidden="1">#REF!</definedName>
    <definedName name="PRINT_TITLES_MI" localSheetId="38">#REF!</definedName>
    <definedName name="PRINT1" localSheetId="38">#REF!</definedName>
    <definedName name="PRINT2" localSheetId="38">#REF!</definedName>
    <definedName name="print——b" localSheetId="38">#REF!</definedName>
    <definedName name="PRINTYOY" localSheetId="38">#REF!</definedName>
    <definedName name="PRISM_DATA" localSheetId="38">#REF!</definedName>
    <definedName name="PRISMDATA" localSheetId="38">#REF!</definedName>
    <definedName name="Property" localSheetId="38">#REF!</definedName>
    <definedName name="Proposed_Revenue" localSheetId="38">#REF!</definedName>
    <definedName name="Rate_10" localSheetId="38">#REF!</definedName>
    <definedName name="Rate_20" localSheetId="38">#REF!</definedName>
    <definedName name="Rate_30" localSheetId="38">#REF!</definedName>
    <definedName name="Rate_40" localSheetId="38">#REF!</definedName>
    <definedName name="Rate_50" localSheetId="38">#REF!</definedName>
    <definedName name="RATE_TABLES" localSheetId="38">#REF!</definedName>
    <definedName name="Rates" localSheetId="38">#REF!</definedName>
    <definedName name="Regio_s_Actual" localSheetId="38">#REF!</definedName>
    <definedName name="REGOFFNONDIV" localSheetId="38">#REF!</definedName>
    <definedName name="RESULTATNET" localSheetId="38">#REF!</definedName>
    <definedName name="RESULTATNET1" localSheetId="38">#REF!</definedName>
    <definedName name="REV_MONTH_FFR" localSheetId="38">#REF!</definedName>
    <definedName name="REV_MONTH_NLG" localSheetId="38">#REF!</definedName>
    <definedName name="REV_YTD_FFR" localSheetId="38">#REF!</definedName>
    <definedName name="REV_YTD_NLG" localSheetId="38">#REF!</definedName>
    <definedName name="reverse" localSheetId="38">#REF!,#REF!,#REF!,#REF!,#REF!,#REF!,#REF!,#REF!,#REF!,#REF!,#REF!,#REF!,#REF!,#REF!,#REF!,#REF!,#REF!,#REF!,#REF!,#REF!,#REF!,#REF!</definedName>
    <definedName name="revexp99q3" localSheetId="38">#REF!</definedName>
    <definedName name="revexp99q3ytd" localSheetId="38">#REF!</definedName>
    <definedName name="revexpeur99q3" localSheetId="38">#REF!</definedName>
    <definedName name="revexpeur99q3ytd" localSheetId="38">#REF!</definedName>
    <definedName name="revexpint99q3" localSheetId="38">#REF!</definedName>
    <definedName name="revexpintq399ytd" localSheetId="38">#REF!</definedName>
    <definedName name="revlog99q3" localSheetId="38">#REF!</definedName>
    <definedName name="revlog99q3ytd" localSheetId="38">#REF!</definedName>
    <definedName name="revmail99q3" localSheetId="38">#REF!</definedName>
    <definedName name="revmail99q3ytd" localSheetId="38">#REF!</definedName>
    <definedName name="rgc_lu" localSheetId="38">#REF!</definedName>
    <definedName name="Road" localSheetId="38">#REF!</definedName>
    <definedName name="RR" localSheetId="38">#REF!</definedName>
    <definedName name="RZ_C_CARD" localSheetId="38">#REF!</definedName>
    <definedName name="RZ_N_CARD" localSheetId="38">#REF!</definedName>
    <definedName name="S3APRIL" localSheetId="38">#REF!</definedName>
    <definedName name="S3AUGUST" localSheetId="38">#REF!</definedName>
    <definedName name="S3DECEMBER" localSheetId="38">#REF!</definedName>
    <definedName name="S3FEBRUARY" localSheetId="38">#REF!</definedName>
    <definedName name="S3JANUARY" localSheetId="38">#REF!</definedName>
    <definedName name="S3JULY" localSheetId="38">#REF!</definedName>
    <definedName name="S3JUNE" localSheetId="38">#REF!</definedName>
    <definedName name="S3MARCH" localSheetId="38">#REF!</definedName>
    <definedName name="S3MAY" localSheetId="38">#REF!</definedName>
    <definedName name="S3NOVEMBER" localSheetId="38">#REF!</definedName>
    <definedName name="S3OCTOBER" localSheetId="38">#REF!</definedName>
    <definedName name="S3SEPTEMBER" localSheetId="38">#REF!</definedName>
    <definedName name="SALES" localSheetId="38">#REF!</definedName>
    <definedName name="samson1995" localSheetId="38">#REF!</definedName>
    <definedName name="sdfs" localSheetId="38">#REF!</definedName>
    <definedName name="SEGMENT_1" localSheetId="38">#REF!</definedName>
    <definedName name="SEGMENT_2" localSheetId="38">#REF!</definedName>
    <definedName name="SEGMENT_3" localSheetId="38">#REF!</definedName>
    <definedName name="SEGMENT_4" localSheetId="38">#REF!</definedName>
    <definedName name="SEGMENT_5" localSheetId="38">#REF!</definedName>
    <definedName name="SEGMENT_6" localSheetId="38">#REF!</definedName>
    <definedName name="SEGMENT_7" localSheetId="38">#REF!</definedName>
    <definedName name="SEGMENT_8" localSheetId="38">#REF!</definedName>
    <definedName name="SERO1" localSheetId="38">#REF!</definedName>
    <definedName name="SERO2" localSheetId="38">#REF!</definedName>
    <definedName name="SHIPMENTS" localSheetId="38">#REF!</definedName>
    <definedName name="SPE" localSheetId="38">#REF!</definedName>
    <definedName name="SPECIAL1" localSheetId="38">#REF!</definedName>
    <definedName name="SPECIAL2" localSheetId="38">#REF!</definedName>
    <definedName name="SR_WPX" localSheetId="38">#REF!</definedName>
    <definedName name="supschedule" localSheetId="38">#REF!</definedName>
    <definedName name="TABLE30319CONSO" localSheetId="38">#REF!</definedName>
    <definedName name="TABLE30319DIV" localSheetId="38">#REF!</definedName>
    <definedName name="TAN" localSheetId="38">#REF!</definedName>
    <definedName name="TANAT1" localSheetId="38">#REF!</definedName>
    <definedName name="TANAT2" localSheetId="38">#REF!</definedName>
    <definedName name="Temp3" localSheetId="38">#REF!</definedName>
    <definedName name="TEMPLIST" localSheetId="38">#REF!</definedName>
    <definedName name="TEST0" localSheetId="38">#REF!</definedName>
    <definedName name="TESTKEYS" localSheetId="38">#REF!</definedName>
    <definedName name="TESTVKEY" localSheetId="38">#REF!</definedName>
    <definedName name="tetet" localSheetId="38">#REF!</definedName>
    <definedName name="TOPEMS" localSheetId="38">#REF!</definedName>
    <definedName name="TOPGLOBAL" localSheetId="38">#REF!</definedName>
    <definedName name="TOPHEADCOUNT" localSheetId="38">#REF!</definedName>
    <definedName name="TOPKPI" localSheetId="38">#REF!</definedName>
    <definedName name="TOPMAILFAST" localSheetId="38">#REF!</definedName>
    <definedName name="TOPNATIONAL" localSheetId="38">#REF!</definedName>
    <definedName name="TOPNONDIV" localSheetId="38">#REF!</definedName>
    <definedName name="TOPSPECIAL" localSheetId="38">#REF!</definedName>
    <definedName name="TOPTANAT" localSheetId="38">#REF!</definedName>
    <definedName name="TOPWEF" localSheetId="38">#REF!</definedName>
    <definedName name="TOPXP" localSheetId="38">#REF!</definedName>
    <definedName name="tori" localSheetId="38">#REF!</definedName>
    <definedName name="TRANS_STAT" localSheetId="38">#REF!</definedName>
    <definedName name="TRANS_STAT1" localSheetId="38">#REF!</definedName>
    <definedName name="tre" localSheetId="38">#REF!</definedName>
    <definedName name="TRENDAOUT" localSheetId="38">#REF!</definedName>
    <definedName name="Ttl_contract" localSheetId="38">#REF!</definedName>
    <definedName name="TXTUPLDEMS" localSheetId="38">#REF!</definedName>
    <definedName name="TXTUPLDEMS1" localSheetId="38">#REF!</definedName>
    <definedName name="TXTUPLDTNT" localSheetId="38">#REF!</definedName>
    <definedName name="TXTUPLDTNT1" localSheetId="38">#REF!</definedName>
    <definedName name="UPD" localSheetId="38">#REF!</definedName>
    <definedName name="UPLDCONSO" localSheetId="38">#REF!</definedName>
    <definedName name="UPLDCONSO1" localSheetId="38">#REF!</definedName>
    <definedName name="UPLDFR" localSheetId="38">#REF!</definedName>
    <definedName name="UPLDFRCHR" localSheetId="38">#REF!</definedName>
    <definedName name="UPLDSERO" localSheetId="38">#REF!</definedName>
    <definedName name="UPLOADFILE" localSheetId="38">#REF!</definedName>
    <definedName name="UPLOADFILEEMS" localSheetId="38">#REF!</definedName>
    <definedName name="UPLOADFILETNT" localSheetId="38">#REF!</definedName>
    <definedName name="UPS" localSheetId="38">#REF!</definedName>
    <definedName name="UPS大货价" localSheetId="38">#REF!</definedName>
    <definedName name="USD" localSheetId="38">#REF!</definedName>
    <definedName name="usp" localSheetId="38">#REF!</definedName>
    <definedName name="Valid_Countries" localSheetId="38">#REF!</definedName>
    <definedName name="ValidDepots" localSheetId="38">#REF!</definedName>
    <definedName name="VARANA_COST" localSheetId="38">#REF!</definedName>
    <definedName name="VARANA_DIVC" localSheetId="38">#REF!</definedName>
    <definedName name="VARANA_EMSDC" localSheetId="38">#REF!</definedName>
    <definedName name="VARANA_F_A" localSheetId="38">#REF!</definedName>
    <definedName name="VARANA_LH" localSheetId="38">#REF!</definedName>
    <definedName name="VARANA_M_O" localSheetId="38">#REF!</definedName>
    <definedName name="VARANA_M_O1" localSheetId="38">#REF!</definedName>
    <definedName name="VARANA_OPS" localSheetId="38">#REF!</definedName>
    <definedName name="VARANA_REV" localSheetId="38">#REF!</definedName>
    <definedName name="Vehicle" localSheetId="38">#REF!</definedName>
    <definedName name="week" localSheetId="38">#REF!</definedName>
    <definedName name="___WEF1" localSheetId="38">#REF!</definedName>
    <definedName name="___WEF2" localSheetId="38">#REF!</definedName>
    <definedName name="WPX" localSheetId="38">#REF!</definedName>
    <definedName name="WPX_Band" localSheetId="38">#REF!</definedName>
    <definedName name="WPX_GRAPHS" localSheetId="38">#REF!</definedName>
    <definedName name="WPX_MMS" localSheetId="38">#REF!</definedName>
    <definedName name="WPX_pivot_table" localSheetId="38">#REF!</definedName>
    <definedName name="WPXACPS" localSheetId="38">#REF!</definedName>
    <definedName name="WPXKGINP" localSheetId="38">#REF!</definedName>
    <definedName name="XCHARGE" localSheetId="38">#REF!</definedName>
    <definedName name="XP" localSheetId="38">#REF!</definedName>
    <definedName name="___XP1" localSheetId="38">#REF!</definedName>
    <definedName name="___XP2" localSheetId="38">#REF!</definedName>
    <definedName name="ytdSumE" localSheetId="38">#REF!</definedName>
    <definedName name="ytdSumEbit" localSheetId="38">#REF!</definedName>
    <definedName name="ytdSumR" localSheetId="38">#REF!</definedName>
    <definedName name="ytdSumrev" localSheetId="38">#REF!</definedName>
    <definedName name="Z_Rates" localSheetId="38">#REF!</definedName>
    <definedName name="zone" localSheetId="38">#REF!</definedName>
    <definedName name="Zones" localSheetId="38">#REF!</definedName>
    <definedName name="Zones_Rev" localSheetId="38">#REF!</definedName>
    <definedName name="ZONES1" localSheetId="38">#REF!</definedName>
    <definedName name="ZONES2" localSheetId="38">#REF!</definedName>
    <definedName name="ZPivot_Table" localSheetId="38">#REF!</definedName>
    <definedName name="Ztariff" localSheetId="38">#REF!</definedName>
    <definedName name="备注_____1、以上价格供参考_其中以港币计价为标准_1HKD_1.07RMB" localSheetId="38">#REF!</definedName>
    <definedName name="香港DHL28区分区表" localSheetId="38">#REF!</definedName>
    <definedName name="____DAT5" localSheetId="38">#REF!</definedName>
    <definedName name="____EMS1" localSheetId="38">#REF!</definedName>
    <definedName name="____EMS2" localSheetId="38">#REF!</definedName>
    <definedName name="____KPI1" localSheetId="38">#REF!</definedName>
    <definedName name="____KPI2" localSheetId="38">#REF!</definedName>
    <definedName name="____WEF1" localSheetId="38">#REF!</definedName>
    <definedName name="____WEF2" localSheetId="38">#REF!</definedName>
    <definedName name="____XP1" localSheetId="38">#REF!</definedName>
    <definedName name="____XP2" localSheetId="38">#REF!</definedName>
    <definedName name="_____DAT5" localSheetId="38">#REF!</definedName>
    <definedName name="_____EMS1" localSheetId="38">#REF!</definedName>
    <definedName name="_____EMS2" localSheetId="38">#REF!</definedName>
    <definedName name="_____KPI1" localSheetId="38">#REF!</definedName>
    <definedName name="_____KPI2" localSheetId="38">#REF!</definedName>
    <definedName name="_____WEF1" localSheetId="38">#REF!</definedName>
    <definedName name="_____WEF2" localSheetId="38">#REF!</definedName>
    <definedName name="_____XP1" localSheetId="38">#REF!</definedName>
    <definedName name="_____XP2" localSheetId="38">#REF!</definedName>
    <definedName name="______DAT5" localSheetId="38">#REF!</definedName>
    <definedName name="______EMS1" localSheetId="38">#REF!</definedName>
    <definedName name="______EMS2" localSheetId="38">#REF!</definedName>
    <definedName name="______KPI1" localSheetId="38">#REF!</definedName>
    <definedName name="______KPI2" localSheetId="38">#REF!</definedName>
    <definedName name="______WEF1" localSheetId="38">#REF!</definedName>
    <definedName name="______WEF2" localSheetId="38">#REF!</definedName>
    <definedName name="______XP1" localSheetId="38">#REF!</definedName>
    <definedName name="______XP2" localSheetId="38">#REF!</definedName>
  </definedNames>
  <calcPr calcId="144525"/>
</workbook>
</file>

<file path=xl/sharedStrings.xml><?xml version="1.0" encoding="utf-8"?>
<sst xmlns="http://schemas.openxmlformats.org/spreadsheetml/2006/main" count="7466" uniqueCount="2975">
  <si>
    <t>深圳市百科国际货运代理有限公司</t>
  </si>
  <si>
    <t>http://www.baikegj.com/</t>
  </si>
  <si>
    <t>深圳地址：深圳市宝安区福海街道新和西七巷六号首层(导航百科国际) TEL：0755-27801861/</t>
  </si>
  <si>
    <t>广州地址：白云区鹤龙街鹤边坑头南路通达创意园西区9号楼102（亚轩）&amp;白云区白云三线大彭岭三横1路志景科技创意园（中迅）</t>
  </si>
  <si>
    <t>货物运输过程发生国内扣关、丢失或无法转运，退运费+赔偿20元/KG或申报价值（最高不超100USD）（特殊备注除外）！离开中国后和延误不负任何责任</t>
  </si>
  <si>
    <t>温馨提示：所有渠道需指定品名和申报请单询，凡由我司代为申报造成问题一概不负责，请知悉。投诉与建议：15813734828</t>
  </si>
  <si>
    <t>6月燃油附加费：DHL:35.75%  FEDEX:38%  UPS:43.5%       因每周变动具体都以官网为准</t>
  </si>
  <si>
    <t>报价表名称</t>
  </si>
  <si>
    <t>动态</t>
  </si>
  <si>
    <t>在此进入</t>
  </si>
  <si>
    <t>渠道简介</t>
  </si>
  <si>
    <t>DHL规则</t>
  </si>
  <si>
    <t>D3-HKDHL电池价</t>
  </si>
  <si>
    <t>*</t>
  </si>
  <si>
    <t>点击查看</t>
  </si>
  <si>
    <t>正规DG渠道，原品名锂电池出货</t>
  </si>
  <si>
    <t>D4-HKDHL化工价</t>
  </si>
  <si>
    <t>接正规非危产品：大桶液体粉末,墨水，化工类</t>
  </si>
  <si>
    <t>D5-HKDHL特货价</t>
  </si>
  <si>
    <r>
      <rPr>
        <b/>
        <sz val="11"/>
        <rFont val="宋体"/>
        <charset val="134"/>
        <scheme val="minor"/>
      </rPr>
      <t xml:space="preserve">接大电机，马达，压缩机，冰箱空调   </t>
    </r>
    <r>
      <rPr>
        <b/>
        <sz val="11"/>
        <color rgb="FFFF0000"/>
        <rFont val="宋体"/>
        <charset val="134"/>
        <scheme val="minor"/>
      </rPr>
      <t xml:space="preserve"> </t>
    </r>
  </si>
  <si>
    <t>UPS规则</t>
  </si>
  <si>
    <t>U1-HKUPS品牌价</t>
  </si>
  <si>
    <t>上调</t>
  </si>
  <si>
    <t>可接各种品牌产品和带电产品</t>
  </si>
  <si>
    <t>U2-HKUPS红单电池价</t>
  </si>
  <si>
    <t>大货美加下调</t>
  </si>
  <si>
    <t xml:space="preserve">可接各种锂电池、超功率、移动电源   </t>
  </si>
  <si>
    <t>U3-HKUPS特货价</t>
  </si>
  <si>
    <t>可接食品，化妆品，防疫品和药品</t>
  </si>
  <si>
    <t>U4-HKUPS化工价</t>
  </si>
  <si>
    <t>U7－HKUPS小货促销价</t>
  </si>
  <si>
    <t>FEDEX规则</t>
  </si>
  <si>
    <t>F2-香港联邦特货价</t>
  </si>
  <si>
    <t>接各种化妆品，胶水，单瓶1KG内的非危液体，配套资料出货</t>
  </si>
  <si>
    <t>F3-香港联邦特货-T价</t>
  </si>
  <si>
    <t xml:space="preserve">接品牌产品、化妆品液体，茶叶，防疫物资等 </t>
  </si>
  <si>
    <t>F4-香港联邦化工价</t>
  </si>
  <si>
    <t>F5-香港联邦IP敏感价</t>
  </si>
  <si>
    <t xml:space="preserve">可接品牌电子产品，运动手表，衣包鞋,茶叶等           </t>
  </si>
  <si>
    <t>F9-大陆联邦特货价</t>
  </si>
  <si>
    <t>可接指甲油，各种化妆品</t>
  </si>
  <si>
    <t>EMS</t>
  </si>
  <si>
    <t>E1-韩国EMS</t>
  </si>
  <si>
    <t>不接易燃易爆/带电产品  其他产品均可邮寄 液体粉末大瓶大包均可</t>
  </si>
  <si>
    <t>美国联邦电池价</t>
  </si>
  <si>
    <r>
      <t xml:space="preserve">专接南美，非洲，中东等国家各种电池，移动电源和平衡车    </t>
    </r>
    <r>
      <rPr>
        <b/>
        <sz val="11"/>
        <color rgb="FFFF0000"/>
        <rFont val="宋体"/>
        <charset val="134"/>
        <scheme val="minor"/>
      </rPr>
      <t xml:space="preserve"> </t>
    </r>
  </si>
  <si>
    <t>专线</t>
  </si>
  <si>
    <t>美1-美加电池专线</t>
  </si>
  <si>
    <t>下调</t>
  </si>
  <si>
    <t>可接电池，电弧打火机。时效稳定，双清包税</t>
  </si>
  <si>
    <t>美2-美国特货专线价</t>
  </si>
  <si>
    <t xml:space="preserve">可接食品，化妆品，牌子，电子烟，等敏感产品      </t>
  </si>
  <si>
    <t>欧1-欧洲电池专线</t>
  </si>
  <si>
    <t>可接各种锂电池，移动电源，电弧打火机</t>
  </si>
  <si>
    <t>B1-澳洲电池专线</t>
  </si>
  <si>
    <t>可种各种锂电池和平衡车产品，电弧打火机。</t>
  </si>
  <si>
    <t>B3-东南亚电池专线</t>
  </si>
  <si>
    <t>可接锂电池，食品，液体化妆品。</t>
  </si>
  <si>
    <t>B4-日新台电池专线</t>
  </si>
  <si>
    <t>可接锂电池</t>
  </si>
  <si>
    <t>B9-澳洲特货专线</t>
  </si>
  <si>
    <t xml:space="preserve">可接各种食品，电子烟，液体粉末，药品   </t>
  </si>
  <si>
    <t>B10-香港特货专线</t>
  </si>
  <si>
    <t>可接食品，化妆品，防疫物资，药品等</t>
  </si>
  <si>
    <t>DHL 操作要求及附加费相关规定</t>
  </si>
  <si>
    <t>目录</t>
  </si>
  <si>
    <t>一、DHL标准附加费及相关规定</t>
  </si>
  <si>
    <t>DHL不接带电国家</t>
  </si>
  <si>
    <t>1.燃油附加费：报价不含燃油附加费，每月按DHL官方网上为准！</t>
  </si>
  <si>
    <t>2.DHL自提或更改地址手续费RMB95*燃油； 更改地址费具体以我司客服同事通知为准；</t>
  </si>
  <si>
    <t>3.偏远附加费：收费标准为人民币4.8/KG*燃油，每票最低收费为人民币240元*燃油；账单长期通知有效，请各客户自行查好偏远，谢谢！</t>
  </si>
  <si>
    <r>
      <rPr>
        <sz val="10"/>
        <rFont val="宋体"/>
        <charset val="134"/>
      </rPr>
      <t>4.收件人拒付关税，未及时做处理的，将可能自动退回或改回寄件人支付，产生的后果由寄件人承担；同时，会有产生关税改预付手续费 RMB 150/票</t>
    </r>
    <r>
      <rPr>
        <b/>
        <sz val="10"/>
        <color rgb="FFFF0000"/>
        <rFont val="宋体"/>
        <charset val="134"/>
      </rPr>
      <t>（第三方支付关税手续费也需支付150RMB/票）</t>
    </r>
  </si>
  <si>
    <t>5.指定清关商清关：400RMB/票*燃油</t>
  </si>
  <si>
    <t>5.1新增项目费用名：Clearance Data Modification (code: WF)（清关发票数据更改费）, RMB450/票===简析：低申报或者发票申报错误导致需要重新提供正确发票费用；
详细说明：DHL将对低申报货物征收每票RMB450的额外附加费，包括但不仅限于下述3种情况，一旦货物被证实价值低报，DHL将直接向寄件人收取相关费用，不会事先通知：
A.因低申报申请更改申报价值或发票；
B.所寄运的目的地国家要求申报运费和保费，但发票上未申报，所以请在申报货物价值的时候加上运费申报；
C.低申报货物附加费450RMB/票 已于2020年4月1日执行，DHL将直接向寄件人收取相关费用，不会事先通知。
（寄运货物时务必以收/发货方双方的交易价格作为货物的价值申报（包括样品和礼品，不能以出厂成本或采购成本作为申报价值）</t>
  </si>
  <si>
    <t>7.超大超重附加费：货物单件单边长度大于或等于118CM或单件计费重大于或等于68KG（实重或材重大于等于68都要收取超重），需加收超长或超重费，RMB810/件，需另加收当月燃油；
自2018-4-19起，接DHL通知，不论寄运目的地国家，货物需遵从如下寄运要求（注意：因个别国家存在特殊的重量及尺寸限制，具体请以DHL查询的限制为准！）：
       ①DHL大部分国家暂停接收超300*200*160cm；
       ②单件重量上限为300公斤；
       ③长度上限为300厘米；
       ④多件货件的收费总重量上限为1000公斤；
寄运货件前，请自行提前核实国家尺寸重量限制，如货件超出限制将被自动退回，所产生的一切费用以及问题均由寄件方自行无条件承担，请相互转告，为此带来不便，请谅解！谢谢！</t>
  </si>
  <si>
    <t>9.部分指定国家走货限制：</t>
  </si>
  <si>
    <t>美国：单件实重不超300Kg；单票实重不超1000Kg；尺寸不超120*160*100cm；</t>
  </si>
  <si>
    <t>尼日利亚单件不能超过300KG，单票不能超过1000KG,尺寸不超300*200*160cm且不接受纺织品；</t>
  </si>
  <si>
    <t>安哥拉:每票不可以超出300KG；</t>
  </si>
  <si>
    <t>突尼斯:长、高不得超120cm、宽不得超100cm,单件不可以超过30KG，单票不能超过40KG  申报价值超过USD30，则需要收件人自行请清关代理清关。货物抵达当地60天内清不了关会自动到付退回寄件方。</t>
  </si>
  <si>
    <t>以色列目的地代码为“GZA”无包裹服务 ；</t>
  </si>
  <si>
    <t>俄罗斯:仅文件有服务，且需提供公司名，不接受私人信件，包裹建议选择EMS或专线，DHL将可能会出现退件</t>
  </si>
  <si>
    <t>阿富汗：城市KANDAHAR、LAGHMAN FED无包裹服务；</t>
  </si>
  <si>
    <t>密克罗尼西亚DHL单件不超30KG ；</t>
  </si>
  <si>
    <t>巴西尺寸限制：98cm x 98cm x 98cm，单件计费重量不能超70KG，单票计费不能超过1000KG，若超出相关限制将被自动退回，同时产生相关费用将由寄件人承担</t>
  </si>
  <si>
    <t>卡塔尔：请注意，对于目的地为卡塔尔的快件，如果重量超过100公斤，需要提供正本发票及原产地证明，且预计清关时间为2-3个工作日</t>
  </si>
  <si>
    <t xml:space="preserve">        始发地可以通过服务手册查阅此规定，没有正本发票及原产地证明将会导致清关延误。所有寄往克里米亚的货物价值不能超过200EUR，否则将被自动退回。</t>
  </si>
  <si>
    <t>不丹：请注意对于目的地不丹的快件，当地不允许进口实重超过300KG/票，单件不能超过70KG和材积尺寸不能超过120*80*80cm的货物，如果货件超出相关限制将会被自动退回，产生一切费用由寄件人自行承担；</t>
  </si>
  <si>
    <t>委内瑞拉：DHL对货物的要求：尺寸：120*100*160，单件不可以超70KG，单票不可以超过300KG；</t>
  </si>
  <si>
    <t>菲律宾：2014年6月26日 重货收寄限制更新，单件快件大于或等于1000kg（实际重量或体积重量）不能承运。</t>
  </si>
  <si>
    <t>12. 以下国家都是需要正本商业发票的：
保加利亚、黎巴嫩，毛里求斯、卡塔尔、文莱、智利、萨尔瓦多，波兰（要有原产地资料）、白俄罗斯，阿根廷、印尼、巴西（要有税号）、厄瓜多尔、葡萄牙、安哥拉、土耳其、加蓬、库拉索 、秘鲁 、危地马拉 、科威特、印度、伊拉克、罗马尼亚。</t>
  </si>
  <si>
    <t>12.1埃及(EG) ：有关发票的新规定
根据埃及海关当局最新指示，所有寄住埃及business entities的包裹货件，必须随货附上带有寄件人盖章和签名的原始发票，否则，货件将会被扣留在海关直到提供原始发票。</t>
  </si>
  <si>
    <t>13.厄瓜多尔交货时需提供收件人ID，否则清不了关；</t>
  </si>
  <si>
    <t>14.寄往白俄罗斯的包裹货件只限首都“Minsk-MSQ”有服务，邮编号码为220000-220999，其中明斯克机场区域（邮编220054）亦无包裹服务。除此之外，白俄罗斯其他城市无包裹派送服务.</t>
  </si>
  <si>
    <t>15.凡发往纳米比亚国家清关发票规定如下： 
      发票必须包含以下信息： 
15.1货物原产地 
15.2.收发件人完整地址信息 
15.3.发票英文申报 
15.4.货件真实价值申报 
15.5.货件详细描述—不接受笼统品名申报：样品 ‘Samples’或者配件‘Spares’  
15.6. 所有产品必须在发票上如实申报 
      带有以下发票的货件禁止进口纳米比亚: 
15.6.1.形式发票 
15.6.2.手写发票 
15.6.3.手写或修改过的发票 
15.6.4.带有“货件价值仅用于海关申报”的发票 
15.6.5.发票申报货币币种不能是原始发件国，必须是目的地国家币种、欧元或者美金 .</t>
  </si>
  <si>
    <t>16.寄往阿尔及利亚（Algeria)的包裹，均不接受任何形式的关税预付（关税DDP）。</t>
  </si>
  <si>
    <t>17.寄往巴拉圭、乌拉圭、阿根廷香港DHL只接受文件服务，包裹无服务，若有中转，将可能会出现退件情况，产生费用将由寄件人承担，故包裹服务建议选择我司其他渠道</t>
  </si>
  <si>
    <t xml:space="preserve">18.乌克兰只有以下8个城市名可以进口私人货件：Kyiv  Dnipropetrovsk,  Simseropol  DONETSK  Odessa,  Kharkiv, Mariupol, Lviv </t>
  </si>
  <si>
    <t xml:space="preserve">19.接DHL通知,巴西海关规定,所有寄给当地私人的物品,同样的货物数量不能超过3PCS,否则海关将拒绝清关而直接安排货件退回发货地(退件前不会有任何通知),所产生的一切运费均由发货人承担。同样的产品数量如果超过3PCS，只能寄给公司,不能寄给个人，而且须以正式清关的模式进口。    </t>
  </si>
  <si>
    <t>20.香港DHL通知，出口到尼泊尔的货物要随货附上带有货物详细信息的发票
尼泊尔(NP)——商业发票（提醒），对于寄往尼泊尔的货物，都要随货附上带有货物详细信息的发票（除DIPLOMATIC shipments之外），否则，收件人有可能会被额外收取NPR500的费用。他们也有可能需要自己清关
另外，如商业发票上的货物信息不准确，也有可能会导致海关对真实商业价值进行高达200%的罚款，如因发票货物信息不详导致额外收取费用或产生罚款，由寄件人自行承担，请知悉！！！</t>
  </si>
  <si>
    <t xml:space="preserve">如货件需正式清关，则收件人必须在当地海关有备案登记，且需要雇佣一家清关代理公司来协助办理清关手续。收件人也可以选择DHL为清关代理。如选择DHL为清关代理，收件人需要提供清关委托书和清关指令给DHL，该服务会有额外的手续费，且关税及所有费用都只能由收件人支付，不能转由发件人支付。收件人也可以使用自己的清关代理。目前巴西只有圣保罗的VCP和GRU两个口岸可以办理正式清关手续，如收件人不在这两个口岸城市，收件人可以到这两个口岸办理清关手续，也可以申请将货物转至就近的海关监管中心(会有额外费用产生)来处理。由于巴西DHL在当地并没有保税转运货物的权限，所以需交给第三方代理来做，由此产生的仓租和转运费等相关费用需直接支付给代理。 
</t>
  </si>
  <si>
    <r>
      <rPr>
        <sz val="10"/>
        <rFont val="宋体"/>
        <charset val="134"/>
      </rPr>
      <t>正式清关货物的相关要求： 
一、1、关税的确定和征收需要以下信息：
2 Freight charge   运费
3</t>
    </r>
    <r>
      <rPr>
        <sz val="12"/>
        <color rgb="FFFF0000"/>
        <rFont val="宋体"/>
        <charset val="134"/>
      </rPr>
      <t>Commodity’s HS Code  产品的HS编码</t>
    </r>
    <r>
      <rPr>
        <sz val="10"/>
        <rFont val="宋体"/>
        <charset val="134"/>
      </rPr>
      <t xml:space="preserve"> 
4 Full description of the goods  货物的详细品名描述 
5 Destination city and state   目的地城市和国家
6 Insurance amount (if applicable)  保险费金额(如查适用) 
7 Declared value   货物申报价值 
8Gross weight   货物毛重 
二、发票必须具备以下信息:
 </t>
    </r>
    <r>
      <rPr>
        <sz val="12"/>
        <color rgb="FFFF0000"/>
        <rFont val="宋体"/>
        <charset val="134"/>
      </rPr>
      <t>Tax ID (CNPJ) number of the receiver/importer  收件人/进口者的税号(CNPJ)</t>
    </r>
    <r>
      <rPr>
        <sz val="10"/>
        <rFont val="宋体"/>
        <charset val="134"/>
      </rPr>
      <t xml:space="preserve">
1 Tariff code       海关税则号列    
2Country of origin of the goods   货物的原产地国家 
3 Complete description of goods   货物的详细品名描述 
4 Unit price of items, number of pieces and total price   每项货物的单价,数量及总价 
5 Gross and net weight   毛重和净重 
6 Incoterm and export regulations   国际贸易术语
7 Signature on each copy (in blue ink)    每份文件须以蓝色墨水笔签字
8 If the freight is pre-paid, its value has to be mentioned as a separate item; if transport collect, no need to inform it on the invoice   如货物运费是预付,则发票上还需注明运费，总申报价值要包含运费。 如运费到付,发票无须注明
三、正式清关货物必须提供运单、发票及装箱单。
以上事宜，请各位相互转告好。謝謝。
注意：由于巴西海关政策的变更，部分地区关税会自动弹回寄件人支付，因此凡中转我司巴西的货件， 
走货时均需带保函至我司：如客人不支付关税自动弹回寄件人支付的，则原意承担关税和相关海关杂费，具体依照DHL帐单为准
</t>
    </r>
    <r>
      <rPr>
        <sz val="12"/>
        <color rgb="FFFF0000"/>
        <rFont val="宋体"/>
        <charset val="134"/>
      </rPr>
      <t>（根据巴西海关最新的要求，用于清关的商业发票必须带有海关编码(HS Code)或NCM编码(Nomenclatura Comum do Mercosul)以及税号(Tax ID)
如果没有这些信息，有可能会导致货件延误或货件直接被退回，所产生的费用由寄件方承担，请知悉！）</t>
    </r>
  </si>
  <si>
    <r>
      <rPr>
        <sz val="10"/>
        <rFont val="宋体"/>
        <charset val="134"/>
      </rPr>
      <t>21.</t>
    </r>
    <r>
      <rPr>
        <sz val="10"/>
        <color rgb="FFFF0000"/>
        <rFont val="宋体"/>
        <charset val="134"/>
      </rPr>
      <t>立陶宛</t>
    </r>
    <r>
      <rPr>
        <sz val="10"/>
        <rFont val="宋体"/>
        <charset val="134"/>
      </rPr>
      <t>的包裹,随货清关发票必须要注明贸易术语DDP（DTP）或DDU（DTU）(关税预付或关税到付)</t>
    </r>
  </si>
  <si>
    <r>
      <rPr>
        <sz val="10"/>
        <rFont val="宋体"/>
        <charset val="134"/>
      </rPr>
      <t>22.</t>
    </r>
    <r>
      <rPr>
        <sz val="10"/>
        <color rgb="FFFF0000"/>
        <rFont val="宋体"/>
        <charset val="134"/>
      </rPr>
      <t>沙特</t>
    </r>
    <r>
      <rPr>
        <sz val="10"/>
        <rFont val="宋体"/>
        <charset val="134"/>
      </rPr>
      <t>的货件，随货发票皆需列明相应款项支付方式，支付方式通常有：Bank Transfer，Cheque,Intercompany Transfer,  Cash, Credit Card, Letter of Credit；且出口到此国家的每个包褒，都需要要产品上标识产地国家信息（例如：“Made in China</t>
    </r>
  </si>
  <si>
    <r>
      <rPr>
        <sz val="10"/>
        <color rgb="FFFF0000"/>
        <rFont val="宋体"/>
        <charset val="134"/>
      </rPr>
      <t>23.印度尼西亚</t>
    </r>
    <r>
      <rPr>
        <sz val="10"/>
        <rFont val="宋体"/>
        <charset val="134"/>
      </rPr>
      <t>的操作要求：其一：寄往印尼的成衣服饰类产品，其价值若达到或者超过250美金，随货需要提供原产地提供的相关鉴定证书（Surveyor Certificate）。其二：个人，宾馆，银行，展览名义进口，或者不具备或拥有相关进口许可权等有效进口身份证明的任何收件人，进口单票货物重量不能等于或者超过100公斤，超过即不允许进口。其三：寄给收件人为个人的包裹，若包裹内含电子或通讯产品（手机，智能手机，I-PAD,I-Phone，PDA）等，不论相关产品数量多少，需要收件人提供从贸易部门（Ministry of Trade）获得的进口许可证方可安排进口</t>
    </r>
  </si>
  <si>
    <r>
      <rPr>
        <sz val="10"/>
        <rFont val="宋体"/>
        <charset val="134"/>
      </rPr>
      <t>24.接香港DHL通知：根据</t>
    </r>
    <r>
      <rPr>
        <sz val="10"/>
        <color rgb="FFFF0000"/>
        <rFont val="宋体"/>
        <charset val="134"/>
      </rPr>
      <t>澳大利亚</t>
    </r>
    <r>
      <rPr>
        <sz val="10"/>
        <rFont val="宋体"/>
        <charset val="134"/>
      </rPr>
      <t>海关与边防服务规定，所有货品都要标示或者用标签标明原产地，商贸法规第1905项要求，如不按照要求注明产地，将不允许进口进入澳大利亚。目前有大量这样的货件在寄往澳大利亚被海关扣压，如手机配件、手机外壳、衣服等没有注明产地的产品，如果不遵从规定，将退回货件到始发地。
注明：是产品上要有产品标示，比如衣服，如果没写"MADE IN CHINA" 请缝上写有这样字样的布条在衣服上，或者在衣服的唛头上注明也可以；比如手机后盖，请用标签写上“MADE IN CHINA"，然后贴在后盖上；以此类推。</t>
    </r>
  </si>
  <si>
    <t>25、所有寄往阿联酋-迪拜的货件都要遵守以下要求，阿联酋其他国家和地区不受影响；
1. 价值超过AED50000(USD13587)的货物，需要提供：A.有寄方盖章签名的正本发票；B.正本产地证书。如果没有这些资料，收方将支付罚款或者押金AED2000,如果能在货件到达当地90天内提供这些资料，将退回这个罚金/押金。
2. 价值在AED1000（USD270) -AED50000(USD13587)之间的货件，需要遵行：A.所有正本发票都要有产地，如果没有，收方将被罚款或者交押金直到提供正确资料才退回这些费用；
3.价值在USD270以下的，则可以不遵守以上要求。
提醒，此要求只针对寄往迪拜的货件，知悉！</t>
  </si>
  <si>
    <t>26、黎巴嫩海关政策：发票要求
最近多次收到国外的投诉，为此，我们再次提醒大家：
黎巴嫩海关要求所有CIF价超过1000美元的进口货物都必须正式报关，且必须使用由发件公司抬头纸打印的原始发票报关。
发票的具体要求如下：
原始发票--不能使用发票的复印件或扫描件，需要打印件且有签字和盖章（盖章不做严格要求），需使用发件人公司抬头纸张打印发票；
不能使用形式发票；
不能使用手写发票；
发票上必须有包裹中各项物品的完整准确的商品描述，HS Code, 单价，原产地，总重量，申报价值等，货物外包装上必须附有原始发票。寄往黎巴嫩的货件（文件除外），全部都需要注明收件方的税号(Tax ID)在发票上。</t>
  </si>
  <si>
    <t xml:space="preserve">27、印度海关政策(若其他代理有产生罚款 ，将照常需要支付 )
①印度海关于2017-3-31号出台关于清关文件费的收费规定：自2017-4-1日开始，所有进口印度需要清关的货物，需要在货物到达当地的第二天内提交进口清关文件，一旦延误，前三天内将收取5000INR/天的滞纳金（约70EUR/天）；若还不提交，之后的日期将按10000INR/天（约140EUR/天）的费用收取滞纳金。
 此费用将强制由收件方支付，若有货物发往印度，请寄件人通知好印度收方务必在货物到达前准备好所有清关资料。
</t>
  </si>
  <si>
    <t>28.暂停国家：秘鲁,卡塔尔,古巴,伊朗,叙利亚,塔吉克斯坦,委内瑞拉,苏丹,北韩,基里巴斯,柬埔寨,缅甸,英国,阿塞拜疆(独联体),俄罗斯联邦,南苏丹,委内瑞拉（PE,QA,CU,IR,SY,TJ,VE,SD,KI,KH,MM,GB,AZ,RU,SS,VE）</t>
  </si>
  <si>
    <t>②应印度海关当局要求，所有寄往印度（India）的包裹在抵达印度海关清关前，收件方须向当地海关提交印度政府颁发的身份证的编号，身份证复印件以及住址证明以便备案。若收件方未能及时向当地海关提交以上文件，货物将在抵达印度海关时将被扣留，直至收件方提交以上资料，货件方能进入正式清关流程。寄往印度包裹类快件的清关要求如下：
1.对寄运给私人或私人地址的货物，收件方须提供身份证或护照等有效证件的复印件，以及授权DHL代理清关的清关委托书（POA）用于清关。
2.对寄运给某公司的货物，收件方除提供以上提及文件给海关备案外，还需提供进出口许可证(Import &amp; Export Certificate) 和 授权DHL代理清关的清关委托书（POA）用于清关。
为了避免货物在清关过程中出现延误或弃件，寄件方可以提供一下协助：
1.在面单—Phone/Fax or Email—项下提供收件人有效电话或者电子邮箱。
2.在面单—Receiver VAT/GST—项下填写收件人的有效证件编号，如身份证号，护照编号等。
    3.在面单上请清晰填写寄件人和收件人的真实详细的信息（如公司名称，地址，电话，联系人等），该信息须和随货发票信息完全吻合.
    注：发件人信息不能是货运代理公司
    特别强调，不符合以上要求的货件在抵达当地海关后都将被扣留。快件滞留5天后将被当地海关强制弃件处理。请寄件方在寄运货物前，和收件人确认以上清关资料是否齐全。我司收到货物后将默认该货件的相关资料已经备齐并不再予以复审。若货物在当地海关因未备齐以上提及文件而产生清关延误，罚金，弃件或者退回的情况，全部责任和费用将由寄件方承担。
所有寄往印度的包裹需要收件人提供进口人的身份和地址认证文件（Know Your Customer,以下简称KYC），收件人可使用以下链接录入个人或公司关联信息（KYC）并授权当地敦豪公司清关后方能开始安排进口清关程序：www.dhlindia-kyc.com 
    其中，个人KYC关联信息可为：护照证件或选举身份证件或驾驶证件或永久账号（Permanent Account Number）及清关授权书；而对于收件人为公司的货件，收件公司在提供KYC信息和授权书的同时，还要提供收件公司的进出口许可证（Import &amp; Export Certificate）方能开始清关程序。
    所有寄件人在寄运包裹货件的同时应该提醒收件人使用链接：www.dhlindia-kyc.com及时录入KYC和授权书等文件，且寄件人必须在运单收件人资料填写区域提供收件人邮箱和有效联系电话以便及时联系收件人协助清关。
    请各投寄人能够遵循目的地国家清关指引寄运货物，并确保提供详尽具体的清关文件，以免因为文件的缺失造成清关延误或者货件被当地海关自动退回或者销毁，期间产生的关联费用将由发件人承担。</t>
  </si>
  <si>
    <r>
      <rPr>
        <sz val="10"/>
        <rFont val="宋体"/>
        <charset val="134"/>
      </rPr>
      <t>28、巴林海关条例，寄往</t>
    </r>
    <r>
      <rPr>
        <sz val="10"/>
        <color rgb="FFFF0000"/>
        <rFont val="宋体"/>
        <charset val="134"/>
      </rPr>
      <t>巴林</t>
    </r>
    <r>
      <rPr>
        <sz val="10"/>
        <rFont val="宋体"/>
        <charset val="134"/>
      </rPr>
      <t xml:space="preserve">的包裹货件需随货提供有原产地证明（Certificate of Origin），如果没有按要求提供原产地证明的货件，当地海关将会强制进口人支付不低于133美金的保证金。
    以下情况可以不用提供原产地证明：
    1.投寄货物为礼品且价值不超过BHD500(USD1325),发票上必须申报为礼品“GIFT”，及发票上要说明生产厂家、产品数量、货物价值及货物原地；
    2.商业样品且价值低于BD100（USD260）;
    3.报刊杂志；
    4.返修物品。
    除此之外的所有寄往巴林的包裹货件需随货提供有原产地证明,如果缺失，将会产生关联罚款。原产地证明的要求说明如下：
    1.原产地证明必须是原产国商会或者同类权威组织签发的；
    2.如果出口国不同于原产国：出口国提供的原产地证明需要明确说明其实际原产国，产品制造商及货物类型，且此类原产地证明必须经由出口国巴林大使馆（或其他任一阿拉伯国家大使馆或领事馆）签发。
    如果货件随货没有提供有原产地证明，但是收件人或者进口人在海关通知日起90天内提供正本原产地证明，此情况下，海关接受收件人的保证金退款申请，否则逾期后保证金将被没收。
    以上新的清关要求适用于所有运输方式，包括空运、陆运及海运。同时，不论货物价值多少且不管何种产品，所有包裹的发票上都必须注明原产国信息，其他特殊产品需要额外提供的相关清关文件亦说明如下：
    ※化妆品、食物及维他命进口：收件人需提前获得卫生部进口许可证(MOH) Ministry of Health以免清关及派送延误（此类需正式清关-预计将会有24-48小时的清关延误）
    ※化工品类：收件人需提前获得环保部进口许可证(MOE) Ministry of Environment以免清关及派送延误（此类需正式清关-预计将会有24-48小时的清关延误）
    ※垫圈、橡胶密封件、轮胎等：收件人需要提前获得商会出具的进口许可证(COC) Chamber of Commerce  以免清关及派送延误（此类需正式清关-预计将会有24-48小时的清关延误）
    ※通讯类设备等：收件人需要提前获得通讯监管部出具的进口许可证(TRA) Telecommunication Regulatory Affairs 以免清关及派送延误（此类需正式清关-预计将会有24-72小时的清关延误）
    ※教育书籍（私人用品除外）：收件人需要提前获得信息产业部出具的进口许可(MOINF) Ministry of Information以免清关及派送延误（此类需正式清关-预计将会有24-48小时的清关延误）
</t>
    </r>
  </si>
  <si>
    <r>
      <rPr>
        <sz val="10"/>
        <rFont val="宋体"/>
        <charset val="134"/>
      </rPr>
      <t>29、</t>
    </r>
    <r>
      <rPr>
        <sz val="10"/>
        <color rgb="FFFF0000"/>
        <rFont val="宋体"/>
        <charset val="134"/>
      </rPr>
      <t>罗马尼亚（Romania）</t>
    </r>
    <r>
      <rPr>
        <sz val="10"/>
        <rFont val="宋体"/>
        <charset val="134"/>
      </rPr>
      <t xml:space="preserve">快件，罗马尼亚海关对清关的要求有所改变。变动如下，为了避免货物清关延误，必须遵守以下的规定。以公司名义以商业形式进口需提供资料：（1） 货物的商业发票（2） 商业发票的译本，需要清晰显示产品的商业名称（3） EORI号（国外支付或者交易凭证）以公司名义进口货物样品所需提供资料：（1） 提供形式发票，并在发票上注明是非卖品，没有商业价值（2） 清单上有责任注明货物是样品，不含有商业价值。清单上需要注明记录的时间，签名和盖章。以私人名义进口货物需要提供资料：（1） 个人身份证号Personal ID number (CNP).（2） 寄给私人的货物，DHL进口部门将会电话联系收件人确认货物的内容和真实价值（3） 海关当局将随时有可能要求提供货物的价值证明（4） 如果收件人不能提供清关资料或者海关当局不满意所提供的资料，海关当局有权利对货物进行检查，并要求以公司的名义做正式进口清关货物 </t>
    </r>
  </si>
  <si>
    <t>30、以色列：
受以色列（Israel ）当地安全局势的影响，当地部分城市暂停接受包裹和文件的寄运服务，受影响区域的邮编如下： 
7913000 7919000 8514500 8543500 7913500 7975500 8514700 8544000 7914000 8512200 8515100 8545500 7914500 8512500 8515300 8546500 7915000 8512800 8515500 8548200 7915500 8513000 8515900 8548700 7916000 8513500 8516100 8548800 7916500 8513800 8523000 8548900 7916800 8514000 8540500 8549000 7917000 8514200 8543000 8549200 8702005 至8714651
　请发货人寄运货物前，必须预先审查收件人地址是否属于寄运限制区域，我司交不予审查服务范围，如寄运限制服务地址而产生的延误和费用，将由发货人承担。</t>
  </si>
  <si>
    <t>31.寄往孟加拉（Bangladesh）包裹有以下最新清关规定： 
1、不论货物重量及申报价值，发件方随货需提供货物的原产地证明； 
2、如货物申报价值超过USD15,除货物原产地证外，随货还需要提供：信用证(Letter of Credit)或信用证授权(Letter of Credit Authorization)或收件人的进口许可证（三者选一）。寄件前请确保货物的资料正确和齐全，如因未遵从上述规定，货件将有可能被强制退回或销毁，退回或销毁前不另行通知收/发货人，产生一切费用以及后果，均由发货人承担</t>
  </si>
  <si>
    <t xml:space="preserve">32、也门：恢复服务且不能超出以下限制，如货件超出以下限制将直接退回至寄件地，由此产生的退件费将由寄件人自行承担；
单件重量不超过30kg
单件尺寸不超过45cm x 43cm x 33cm
提示：货件从迪拜中转将会有10天时间的延误，请留意与收件人提前做好沟通避免不必要的投诉
</t>
  </si>
  <si>
    <t xml:space="preserve">29、 科威特的发票要求 
发票填写提示： 
1、需使用英文描述的打印版本格式的发票，不支持手写和价值为零的发票，发票不可出现“value for custom purpose”字样 
2、需使用带有发货人抬头的信纸，详细申报收发件人的资料（包括地址、姓名、联系方式等）、每项货物的详细品名描述、数量、单价、总价值、CIF价值、币种、毛重、原产地国、海关编码 </t>
  </si>
  <si>
    <r>
      <rPr>
        <sz val="10"/>
        <rFont val="宋体"/>
        <charset val="134"/>
      </rPr>
      <t>33.更改派送地址手续费</t>
    </r>
    <r>
      <rPr>
        <b/>
        <sz val="10"/>
        <color rgb="FF7030A0"/>
        <rFont val="宋体"/>
        <charset val="134"/>
      </rPr>
      <t>RMB95/票</t>
    </r>
    <r>
      <rPr>
        <sz val="10"/>
        <rFont val="宋体"/>
        <charset val="134"/>
      </rPr>
      <t>（需加燃油附加费），更改地址附加费适用于如下情况</t>
    </r>
  </si>
  <si>
    <t>1.收件人地址的城市、邮编、国家或详细地址信息不正确或不完整，造成货件未能成功派送。</t>
  </si>
  <si>
    <t>2.收件人已搬离运单上的派送地址、收件人已离开所在的酒店 ，造成货件未能成功派送。</t>
  </si>
  <si>
    <t xml:space="preserve">3.收件人已从运单上收件公司离职，而此公司拒绝签收货件 。 </t>
  </si>
  <si>
    <t>发货人寄运货物前，必须严格审核收件人地址是否正确及完整，否则产生改派地址手续费及改派地址运费（如有）将由发货人承担。请知悉！</t>
  </si>
  <si>
    <r>
      <rPr>
        <sz val="10"/>
        <color rgb="FF7030A0"/>
        <rFont val="宋体"/>
        <charset val="134"/>
      </rPr>
      <t>31.以下情况的货件，将加收特别处理费</t>
    </r>
    <r>
      <rPr>
        <b/>
        <sz val="10"/>
        <color rgb="FF7030A0"/>
        <rFont val="宋体"/>
        <charset val="134"/>
      </rPr>
      <t>RMB1600每件</t>
    </r>
    <r>
      <rPr>
        <sz val="10"/>
        <color rgb="FF7030A0"/>
        <rFont val="宋体"/>
        <charset val="134"/>
      </rPr>
      <t>，另加燃油附加费：</t>
    </r>
    <r>
      <rPr>
        <b/>
        <sz val="10"/>
        <color rgb="FF7030A0"/>
        <rFont val="宋体"/>
        <charset val="134"/>
      </rPr>
      <t>（此费用我司不再另行审核，出货前请自行核实，若产生费用，默认直接按照我司帐单无条件支付）</t>
    </r>
  </si>
  <si>
    <t xml:space="preserve">1.除发货人特殊指示外，凡货件及外箱上注明标志/文字提示不可叠放的货物 （“请勿叠放”,“Do not stack / No Stack ”） </t>
  </si>
  <si>
    <t>2.外包装是不合適的包裝，易碎，(或裸包等)不能承受堆叠其他货物，形状或货板上的货件阻碍第二个货板或其他非货板运件安全叠放者。</t>
  </si>
  <si>
    <t>3.超长/超重附加费及特殊处理费不会重复加收，如货物同时存在上述情况之一或以上，只加收一次附加费用【1600RMB+（1600RMB*当月燃油）】/件 。</t>
  </si>
  <si>
    <t xml:space="preserve">  DHL新政策:根据DHL新的退货条款,2015年6月1日起凡是从DHL出口的快件，货物在当地因各种原因退回发件地，必须要支付退回费用+关税+关税预付手续费</t>
  </si>
  <si>
    <t>（如在当地有产生关税的) 由于各国处理给予的处理时间不一定，所以请各客户发件后及时留意快件更新进度及时与收件人联系，</t>
  </si>
  <si>
    <t xml:space="preserve">  发件前请各客户知悉并确保所有快件具有完整准确的收件人信息（邮编、联系电话），避免一些不必要的问题，导致了快件无法派送。</t>
  </si>
  <si>
    <t>34.单独报关资料填写及单证要求</t>
  </si>
  <si>
    <t>报告资料（发票、装箱单、合同、委托书、报关草单，申报要素申明）必须提供盖圆形章后的原件（经香港渠道中转报关的件，一达通深圳地区申报单可为电子版）。</t>
  </si>
  <si>
    <t>报关委托书上：右上角要盖公章，并签上法人名字或者法人章，左下角要盖公章，签上经人的名字及电话，不可以签:王小姐等字样，否则海关会退单</t>
  </si>
  <si>
    <t>必填报关申报要素：货源地，品牌，型号，贸易国，成交单位</t>
  </si>
  <si>
    <r>
      <rPr>
        <sz val="10"/>
        <color rgb="FFFF0000"/>
        <rFont val="宋体"/>
        <charset val="134"/>
      </rPr>
      <t>35.高风险地区附加费:</t>
    </r>
    <r>
      <rPr>
        <b/>
        <sz val="10"/>
        <color rgb="FFFF0000"/>
        <rFont val="宋体"/>
        <charset val="134"/>
      </rPr>
      <t>235元/票</t>
    </r>
    <r>
      <rPr>
        <sz val="10"/>
        <color rgb="FFFF0000"/>
        <rFont val="宋体"/>
        <charset val="134"/>
      </rPr>
      <t>，需另加当月燃油，（国家有：阿富汗、布隆迪、伊拉克、利比亚、马里、尼日尔、索马里、叙利亚(已暂停服务)、南苏丹(已暂停服务)、也门、苏丹(已暂停服务)）</t>
    </r>
  </si>
  <si>
    <r>
      <rPr>
        <sz val="10"/>
        <color rgb="FFFF0000"/>
        <rFont val="宋体"/>
        <charset val="134"/>
      </rPr>
      <t>36.限运目的地附加费:</t>
    </r>
    <r>
      <rPr>
        <b/>
        <sz val="10"/>
        <color rgb="FFFF0000"/>
        <rFont val="宋体"/>
        <charset val="134"/>
      </rPr>
      <t>330元/票</t>
    </r>
    <r>
      <rPr>
        <sz val="10"/>
        <color rgb="FFFF0000"/>
        <rFont val="宋体"/>
        <charset val="134"/>
      </rPr>
      <t>，需另加当月燃油，（国家有：中非共和国(已暂停服务)、刚果民主共和国、厄立特里亚、伊朗(已暂停服务)、伊拉克、北朝鲜(已暂停服务)、利比亚、苏丹(已暂停服务)、叙利亚(已暂停服务)、也门、索马里）</t>
    </r>
  </si>
  <si>
    <t>（以上高风险和限运目的地附加费，将出现在未控制到的情况下，加收相关费用，如有重复列明时，将会两项同时收费，同时，以上国家，DHL不承诺100%递送</t>
  </si>
  <si>
    <t>37.其他未列明的，将以DHL实际通知为准</t>
  </si>
  <si>
    <t xml:space="preserve">38.接香港DHL通知，根据孟加拉国海关最新规定，自2016年10月1日起寄往当地的货物如满足以下条件将视为文件（DOC）：
</t>
  </si>
  <si>
    <t>1.手写或打印的文档</t>
  </si>
  <si>
    <t>2.单票重量小于2公斤</t>
  </si>
  <si>
    <t>如单票重量超过2KG海关将当作包裹件处理并按照当地税收条例征收相关税费。</t>
  </si>
  <si>
    <t>以上要求请贵司知悉，如因不符海关规定导致的中转延误或相关费用将由寄件人自行承担，多谢配合。</t>
  </si>
  <si>
    <t>重要提示：</t>
  </si>
  <si>
    <t>1.如寄件货物是护照，寄件重量小于2公斤都视为文件货件。</t>
  </si>
  <si>
    <t>2.包裹及文件必需分开包装，不能合装一个文件袋。</t>
  </si>
  <si>
    <t>3.进口到当地所有电信产品或配件寄运前需取得当地孟加拉国电信管理委员会的许可证(BTRC) ，如货件价值超过15USD，需提供L/C（信用证）及IP(进口许可证)。随货发票上需正确申报货件价值，如出现低申报或零价值，海关将直接没收货件。商业发票上必需正确填写产品的数量、详细名称，不接受配件，塑料卡等统称。</t>
  </si>
  <si>
    <t>39.接DHL代理重申，为使货件能安全并快速地运送，完整的收/发件人信息是非常重要的。在此再次提醒各位，无论发货方或收件方是否为私人名义，发件人必须提供完整之收/发件人信息，包括：完整公司名称，地址，电话及收/发件人全名(姓氏及名字等) （例如：Tom或是Mr.Harden为不完整的收件人名称，Tom Harden 才是完整的联系人姓名)，否则，货件会于DHL仓库暂停运作，直至收到正确信息后才会安排继续操作。如因此对货件造成任何延误及退件等情况，需由发件方负责。 现请贵司务必就问题加强把关，严格要求发件人提供相关资料，才可发货到我司付运，否则，如货件因上述问题而产生之额外费用(退件，销毁等)，需全数由贵司承担。</t>
  </si>
  <si>
    <t>40.DHL渠道如快件破损、部分遗失或延误等均不予以赔偿，对于整票快件遗失，申报价值低于100USD的按照实际申报赔偿，最高赔偿金额为USD100，索赔申请必须于货交代理之日算起30天内提出，否则代理不予理赔。高价值物品建议自行购买保险。</t>
  </si>
  <si>
    <t>41.DHL关税正常追索有效期为走货后一年内，其它杂费正常追索有效期为3-6个月，但不限于此时间内！最终以账单为准！</t>
  </si>
  <si>
    <t>42.2020年7月1日起，寄往沙特国家的货件增值税（VAT）由原来的5%调整到15%。</t>
  </si>
  <si>
    <t>43.私人住宅地址费：30RMB/票*U  (发票信息提供准确的收件人电话及邮箱)此项费用以账单为准，如有账单下来会补收，我司3个月内通知有效！</t>
  </si>
  <si>
    <t>44.接香港DHL通知，为配合2021年欧盟的海关新系统政策（货物在出口前需将资料先以电子数据传送到当地海关核实），DHL要求寄往欧盟及所有欧洲国家的货件就货品申报，需提供完整/准确货品资料，如正确品名，成份及用途等。并将资料输入到”LINE ITEM” 栏位中。如货件没有作出正确申报，将不能通过安检，改货件将会被退回或扣留在香港直至发件人提供正确的申报，才能正常中转，该过程中如有产生其他费用，将由寄件方自行承担。</t>
  </si>
  <si>
    <t>45.香港DHL新增超5个品名附加费，当发票申报品名超过5个时，超出部分收取45RMB/个。</t>
  </si>
  <si>
    <t>46.关于DHL国外退件重量计量通知：DHL国外退件装袋货物，需计量材积重，在国外退回时，实重跟材重，哪个重量大取哪个重量结算，请知悉！！！</t>
  </si>
  <si>
    <t>47.代理DHL关于原发票抬头中转通知：需提供寄件信息备案（寄件公司-字符不得超过35个，寄件地址，寄件人），需在面单备注原发票抬头中转，请尽快提供信息备案，如未备案，DHL有可能不予中转导致退件，由此产生的所有费用由寄件人自行承担，备案信息不能是有走仿牌记录，不能是有低申报记录及其他违禁品记录，否则DHL备案将不予通过，请知悉！</t>
  </si>
  <si>
    <t>以上未列明事宜，将以代理官方实际通知为准！</t>
  </si>
  <si>
    <t>FEDEX操作要求及附加费相关规定</t>
  </si>
  <si>
    <t>一、FED标准附加费及相关规定</t>
  </si>
  <si>
    <t>住宅费和更改地址费统一按报价表预收费用,如有遗漏,以官网和代理账单为准将作补收</t>
  </si>
  <si>
    <t>联邦不接带电国家</t>
  </si>
  <si>
    <t>01.燃油附加费：每月FEDEX官方网上为准！</t>
  </si>
  <si>
    <t>02.偏远附加费：美国为25RMB/票*U,无最低消费；澳大利亚/加拿大按RMB4.5/KG*U，最低收费为RMB250/票*U；其他国家按RMB4.5/KG*燃油，最低收费RMB220/票*燃油；偏远长期通知有效，请自行查好偏远！</t>
  </si>
  <si>
    <t xml:space="preserve">03.更改地址费手续费：以账单为准（收件人更改派送地址所产生的附加费将由寄件方承担）
</t>
  </si>
  <si>
    <t>更改地址运费：FEDEX正常情况下是不能在当地直接做更改地址服务，若因其他因素实际已更改地址的，将可能会有产生高额更改地址费，约RMB2000/件左右，具体以账单金额为准，需由寄件方全额支付且无法申诉；</t>
  </si>
  <si>
    <t>04.关税预付手续费：150RMB/票，将以FEDEX直接帐单为准（当地有可能产生目的地关税、附加费、较复杂的海关清关费等，如更改为预付或选择了关税预付则会向寄件人收取。）</t>
  </si>
  <si>
    <r>
      <rPr>
        <sz val="10"/>
        <rFont val="宋体"/>
        <charset val="134"/>
      </rPr>
      <t>05.住宅区附加费：</t>
    </r>
    <r>
      <rPr>
        <b/>
        <sz val="12"/>
        <color rgb="FF7030A0"/>
        <rFont val="宋体"/>
        <charset val="134"/>
      </rPr>
      <t>RMB32/票</t>
    </r>
    <r>
      <rPr>
        <sz val="10"/>
        <rFont val="宋体"/>
        <charset val="134"/>
      </rPr>
      <t>（需另外加收燃油附加费）；若寄运超大超重包裹（IEF/IPF服务包裹）住宅地区派送附加费则为</t>
    </r>
    <r>
      <rPr>
        <b/>
        <sz val="10"/>
        <color rgb="FF7030A0"/>
        <rFont val="宋体"/>
        <charset val="134"/>
      </rPr>
      <t>RMB931/票</t>
    </r>
    <r>
      <rPr>
        <sz val="10"/>
        <rFont val="宋体"/>
        <charset val="134"/>
      </rPr>
      <t>（需另外加收燃油附加费）（仅适用于美国，波多黎各，加拿大）。若已收取偏远地区派送附加费，则不需要再收取此住宅附加费；此费用将不单独提供原始帐单，以网站显示为准。</t>
    </r>
    <r>
      <rPr>
        <b/>
        <sz val="13"/>
        <color rgb="FFFF0000"/>
        <rFont val="宋体"/>
        <charset val="134"/>
      </rPr>
      <t>因联邦官网部分地区显示未知地址，实际派送时联邦有时会判定为住宅地区风险，此类将以账单为准，如有住宅费账单下来将补收住宅费，请知悉！</t>
    </r>
  </si>
  <si>
    <t>10.申报价值要求a：FEDEX货物发票上的申报价值超过一定金额时将额外产生香港出口报关税金及手续费，此费用的收取标准为：当申报价格达或超过USD10000时，每票加收人民币100元，每增加USD5000（不足5000USD按照5000USD），加收人民币20元；</t>
  </si>
  <si>
    <r>
      <rPr>
        <sz val="10"/>
        <rFont val="宋体"/>
        <charset val="134"/>
      </rPr>
      <t>11.非堆叠货件附加费：IPF/IEF超大超重包裹要求“禁止堆叠”时，每票</t>
    </r>
    <r>
      <rPr>
        <b/>
        <sz val="10"/>
        <color rgb="FF7030A0"/>
        <rFont val="宋体"/>
        <charset val="134"/>
      </rPr>
      <t>RMB1472*燃油</t>
    </r>
  </si>
  <si>
    <r>
      <rPr>
        <sz val="9"/>
        <rFont val="Arial"/>
        <charset val="0"/>
      </rPr>
      <t>12.</t>
    </r>
    <r>
      <rPr>
        <sz val="9"/>
        <rFont val="宋体"/>
        <charset val="0"/>
      </rPr>
      <t>实重轻而体积大的货物按体积重计算：体积重以</t>
    </r>
    <r>
      <rPr>
        <sz val="9"/>
        <rFont val="Arial"/>
        <charset val="0"/>
      </rPr>
      <t>(</t>
    </r>
    <r>
      <rPr>
        <sz val="9"/>
        <rFont val="宋体"/>
        <charset val="0"/>
      </rPr>
      <t>长</t>
    </r>
    <r>
      <rPr>
        <sz val="9"/>
        <rFont val="Arial"/>
        <charset val="0"/>
      </rPr>
      <t>x</t>
    </r>
    <r>
      <rPr>
        <sz val="9"/>
        <rFont val="宋体"/>
        <charset val="0"/>
      </rPr>
      <t>寛</t>
    </r>
    <r>
      <rPr>
        <sz val="9"/>
        <rFont val="Arial"/>
        <charset val="0"/>
      </rPr>
      <t>x</t>
    </r>
    <r>
      <rPr>
        <sz val="9"/>
        <rFont val="宋体"/>
        <charset val="0"/>
      </rPr>
      <t>高</t>
    </r>
    <r>
      <rPr>
        <sz val="9"/>
        <rFont val="Arial"/>
        <charset val="0"/>
      </rPr>
      <t>)</t>
    </r>
    <r>
      <rPr>
        <sz val="9"/>
        <rFont val="宋体"/>
        <charset val="0"/>
      </rPr>
      <t>厘米</t>
    </r>
    <r>
      <rPr>
        <sz val="9"/>
        <rFont val="Arial"/>
        <charset val="0"/>
      </rPr>
      <t>/5000</t>
    </r>
    <r>
      <rPr>
        <sz val="9"/>
        <rFont val="宋体"/>
        <charset val="0"/>
      </rPr>
      <t>为准；</t>
    </r>
    <r>
      <rPr>
        <sz val="9"/>
        <rFont val="Arial"/>
        <charset val="0"/>
      </rPr>
      <t>21</t>
    </r>
    <r>
      <rPr>
        <sz val="9"/>
        <rFont val="宋体"/>
        <charset val="0"/>
      </rPr>
      <t>公斤以上货物重量按每公斤收费</t>
    </r>
    <r>
      <rPr>
        <sz val="9"/>
        <rFont val="Arial"/>
        <charset val="0"/>
      </rPr>
      <t>,</t>
    </r>
    <r>
      <rPr>
        <sz val="9"/>
        <rFont val="宋体"/>
        <charset val="0"/>
      </rPr>
      <t>不足</t>
    </r>
    <r>
      <rPr>
        <sz val="9"/>
        <rFont val="Arial"/>
        <charset val="0"/>
      </rPr>
      <t>1</t>
    </r>
    <r>
      <rPr>
        <sz val="9"/>
        <rFont val="宋体"/>
        <charset val="0"/>
      </rPr>
      <t>公斤按</t>
    </r>
    <r>
      <rPr>
        <sz val="9"/>
        <rFont val="Arial"/>
        <charset val="0"/>
      </rPr>
      <t>1</t>
    </r>
    <r>
      <rPr>
        <sz val="9"/>
        <rFont val="宋体"/>
        <charset val="0"/>
      </rPr>
      <t>公斤计算；货物单件重量超过</t>
    </r>
    <r>
      <rPr>
        <sz val="9"/>
        <rFont val="Arial"/>
        <charset val="0"/>
      </rPr>
      <t>68</t>
    </r>
    <r>
      <rPr>
        <sz val="9"/>
        <rFont val="宋体"/>
        <charset val="0"/>
      </rPr>
      <t>公斤，单边长超过</t>
    </r>
    <r>
      <rPr>
        <sz val="9"/>
        <rFont val="Arial"/>
        <charset val="0"/>
      </rPr>
      <t>274</t>
    </r>
    <r>
      <rPr>
        <sz val="9"/>
        <rFont val="宋体"/>
        <charset val="0"/>
      </rPr>
      <t>厘米，外围长超过</t>
    </r>
    <r>
      <rPr>
        <sz val="9"/>
        <rFont val="Arial"/>
        <charset val="0"/>
      </rPr>
      <t>330</t>
    </r>
    <r>
      <rPr>
        <sz val="9"/>
        <rFont val="宋体"/>
        <charset val="0"/>
      </rPr>
      <t>厘米（外围长</t>
    </r>
    <r>
      <rPr>
        <sz val="9"/>
        <rFont val="Arial"/>
        <charset val="0"/>
      </rPr>
      <t>=</t>
    </r>
    <r>
      <rPr>
        <sz val="9"/>
        <rFont val="宋体"/>
        <charset val="0"/>
      </rPr>
      <t>两个较短边之和乘以</t>
    </r>
    <r>
      <rPr>
        <sz val="9"/>
        <rFont val="Arial"/>
        <charset val="0"/>
      </rPr>
      <t>2</t>
    </r>
    <r>
      <rPr>
        <sz val="9"/>
        <rFont val="宋体"/>
        <charset val="0"/>
      </rPr>
      <t>加上最长边）；属超大件货物，一票多件时，单件不足</t>
    </r>
    <r>
      <rPr>
        <sz val="9"/>
        <rFont val="Arial"/>
        <charset val="0"/>
      </rPr>
      <t>68KG</t>
    </r>
    <r>
      <rPr>
        <sz val="9"/>
        <rFont val="宋体"/>
        <charset val="0"/>
      </rPr>
      <t>按</t>
    </r>
    <r>
      <rPr>
        <sz val="9"/>
        <rFont val="Arial"/>
        <charset val="0"/>
      </rPr>
      <t>68KG</t>
    </r>
    <r>
      <rPr>
        <sz val="9"/>
        <rFont val="宋体"/>
        <charset val="0"/>
      </rPr>
      <t>计费；</t>
    </r>
  </si>
  <si>
    <r>
      <rPr>
        <sz val="9"/>
        <color rgb="FFFF0000"/>
        <rFont val="Arial"/>
        <charset val="0"/>
      </rPr>
      <t>13.</t>
    </r>
    <r>
      <rPr>
        <sz val="9"/>
        <color rgb="FFFF0000"/>
        <rFont val="宋体"/>
        <charset val="0"/>
      </rPr>
      <t>联邦货件最大尺寸限制：长不能超过</t>
    </r>
    <r>
      <rPr>
        <sz val="9"/>
        <color rgb="FFFF0000"/>
        <rFont val="Arial"/>
        <charset val="0"/>
      </rPr>
      <t>302CM</t>
    </r>
    <r>
      <rPr>
        <sz val="9"/>
        <color rgb="FFFF0000"/>
        <rFont val="宋体"/>
        <charset val="0"/>
      </rPr>
      <t>，宽不得超过</t>
    </r>
    <r>
      <rPr>
        <sz val="9"/>
        <color rgb="FFFF0000"/>
        <rFont val="Arial"/>
        <charset val="0"/>
      </rPr>
      <t>203CM</t>
    </r>
    <r>
      <rPr>
        <sz val="9"/>
        <color rgb="FFFF0000"/>
        <rFont val="宋体"/>
        <charset val="0"/>
      </rPr>
      <t>，高不得超过</t>
    </r>
    <r>
      <rPr>
        <sz val="9"/>
        <color rgb="FFFF0000"/>
        <rFont val="Arial"/>
        <charset val="0"/>
      </rPr>
      <t>178CM</t>
    </r>
    <r>
      <rPr>
        <sz val="9"/>
        <color rgb="FFFF0000"/>
        <rFont val="宋体"/>
        <charset val="0"/>
      </rPr>
      <t>；另外单件实重不超</t>
    </r>
    <r>
      <rPr>
        <sz val="9"/>
        <color rgb="FFFF0000"/>
        <rFont val="Arial"/>
        <charset val="0"/>
      </rPr>
      <t>976</t>
    </r>
    <r>
      <rPr>
        <sz val="9"/>
        <color rgb="FFFF0000"/>
        <rFont val="宋体"/>
        <charset val="0"/>
      </rPr>
      <t>公斤，澳大利亚超大件尺寸比较特殊：尺寸不能超：</t>
    </r>
    <r>
      <rPr>
        <sz val="9"/>
        <color rgb="FFFF0000"/>
        <rFont val="Arial"/>
        <charset val="0"/>
      </rPr>
      <t xml:space="preserve">121cm*96cm*144cm                                                                         </t>
    </r>
    <r>
      <rPr>
        <sz val="9"/>
        <color rgb="FFFF0000"/>
        <rFont val="宋体"/>
        <charset val="0"/>
      </rPr>
      <t>香港联邦非超大件货物任意两边不能同时超</t>
    </r>
    <r>
      <rPr>
        <sz val="9"/>
        <color rgb="FFFF0000"/>
        <rFont val="Arial"/>
        <charset val="0"/>
      </rPr>
      <t>90CM</t>
    </r>
    <r>
      <rPr>
        <sz val="9"/>
        <color rgb="FFFF0000"/>
        <rFont val="宋体"/>
        <charset val="0"/>
      </rPr>
      <t>，敬请知悉，谢谢！！</t>
    </r>
    <r>
      <rPr>
        <sz val="9"/>
        <color rgb="FFFF0000"/>
        <rFont val="Arial"/>
        <charset val="0"/>
      </rPr>
      <t xml:space="preserve">
</t>
    </r>
    <r>
      <rPr>
        <sz val="9"/>
        <rFont val="Arial"/>
        <charset val="0"/>
      </rPr>
      <t xml:space="preserve">
</t>
    </r>
  </si>
  <si>
    <r>
      <rPr>
        <b/>
        <sz val="10"/>
        <rFont val="Arial"/>
        <charset val="0"/>
      </rPr>
      <t>14.</t>
    </r>
    <r>
      <rPr>
        <b/>
        <sz val="10"/>
        <rFont val="宋体"/>
        <charset val="0"/>
      </rPr>
      <t>额外手续附加费</t>
    </r>
    <r>
      <rPr>
        <b/>
        <sz val="10"/>
        <rFont val="Arial"/>
        <charset val="0"/>
      </rPr>
      <t>-</t>
    </r>
    <r>
      <rPr>
        <b/>
        <sz val="10"/>
        <rFont val="宋体"/>
        <charset val="0"/>
      </rPr>
      <t>体积：收费标准：</t>
    </r>
    <r>
      <rPr>
        <b/>
        <sz val="10"/>
        <rFont val="Arial"/>
        <charset val="0"/>
      </rPr>
      <t>48</t>
    </r>
    <r>
      <rPr>
        <b/>
        <sz val="10"/>
        <rFont val="宋体"/>
        <charset val="0"/>
      </rPr>
      <t>RMB*U/票（适用于</t>
    </r>
    <r>
      <rPr>
        <b/>
        <sz val="10"/>
        <rFont val="Arial"/>
        <charset val="0"/>
      </rPr>
      <t>IF</t>
    </r>
    <r>
      <rPr>
        <b/>
        <sz val="10"/>
        <rFont val="宋体"/>
        <charset val="0"/>
      </rPr>
      <t>、</t>
    </r>
    <r>
      <rPr>
        <b/>
        <sz val="10"/>
        <rFont val="Arial"/>
        <charset val="0"/>
      </rPr>
      <t>IP</t>
    </r>
    <r>
      <rPr>
        <b/>
        <sz val="10"/>
        <rFont val="宋体"/>
        <charset val="0"/>
      </rPr>
      <t>及</t>
    </r>
    <r>
      <rPr>
        <b/>
        <sz val="10"/>
        <rFont val="Arial"/>
        <charset val="0"/>
      </rPr>
      <t>IE</t>
    </r>
    <r>
      <rPr>
        <b/>
        <sz val="10"/>
        <rFont val="宋体"/>
        <charset val="0"/>
      </rPr>
      <t>服务）。任何包裹最长的边大于等于</t>
    </r>
    <r>
      <rPr>
        <b/>
        <sz val="10"/>
        <rFont val="Arial"/>
        <charset val="0"/>
      </rPr>
      <t>120</t>
    </r>
    <r>
      <rPr>
        <b/>
        <sz val="10"/>
        <rFont val="宋体"/>
        <charset val="0"/>
      </rPr>
      <t>厘米；或第二最长的边大于等于</t>
    </r>
    <r>
      <rPr>
        <b/>
        <sz val="10"/>
        <rFont val="Arial"/>
        <charset val="0"/>
      </rPr>
      <t>76</t>
    </r>
    <r>
      <rPr>
        <b/>
        <sz val="10"/>
        <rFont val="宋体"/>
        <charset val="0"/>
      </rPr>
      <t>厘米，</t>
    </r>
    <r>
      <rPr>
        <b/>
        <sz val="10"/>
        <color rgb="FFFF0000"/>
        <rFont val="宋体"/>
        <charset val="0"/>
      </rPr>
      <t>周长大于等于</t>
    </r>
    <r>
      <rPr>
        <b/>
        <sz val="10"/>
        <color rgb="FFFF0000"/>
        <rFont val="Arial"/>
        <charset val="0"/>
      </rPr>
      <t>265</t>
    </r>
    <r>
      <rPr>
        <b/>
        <sz val="10"/>
        <color rgb="FFFF0000"/>
        <rFont val="宋体"/>
        <charset val="0"/>
      </rPr>
      <t>厘米</t>
    </r>
    <r>
      <rPr>
        <b/>
        <sz val="10"/>
        <rFont val="宋体"/>
        <charset val="0"/>
      </rPr>
      <t>，须收取此附加费。若货件已收取「特大包裹收费」，则毋须再收取此项「额外手续附加费</t>
    </r>
    <r>
      <rPr>
        <b/>
        <sz val="10"/>
        <rFont val="Arial"/>
        <charset val="0"/>
      </rPr>
      <t>-</t>
    </r>
    <r>
      <rPr>
        <b/>
        <sz val="10"/>
        <rFont val="宋体"/>
        <charset val="0"/>
      </rPr>
      <t>体积」。</t>
    </r>
  </si>
  <si>
    <r>
      <rPr>
        <b/>
        <sz val="10"/>
        <color rgb="FFFF0000"/>
        <rFont val="Arial"/>
        <charset val="0"/>
      </rPr>
      <t>15.</t>
    </r>
    <r>
      <rPr>
        <b/>
        <sz val="9"/>
        <color rgb="FFFF0000"/>
        <rFont val="宋体"/>
        <charset val="0"/>
      </rPr>
      <t>额外手续附加费</t>
    </r>
    <r>
      <rPr>
        <b/>
        <sz val="9"/>
        <color rgb="FFFF0000"/>
        <rFont val="Arial"/>
        <charset val="0"/>
      </rPr>
      <t>-</t>
    </r>
    <r>
      <rPr>
        <b/>
        <sz val="9"/>
        <color rgb="FFFF0000"/>
        <rFont val="宋体"/>
        <charset val="0"/>
      </rPr>
      <t>大货：收费标准：</t>
    </r>
    <r>
      <rPr>
        <b/>
        <sz val="9"/>
        <color rgb="FFFF0000"/>
        <rFont val="Arial"/>
        <charset val="0"/>
      </rPr>
      <t>1688RMB*U/</t>
    </r>
    <r>
      <rPr>
        <b/>
        <sz val="9"/>
        <color rgb="FFFF0000"/>
        <rFont val="宋体"/>
        <charset val="0"/>
      </rPr>
      <t>票（适用于</t>
    </r>
    <r>
      <rPr>
        <b/>
        <sz val="9"/>
        <color rgb="FFFF0000"/>
        <rFont val="Arial"/>
        <charset val="0"/>
      </rPr>
      <t>IPF</t>
    </r>
    <r>
      <rPr>
        <b/>
        <sz val="9"/>
        <color rgb="FFFF0000"/>
        <rFont val="宋体"/>
        <charset val="0"/>
      </rPr>
      <t>及</t>
    </r>
    <r>
      <rPr>
        <b/>
        <sz val="9"/>
        <color rgb="FFFF0000"/>
        <rFont val="Arial"/>
        <charset val="0"/>
      </rPr>
      <t>IEF</t>
    </r>
    <r>
      <rPr>
        <b/>
        <sz val="9"/>
        <color rgb="FFFF0000"/>
        <rFont val="宋体"/>
        <charset val="0"/>
      </rPr>
      <t>服务）。任何大货的货量单位量度最长的边大于等于</t>
    </r>
    <r>
      <rPr>
        <b/>
        <sz val="9"/>
        <color rgb="FFFF0000"/>
        <rFont val="Arial"/>
        <charset val="0"/>
      </rPr>
      <t>157</t>
    </r>
    <r>
      <rPr>
        <b/>
        <sz val="9"/>
        <color rgb="FFFF0000"/>
        <rFont val="宋体"/>
        <charset val="0"/>
      </rPr>
      <t>厘米，须收取此附加费</t>
    </r>
  </si>
  <si>
    <r>
      <rPr>
        <b/>
        <sz val="10"/>
        <color rgb="FF7030A0"/>
        <rFont val="Arial"/>
        <charset val="0"/>
      </rPr>
      <t>16.</t>
    </r>
    <r>
      <rPr>
        <b/>
        <sz val="10"/>
        <color rgb="FF7030A0"/>
        <rFont val="宋体"/>
        <charset val="0"/>
      </rPr>
      <t>香港联邦：</t>
    </r>
    <r>
      <rPr>
        <b/>
        <sz val="9"/>
        <color rgb="FF7030A0"/>
        <rFont val="宋体"/>
        <charset val="0"/>
      </rPr>
      <t>特大包裹收费：收费标准：</t>
    </r>
    <r>
      <rPr>
        <b/>
        <sz val="9"/>
        <color rgb="FF7030A0"/>
        <rFont val="Arial"/>
        <charset val="0"/>
      </rPr>
      <t>588RMB*U/</t>
    </r>
    <r>
      <rPr>
        <b/>
        <sz val="9"/>
        <color rgb="FF7030A0"/>
        <rFont val="宋体"/>
        <charset val="0"/>
      </rPr>
      <t>票（适用于</t>
    </r>
    <r>
      <rPr>
        <b/>
        <sz val="9"/>
        <color rgb="FF7030A0"/>
        <rFont val="Arial"/>
        <charset val="0"/>
      </rPr>
      <t>IF</t>
    </r>
    <r>
      <rPr>
        <b/>
        <sz val="9"/>
        <color rgb="FF7030A0"/>
        <rFont val="宋体"/>
        <charset val="0"/>
      </rPr>
      <t>、</t>
    </r>
    <r>
      <rPr>
        <b/>
        <sz val="9"/>
        <color rgb="FF7030A0"/>
        <rFont val="Arial"/>
        <charset val="0"/>
      </rPr>
      <t>IP</t>
    </r>
    <r>
      <rPr>
        <b/>
        <sz val="9"/>
        <color rgb="FF7030A0"/>
        <rFont val="宋体"/>
        <charset val="0"/>
      </rPr>
      <t>及</t>
    </r>
    <r>
      <rPr>
        <b/>
        <sz val="9"/>
        <color rgb="FF7030A0"/>
        <rFont val="Arial"/>
        <charset val="0"/>
      </rPr>
      <t>IE</t>
    </r>
    <r>
      <rPr>
        <b/>
        <sz val="9"/>
        <color rgb="FF7030A0"/>
        <rFont val="宋体"/>
        <charset val="0"/>
      </rPr>
      <t>服务）。任何货件内载的包裹尺寸如大于等于</t>
    </r>
    <r>
      <rPr>
        <b/>
        <sz val="9"/>
        <color rgb="FFFF0000"/>
        <rFont val="Arial"/>
        <charset val="0"/>
      </rPr>
      <t>240</t>
    </r>
    <r>
      <rPr>
        <b/>
        <sz val="9"/>
        <color rgb="FF7030A0"/>
        <rFont val="宋体"/>
        <charset val="0"/>
      </rPr>
      <t>厘米长度或大于等于</t>
    </r>
    <r>
      <rPr>
        <b/>
        <sz val="9"/>
        <color rgb="FF7030A0"/>
        <rFont val="Arial"/>
        <charset val="0"/>
      </rPr>
      <t>330</t>
    </r>
    <r>
      <rPr>
        <b/>
        <sz val="9"/>
        <color rgb="FF7030A0"/>
        <rFont val="宋体"/>
        <charset val="0"/>
      </rPr>
      <t>厘米长度及周长，须收取此附加费。</t>
    </r>
  </si>
  <si>
    <r>
      <rPr>
        <b/>
        <sz val="10"/>
        <color rgb="FF7030A0"/>
        <rFont val="Arial"/>
        <charset val="0"/>
      </rPr>
      <t>17.</t>
    </r>
    <r>
      <rPr>
        <b/>
        <sz val="10"/>
        <color rgb="FF7030A0"/>
        <rFont val="宋体"/>
        <charset val="0"/>
      </rPr>
      <t>香港联邦寄往多米尼加共和国的货件，当地海关需收取海关用户费，</t>
    </r>
    <r>
      <rPr>
        <b/>
        <sz val="10"/>
        <color rgb="FF7030A0"/>
        <rFont val="Arial"/>
        <charset val="0"/>
      </rPr>
      <t>0.25</t>
    </r>
    <r>
      <rPr>
        <b/>
        <sz val="10"/>
        <color rgb="FF7030A0"/>
        <rFont val="宋体"/>
        <charset val="0"/>
      </rPr>
      <t>美元</t>
    </r>
    <r>
      <rPr>
        <b/>
        <sz val="10"/>
        <color rgb="FF7030A0"/>
        <rFont val="Arial"/>
        <charset val="0"/>
      </rPr>
      <t>/KG</t>
    </r>
    <r>
      <rPr>
        <b/>
        <sz val="10"/>
        <color rgb="FF7030A0"/>
        <rFont val="宋体"/>
        <charset val="0"/>
      </rPr>
      <t>，单票最高不超过</t>
    </r>
    <r>
      <rPr>
        <b/>
        <sz val="10"/>
        <color rgb="FF7030A0"/>
        <rFont val="Arial"/>
        <charset val="0"/>
      </rPr>
      <t>10</t>
    </r>
    <r>
      <rPr>
        <b/>
        <sz val="10"/>
        <color rgb="FF7030A0"/>
        <rFont val="宋体"/>
        <charset val="0"/>
      </rPr>
      <t>美元，这是当地海关强制收取的，具体以账单为准，请知悉！！！</t>
    </r>
  </si>
  <si>
    <r>
      <rPr>
        <b/>
        <sz val="10"/>
        <color rgb="FF7030A0"/>
        <rFont val="宋体"/>
        <charset val="0"/>
      </rPr>
      <t>18.香港联邦寄往多米尼加（</t>
    </r>
    <r>
      <rPr>
        <b/>
        <sz val="10"/>
        <color rgb="FF7030A0"/>
        <rFont val="Arial"/>
        <charset val="0"/>
      </rPr>
      <t>DM</t>
    </r>
    <r>
      <rPr>
        <b/>
        <sz val="10"/>
        <color rgb="FF7030A0"/>
        <rFont val="宋体"/>
        <charset val="0"/>
      </rPr>
      <t>）</t>
    </r>
    <r>
      <rPr>
        <b/>
        <sz val="10"/>
        <color rgb="FF7030A0"/>
        <rFont val="Arial"/>
        <charset val="0"/>
      </rPr>
      <t xml:space="preserve">/ </t>
    </r>
    <r>
      <rPr>
        <b/>
        <sz val="10"/>
        <color rgb="FF7030A0"/>
        <rFont val="宋体"/>
        <charset val="0"/>
      </rPr>
      <t>多米尼加共和国（</t>
    </r>
    <r>
      <rPr>
        <b/>
        <sz val="10"/>
        <color rgb="FF7030A0"/>
        <rFont val="Arial"/>
        <charset val="0"/>
      </rPr>
      <t>DO</t>
    </r>
    <r>
      <rPr>
        <b/>
        <sz val="10"/>
        <color rgb="FF7030A0"/>
        <rFont val="宋体"/>
        <charset val="0"/>
      </rPr>
      <t>）的货物尺寸最长不能超</t>
    </r>
    <r>
      <rPr>
        <b/>
        <sz val="10"/>
        <color rgb="FF7030A0"/>
        <rFont val="Arial"/>
        <charset val="0"/>
      </rPr>
      <t>102</t>
    </r>
    <r>
      <rPr>
        <b/>
        <sz val="10"/>
        <color rgb="FF7030A0"/>
        <rFont val="宋体"/>
        <charset val="0"/>
      </rPr>
      <t>厘米</t>
    </r>
  </si>
  <si>
    <r>
      <rPr>
        <sz val="9"/>
        <color rgb="FFFF0000"/>
        <rFont val="宋体"/>
        <charset val="0"/>
      </rPr>
      <t>联邦渠道如快件破损、部分遗失或延误等均不予以赔偿，对于整票快件遗失，申报价值低于100USD的按照实际申报赔偿，最高赔偿金额为</t>
    </r>
    <r>
      <rPr>
        <sz val="9"/>
        <color rgb="FFFF0000"/>
        <rFont val="Arial"/>
        <charset val="0"/>
      </rPr>
      <t>USD100</t>
    </r>
    <r>
      <rPr>
        <sz val="9"/>
        <color rgb="FFFF0000"/>
        <rFont val="宋体"/>
        <charset val="0"/>
      </rPr>
      <t>，索赔申请必须于货交代理之日算起</t>
    </r>
    <r>
      <rPr>
        <sz val="9"/>
        <color rgb="FFFF0000"/>
        <rFont val="Arial"/>
        <charset val="0"/>
      </rPr>
      <t>30</t>
    </r>
    <r>
      <rPr>
        <sz val="9"/>
        <color rgb="FFFF0000"/>
        <rFont val="宋体"/>
        <charset val="0"/>
      </rPr>
      <t>天内提出，否则代理不予理赔。高价值物品建议自行购买保险。</t>
    </r>
  </si>
  <si>
    <t>三.FEDEX关税以账单为准，正常追索有效期为走货后一年内，其它杂费正常追索有效期为3-6个月，但不限于此时间内！最终以账单为准！</t>
  </si>
  <si>
    <t>TNT 操作要求及附加费相关规则</t>
  </si>
  <si>
    <t>返回目录</t>
  </si>
  <si>
    <t>一、TNT标准附加费及相关规则,特殊情况以渠道或出货代理为准</t>
  </si>
  <si>
    <t xml:space="preserve">  1、可接内置电和配套电产品</t>
  </si>
  <si>
    <t xml:space="preserve">  2、超值附加费：申报价值超120USD(含120USD)，需加收25RMB/票；</t>
  </si>
  <si>
    <t xml:space="preserve">  3、一般贸易报关：报关费300RMB/票+（另加中港费1RMB/KG，中港最低消费50RMB/票）</t>
  </si>
  <si>
    <t xml:space="preserve">  4、偏远地区附加费：收费标准为RMB4.5元/KG，每票最低收费RMB220元，需另外加收当周燃油费；</t>
  </si>
  <si>
    <t xml:space="preserve">  5、此渠道可接受关税预付与第三方付税，附加费为RMB180.0/票</t>
  </si>
  <si>
    <t xml:space="preserve">  6、TNT将对符合以下任意一种情况的货件，加收RMB155/票的特别操作处理费（另加当月燃油附加费），如果货物符合以下两项或以上条件者，</t>
  </si>
  <si>
    <t xml:space="preserve">  TNT均只会收取一次特别操作处理费：</t>
  </si>
  <si>
    <t xml:space="preserve">     1）不适合传送带操作的货件：当任意一件货物重量小于或等于30公斤，但其任意一边尺寸超过120cm(长)*70cm(宽)*60cm(高)；如单件实重20KG,尺寸80*72*30CM，</t>
  </si>
  <si>
    <t xml:space="preserve">  需加收特殊处理费；</t>
  </si>
  <si>
    <t xml:space="preserve">     2）尺寸过大的货件：当任意一件货物重量大于30公斤，但其任意一边尺寸超过240cm(长)*120cm(宽)*150cm(高)；</t>
  </si>
  <si>
    <r>
      <rPr>
        <sz val="10"/>
        <rFont val="宋体"/>
        <charset val="134"/>
      </rPr>
      <t xml:space="preserve">  7、不可堆叠货物附加费:</t>
    </r>
    <r>
      <rPr>
        <sz val="10"/>
        <color rgb="FFFF0000"/>
        <rFont val="宋体"/>
        <charset val="134"/>
      </rPr>
      <t>230RMB</t>
    </r>
    <r>
      <rPr>
        <sz val="10"/>
        <rFont val="宋体"/>
        <charset val="134"/>
      </rPr>
      <t>/票另加当月燃油附加费，不可堆叠货物标准如下：</t>
    </r>
  </si>
  <si>
    <t xml:space="preserve">      ①任何没有平整表面的托盘货；</t>
  </si>
  <si>
    <t xml:space="preserve">      ②任何没有平整表面并且不能被放进笼车的非托盘货；</t>
  </si>
  <si>
    <t xml:space="preserve">      ③任何使用嵌套式托盘的托盘货；</t>
  </si>
  <si>
    <t xml:space="preserve">      ④任何没有打托，但是也没有平整表面以供堆叠的货物；</t>
  </si>
  <si>
    <t xml:space="preserve">  8、私人地址附加费：18RMB/票另加当月燃油附加费；（德国）</t>
  </si>
  <si>
    <t xml:space="preserve">  9、更改地址费：100RMB/票另加当月燃油附加费；</t>
  </si>
  <si>
    <t xml:space="preserve">  10、安检费0.5元/KG，最低5元/票，最高107元/票</t>
  </si>
  <si>
    <t xml:space="preserve">  11、单件实重超68KG货件需要打卡板脚，只接受单件不超过100KG货件（若超过此重量请单独咨询是否有服务及附加费）</t>
  </si>
  <si>
    <t>二、TNT重量计算方法与包装要求：</t>
  </si>
  <si>
    <t>（1）重量计算方法：</t>
  </si>
  <si>
    <t xml:space="preserve">    ① 实重大取实重，体积大取材积，材积重计算方法：以 (长x寛x高)厘米/5000为准，一票多件包裹以总重之和结算；   </t>
  </si>
  <si>
    <t xml:space="preserve">    ②单件500KG以内，尺寸：240*120*150cm以内，单边超过2M的要尝试订仓;</t>
  </si>
  <si>
    <t xml:space="preserve">    ③TNT规定货物重量21公斤以下不足0.5公斤按0.5公斤收费，21公斤以上不足1公斤按1公斤收费；</t>
  </si>
  <si>
    <t>（2）货物包装：</t>
  </si>
  <si>
    <t xml:space="preserve">    ① 货物包装：任何货物均需要外包装，拒绝纸皮薄／无耳朵／密封包装，易碎品和超重货都须自行包装好；</t>
  </si>
  <si>
    <t xml:space="preserve">    ② 货上单号：货上需贴上或用大头笔在明显处写上与运单相符的运单号码和国家；请不要将整份运单复印贴至每箱上；</t>
  </si>
  <si>
    <t xml:space="preserve">    ③ 核对重量：重量交接以现场过磅为准，以交货人清单签字为效，如重量不符，交货人可选择扣件核查；</t>
  </si>
  <si>
    <t xml:space="preserve">    ④ 其他包装：可接受木箱、木架包装，但必须结实，打合页可开箱查验；</t>
  </si>
  <si>
    <t xml:space="preserve">    ⑤ 此渠道货件如果是包裹时，必须使用TNT包裹袋包装。</t>
  </si>
  <si>
    <t>三、TNT渠道操作要求及“特殊货物”注意事项</t>
  </si>
  <si>
    <t>（1）商业发票、运单、交接清单要求：</t>
  </si>
  <si>
    <t xml:space="preserve">    ① 商业发票：包含寄件人、收货人、品名（材质+用途）、申报价值（拒绝低申报）,订在运单一起；</t>
  </si>
  <si>
    <t xml:space="preserve">    ② 必须有寄件人信息（地址必须有，寄件人名和公司名有其一即可）</t>
  </si>
  <si>
    <t xml:space="preserve">    ③ 商业发票中货物申报价值只允许USD，EUR或目的地币种，发票上需要原产地“MADE IN CHINA”字样</t>
  </si>
  <si>
    <t xml:space="preserve">    ④ 四大快递运单FED/DHL/UPS/TNT不可混用，在运单明显处写上渠道代码：标注TNT服务方式：“TNT-HKA”</t>
  </si>
  <si>
    <t>　     运单常规填写：TNT运费（正常预付）、目的地关税（正常到付），如选择方式不一样，需另外在交接清单上备注。</t>
  </si>
  <si>
    <t xml:space="preserve">    ⑤ 交接清单：包含单号、件数、重量、品名、目的地、申报价值、中转线路、备注项,须加盖公司章；</t>
  </si>
  <si>
    <t xml:space="preserve">    ⑥ 商业发票申报价值如超过USD120.0，则需提供产品海关编码: H.S.CODE；</t>
  </si>
  <si>
    <t xml:space="preserve">    ⑦ 商业发票一份三份与运单订在一起贴在每票货的第一件上，交接清单则单独给到收货人员交接；</t>
  </si>
  <si>
    <t xml:space="preserve">    ⑧ 如有随货走的产地证、薰蒸证、出口证等，请一并与商业发票订在一起；不要单独贴在箱上；</t>
  </si>
  <si>
    <t xml:space="preserve">    ⑨ 客户如在外省，发货时则须要向甲方发送“外省客户出货明细提货预报”，提货费和操作费参照报价；</t>
  </si>
  <si>
    <t>（2）部分国家特殊要求：</t>
  </si>
  <si>
    <t xml:space="preserve">    ① 巴林申报价值超100USD需提供正本CO“原产地证明书”，若无提供将会产生罚款。为了方便清关，中东国家随货请附带CO“原产地证明书”和正本发票</t>
  </si>
  <si>
    <t xml:space="preserve">    ② 寄往印度尼西亚的货物单票重量超过100KG或申报价值超过240USD，需要提供进口许可证；</t>
  </si>
  <si>
    <t xml:space="preserve">    ③ 科威特单票超70KG或申报价值超USD1500无服务；此国家需要提供CO“原产地证明书”；</t>
  </si>
  <si>
    <t xml:space="preserve">    ④ 不接收寄往卡塔尔国家的一切货物；</t>
  </si>
  <si>
    <t xml:space="preserve">    ⑤ 阿曼单件不能超过35kg，否则将无法进行安检和扫描，将处以一定金额的罚金。</t>
  </si>
  <si>
    <t xml:space="preserve">    ⑥ 发往印度的货件，如是选择经济服务的话，收件人需在3天之内必须清完关，否则就会有罚款产生（DHL/FED/TNT:每天5000-10000INR，UPS以账单为准）;</t>
  </si>
  <si>
    <t xml:space="preserve">    ⑦ 发往印度的货件，进口商必须提供GSTIN（GST识别号码）/PAN（永久账户号码）;如是个人件提供Aadhar号码（唯一身份证号码）或PAN（永久账户号码）</t>
  </si>
  <si>
    <t xml:space="preserve">    /KYC/护照号码（政府认可的地址证明/身份识别）代替GSTIN也是可以的------以上所述资料请收件方务必提前准备好;</t>
  </si>
  <si>
    <t xml:space="preserve">    ⑧ 运单上收件人联系电话必须是有效能联系上的，否则届时产生的罚款/关税/杂费都将转为寄件人承担;</t>
  </si>
  <si>
    <t xml:space="preserve">    ⑨ 寄往印度的礼品并不能免税。</t>
  </si>
  <si>
    <t xml:space="preserve">     ⑩寄往加拿大、美国的货件出口前不接受DDP关税预付服务，请客户留意出口前与收件人确认支付关税;同时，随货发票若显示关税预付（DDP）服务，当地可能无法清关。</t>
  </si>
  <si>
    <t xml:space="preserve">     ⑩凡是去阿联酋的货物，寄件人需在发票上注明15位的VAT税号，否则有机会产生清关问题而引起退件，若需知道更详细的信息请参考以下网站：WWW.TNT.COM/AE/VAT</t>
  </si>
  <si>
    <t xml:space="preserve">       和 WWW.TNT.COM/SA/VAT。我司出货前不再复核，请提前跟客户做好沟通，因此产生清关问题导致退件等费用将由客户自行承担，谢谢！</t>
  </si>
  <si>
    <t xml:space="preserve">    ※ 肯尼亚海关重申，进口到肯尼亚的所有快件，如果电子运单上的申报价值或者预清关申报价值与发票上的申报价值不一致，海关将会采用运单申报价值作为征税基础。</t>
  </si>
  <si>
    <t>此类差异可能是由于客户书写错误或者手工修改打印运单申报价格，从而导致运单与发票上的申报价值不一致。</t>
  </si>
  <si>
    <t xml:space="preserve">     如因上述原因导致运单与发票申报价格不一致，无论发票显示的申报价值是否正确，海关单据都会采用首次创建运单填写的申报价值并将其作为征税的基础，即使运单申报价值是错误的。</t>
  </si>
  <si>
    <t xml:space="preserve">     因为肯尼亚海关采用运单申报价值和预清关申报价值作为申报价值，如果运单申报价值高于发票价值，进口商（贸易术语是DTP的情况下则为发件人）需要负担更高的关税以及增值税。</t>
  </si>
  <si>
    <t xml:space="preserve">如果运单申报价值低报，海关则认定此类行为为误报，将会处以罚款。
</t>
  </si>
  <si>
    <t xml:space="preserve">    ※受海关监管变化，TNT渠道所有进口到印度当地货物均需在快件到达后1个工作日内完成BoE(Bill of Entry)，当地TNT为了更好的应对此变化,现要求：</t>
  </si>
  <si>
    <t xml:space="preserve">    1. 需在运单和发票上备注  正确和有效的收件人名字和电话 ,所有海关单据也必须全部扫描并及时上传到PACS系统,以便可以在最早的时间与收件人联系.  </t>
  </si>
  <si>
    <t xml:space="preserve">    2. 如当地TNT无法及时联系上收件人完成BOE(Bill of Entry)申报,收件人将被征收:自到达日起,前3个工作日罚款 INR 5,000(72欧元),以后每个工作日罚款 INR 10,000(144欧元).</t>
  </si>
  <si>
    <t xml:space="preserve">    3. 收件人必须在申报当天支付进口税金,超期支付会在原税金基础上再加收15%的利息.
</t>
  </si>
  <si>
    <t xml:space="preserve">    4.若运单和发票上备注收件人/进口商的GST Number,可顺利完成BoE的申报，方便清关。</t>
  </si>
  <si>
    <r>
      <rPr>
        <sz val="10"/>
        <color indexed="10"/>
        <rFont val="宋体"/>
        <charset val="134"/>
      </rPr>
      <t xml:space="preserve">    </t>
    </r>
    <r>
      <rPr>
        <sz val="10"/>
        <color indexed="10"/>
        <rFont val="MS Gothic"/>
        <charset val="134"/>
      </rPr>
      <t>⑪</t>
    </r>
    <r>
      <rPr>
        <sz val="10"/>
        <color indexed="10"/>
        <rFont val="宋体"/>
        <charset val="134"/>
      </rPr>
      <t xml:space="preserve"> 阿尔及利亚：当地不允许进口监控摄像系统，相关产品海关查出会被没收；</t>
    </r>
  </si>
  <si>
    <r>
      <rPr>
        <sz val="10"/>
        <color indexed="10"/>
        <rFont val="宋体"/>
        <charset val="134"/>
      </rPr>
      <t xml:space="preserve">    </t>
    </r>
    <r>
      <rPr>
        <sz val="10"/>
        <color indexed="10"/>
        <rFont val="MS Gothic"/>
        <charset val="134"/>
      </rPr>
      <t>⑫</t>
    </r>
    <r>
      <rPr>
        <sz val="10"/>
        <color indexed="10"/>
        <rFont val="宋体"/>
        <charset val="134"/>
      </rPr>
      <t>接四大快递通知，即日起所有寄往韩国的货必须在随货发票上显示CCIC号码（13 digit code with Personal Customs Clearance Code ,Customs Clearance Indigenous Code (CCIC) example: P123456789012），</t>
    </r>
  </si>
  <si>
    <t xml:space="preserve">     所有货件都必须提供（包括私人件），请知悉并转告发件人，我司出口前不再逐一审核，若货物未遵从相关要求而导致的一切后果或相关费用将由发件人承担。</t>
  </si>
  <si>
    <t>（3）特殊产品操作注意：</t>
  </si>
  <si>
    <t xml:space="preserve">    ① 不接整套手机；</t>
  </si>
  <si>
    <t xml:space="preserve">    ② 不接收打印耗材；</t>
  </si>
  <si>
    <t xml:space="preserve">    ③ 此渠道可接受普货和内置电池、配套电池。不接移动电源、纯电池货件。 </t>
  </si>
  <si>
    <t>四、注意事项</t>
  </si>
  <si>
    <t>(1) 客户必须严格遵守快递服务商、海关、航空的条例与规定，对揽收的货物认真检查，货物须符合以下条件：</t>
  </si>
  <si>
    <t xml:space="preserve">    ① 危险品不承运：包括易燃易爆物品、有毒物品、有污染性物品、放射性物品、不明气体等；</t>
  </si>
  <si>
    <t xml:space="preserve">    ② 动植物类、液状、粉状、物体类不承运：包括鲜活生物，香烟或其包装、药物药品、食品等；</t>
  </si>
  <si>
    <t xml:space="preserve">    ③ 仿牌、黄色及盗版类以及所有法律法规禁止或限制携带或运输的物品不承运；</t>
  </si>
  <si>
    <t xml:space="preserve">    ④ 货物内外包装和货物上有航空违禁品标识的不承运；</t>
  </si>
  <si>
    <t xml:space="preserve">    ⑤ 主动申报：电池需正确申报（锂电、干电）以及内置、配套、纯电池，拒绝内置外置功率超100W的电池；</t>
  </si>
  <si>
    <t>(2) 如果客户托运的货物中有上述禁止中转的货物，被我司查验到，我司有权拒绝承运，并有权按照报价规定的风险提示处以RMB20-10000元的风险罚款；</t>
  </si>
  <si>
    <t>　  如我司未查验到，被海关或指定服务商查处，除上述风险罚款外，产生的海关或服务商处罚金等直接经济损失和法律责任将由客户自行承担。</t>
  </si>
  <si>
    <t>(3) 客户递交的商业发票上应填写原始寄件公司信息，申报价值如超过USD120.0，则需主动提供产品海关编码: H.S.CODE；如客户未提供以上两项，我司会代为处理申报，</t>
  </si>
  <si>
    <t xml:space="preserve">    不会另外通知客户问题件，如因申报原因造成海关扣关、高关税或清关延误，我司概不承担相关责任及费用。</t>
  </si>
  <si>
    <t>(4) 快递运费不包括目的地或转运地海关征收的关税、或产生的特别派送费用。货物签收后，若目的地收件人拒付海关关税或各种政府杂费：</t>
  </si>
  <si>
    <t xml:space="preserve">    一年内有效，特殊国家（例如阿根廷等）海关额外征收罚款或是税金追溯期超过一年的将依目的地国家海关规定为准，此费用将依快递服务商</t>
  </si>
  <si>
    <t xml:space="preserve">    账单直接向寄件人收取；如寄件人有异议，则可自行联络目的地收件人支付，并在7日内提供有支付人联络方式的付款授权书，我司才能协助尝试通知更改付款人。</t>
  </si>
  <si>
    <r>
      <rPr>
        <sz val="10"/>
        <color indexed="8"/>
        <rFont val="宋体"/>
        <charset val="134"/>
      </rPr>
      <t>(</t>
    </r>
    <r>
      <rPr>
        <sz val="10"/>
        <color indexed="8"/>
        <rFont val="宋体"/>
        <charset val="134"/>
      </rPr>
      <t xml:space="preserve">5) </t>
    </r>
    <r>
      <rPr>
        <sz val="10"/>
        <color indexed="8"/>
        <rFont val="宋体"/>
        <charset val="134"/>
      </rPr>
      <t>选择关税预付服务方式时，我司代理渠道账单周期为三个月，贸易渠道账单周期为六个月，超过以上周期无关税账单时我司将退还关税预付保证金，</t>
    </r>
  </si>
  <si>
    <t xml:space="preserve">    但如后期有关税账单下来我司将按照账单补收关税。
</t>
  </si>
  <si>
    <r>
      <rPr>
        <sz val="10"/>
        <color indexed="8"/>
        <rFont val="宋体"/>
        <charset val="134"/>
      </rPr>
      <t>(6) 所有偏远费，更改地址费，住宅费等附加费：货物签收后，</t>
    </r>
    <r>
      <rPr>
        <sz val="10"/>
        <color indexed="8"/>
        <rFont val="宋体"/>
        <charset val="134"/>
      </rPr>
      <t>180</t>
    </r>
    <r>
      <rPr>
        <sz val="10"/>
        <color indexed="8"/>
        <rFont val="宋体"/>
        <charset val="134"/>
      </rPr>
      <t>天内通知有效，部分偏远城市或代理更新时不能在收货时即刻查出，敬请留意；</t>
    </r>
  </si>
  <si>
    <r>
      <rPr>
        <sz val="10"/>
        <color indexed="8"/>
        <rFont val="宋体"/>
        <charset val="134"/>
      </rPr>
      <t xml:space="preserve">    国外退件费，海关罚款，仓储费</t>
    </r>
    <r>
      <rPr>
        <sz val="10"/>
        <color indexed="8"/>
        <rFont val="宋体"/>
        <charset val="134"/>
      </rPr>
      <t>1年</t>
    </r>
    <r>
      <rPr>
        <sz val="10"/>
        <color indexed="8"/>
        <rFont val="宋体"/>
        <charset val="134"/>
      </rPr>
      <t>内通知有效，请知悉。</t>
    </r>
  </si>
  <si>
    <t>五、赔偿条例</t>
  </si>
  <si>
    <t>(1)　快件出现破损或遗失等问题,收货人须在签收后48小时内向目的地投诉，目的地服务商得到投诉受理后会提供Reference Number。发件代理须凭此Reference Number</t>
  </si>
  <si>
    <t xml:space="preserve">     向我司提出索赔，否则将无法受理；提交索赔时,请同时提供运单和发票；须在快件签收后7天内提交索赔函，并在索赔函上注明上述NO；货物破损的，须提供货物破损</t>
  </si>
  <si>
    <t xml:space="preserve">     的详细照片（含内，外包装情况以及破损实况）；同时须列明遗失或破损快件的品名,型号,数量,单价,总价；</t>
  </si>
  <si>
    <t>(2)　遗失或损毁快件的赔偿根据《华沙公约》相关规则,特殊情况以渠道或出货代理为准理赔：按发货人提供的商业发票海关价值赔偿，最高不超过USD100.0/票（最终以指定的快递服务商赔偿</t>
  </si>
  <si>
    <t xml:space="preserve">     金额为准），文件作免运费处理或赔偿USD20.0；任何形式的延误、遗失或损毁甲方不承担任何间接损失，直接损失的赔偿以上述的最高赔偿标准为限。</t>
  </si>
  <si>
    <t>(3) 要求索赔的快件，应在出现事故15天内，以书面形式向甲方客服部提出索赔，并提供相关的图片、索赔函、商业发票、目的地备案号码；超过索赔期限，甲方不再</t>
  </si>
  <si>
    <t xml:space="preserve">     接受索赔处理，已签收的快件须在货物送达后7天内向甲方书面形式提出，部分第三方贸易渠道服务商不接受索赔，详见报价说明。</t>
  </si>
  <si>
    <t>(4) 由于罢工、战争、自然灾害、航班延误、海关查验、政府行为、快递服务商内部操作或航班等不可抗力因素造成的损失，或客户提供的地址发票等资料有误或不及时</t>
  </si>
  <si>
    <t>　　 造成的损失，或由于收件公司不配合海关清关或无法提供清关文件而产生的清关延误甚至被海关充公没收、退回，我司不承担任何责任。</t>
  </si>
  <si>
    <t>(5) 易碎品请客户自行包装好，否则破碎后我司概不负责；对于高价值产品，建议客人向保险公司购买保险；一切赔偿依上述为准；</t>
  </si>
  <si>
    <t>UPS 操作要求及附加费相关规定</t>
  </si>
  <si>
    <t>一、UPS标准附加费及相关规定</t>
  </si>
  <si>
    <t>UPS不接带电国家</t>
  </si>
  <si>
    <t>01.燃油附加费：每月以UPS官方网上为准！</t>
  </si>
  <si>
    <r>
      <rPr>
        <sz val="10"/>
        <rFont val="宋体"/>
        <charset val="134"/>
      </rPr>
      <t>02.偏远附加费：按</t>
    </r>
    <r>
      <rPr>
        <b/>
        <sz val="10"/>
        <color rgb="FF7030A0"/>
        <rFont val="宋体"/>
        <charset val="134"/>
      </rPr>
      <t>RMB4.7/KG</t>
    </r>
    <r>
      <rPr>
        <sz val="10"/>
        <rFont val="宋体"/>
        <charset val="134"/>
      </rPr>
      <t>*燃油，最低收费</t>
    </r>
    <r>
      <rPr>
        <b/>
        <sz val="10"/>
        <color rgb="FF7030A0"/>
        <rFont val="宋体"/>
        <charset val="134"/>
      </rPr>
      <t>RMB237/票</t>
    </r>
    <r>
      <rPr>
        <sz val="10"/>
        <rFont val="宋体"/>
        <charset val="134"/>
      </rPr>
      <t>*燃油；我司三个月内通知有效，请各客户自行查好偏远，谢谢！</t>
    </r>
  </si>
  <si>
    <r>
      <rPr>
        <sz val="10"/>
        <rFont val="宋体"/>
        <charset val="134"/>
      </rPr>
      <t>03.更改地址手续费：按</t>
    </r>
    <r>
      <rPr>
        <b/>
        <sz val="10"/>
        <color rgb="FF7030A0"/>
        <rFont val="宋体"/>
        <charset val="134"/>
      </rPr>
      <t>RMB94/件*燃油</t>
    </r>
    <r>
      <rPr>
        <sz val="10"/>
        <rFont val="宋体"/>
        <charset val="134"/>
      </rPr>
      <t>计算，具体以账单为准（收件人有权更改派送地址，产生的附加费由运费支付方承担， 如因地址错误或寄件人或收件人要求改地址，均会产生附加费）</t>
    </r>
  </si>
  <si>
    <r>
      <rPr>
        <sz val="10"/>
        <rFont val="宋体"/>
        <charset val="134"/>
      </rPr>
      <t>04.超出偏远地区派送附加费：每公斤</t>
    </r>
    <r>
      <rPr>
        <b/>
        <sz val="10"/>
        <color rgb="FF7030A0"/>
        <rFont val="宋体"/>
        <charset val="134"/>
      </rPr>
      <t>RMB4.5元/KG</t>
    </r>
    <r>
      <rPr>
        <sz val="10"/>
        <rFont val="宋体"/>
        <charset val="134"/>
      </rPr>
      <t>，每票最低收费人民币226.00元/票（需另外收取燃油附加费）</t>
    </r>
  </si>
  <si>
    <t>05.关税预付手续费：按RMB150/票计算；（当地有可能产生目的地关税、附加费、较复杂的海关清关费等， 如更改为预付或选择了关税预付则会向寄件人收取。</t>
  </si>
  <si>
    <t>06.拒收退件手续费：按RMB80/件*燃油计算；（如客人拒收或其他原因不能派送而退回，退件费和手续费均要支付；</t>
  </si>
  <si>
    <r>
      <rPr>
        <sz val="10"/>
        <rFont val="宋体"/>
        <charset val="134"/>
      </rPr>
      <t>07.超长超重附加费：按</t>
    </r>
    <r>
      <rPr>
        <sz val="15"/>
        <color rgb="FFFF0000"/>
        <rFont val="宋体"/>
        <charset val="134"/>
      </rPr>
      <t>RMB48/件计算另需加燃油</t>
    </r>
    <r>
      <rPr>
        <sz val="10"/>
        <color rgb="FFFF0000"/>
        <rFont val="宋体"/>
        <charset val="134"/>
      </rPr>
      <t>；</t>
    </r>
  </si>
  <si>
    <t>⑴  单边长超过122cm，或次长超过76cm，</t>
  </si>
  <si>
    <t>⑵  金属或木质非UPS包装材料的物品和无法完全装入一般纸箱的圆柱形物品，例如：木桶、鼓、圆筒或者轮胎</t>
  </si>
  <si>
    <t>⑶  任何单件货物计费重量超过31公斤</t>
  </si>
  <si>
    <t>08. 超限制附加费：按RMB1500/件*燃油计算</t>
  </si>
  <si>
    <r>
      <rPr>
        <sz val="10"/>
        <color rgb="FFFF0000"/>
        <rFont val="宋体"/>
        <charset val="134"/>
      </rPr>
      <t>⑴ 周长(1长+2宽+2高)超过</t>
    </r>
    <r>
      <rPr>
        <b/>
        <sz val="10"/>
        <color rgb="FFFF0000"/>
        <rFont val="宋体"/>
        <charset val="134"/>
      </rPr>
      <t>400cm</t>
    </r>
    <r>
      <rPr>
        <sz val="10"/>
        <color rgb="FFFF0000"/>
        <rFont val="宋体"/>
        <charset val="134"/>
      </rPr>
      <t>的，需加收1500RMB/件*油，且此件货物的最低计费重量为40KG/件。</t>
    </r>
  </si>
  <si>
    <r>
      <rPr>
        <sz val="10"/>
        <rFont val="宋体"/>
        <charset val="134"/>
      </rPr>
      <t>⑵  超UPS最大限制UPS不承运，如果已中转，</t>
    </r>
    <r>
      <rPr>
        <sz val="15"/>
        <color rgb="FFFF0000"/>
        <rFont val="宋体"/>
        <charset val="134"/>
      </rPr>
      <t>超过最大限制附加费更新为1500RMB/件+U</t>
    </r>
    <r>
      <rPr>
        <sz val="10"/>
        <rFont val="宋体"/>
        <charset val="134"/>
      </rPr>
      <t>，符合第08(1)和07项标准时，两项附加费会同时收取。</t>
    </r>
  </si>
  <si>
    <r>
      <rPr>
        <sz val="10"/>
        <color rgb="FFFF0000"/>
        <rFont val="宋体"/>
        <charset val="134"/>
      </rPr>
      <t>⑶  最大限制表现在:  单边超过274cm，单件超过70kg，</t>
    </r>
    <r>
      <rPr>
        <b/>
        <sz val="10"/>
        <color rgb="FFFF0000"/>
        <rFont val="宋体"/>
        <charset val="134"/>
      </rPr>
      <t>边长之和小于400cm（即1长+2宽+2高&lt;400cm）</t>
    </r>
    <r>
      <rPr>
        <sz val="10"/>
        <color rgb="FFFF0000"/>
        <rFont val="宋体"/>
        <charset val="134"/>
      </rPr>
      <t>中任一条件.</t>
    </r>
  </si>
  <si>
    <r>
      <rPr>
        <sz val="15"/>
        <color rgb="FFFF0000"/>
        <rFont val="宋体"/>
        <charset val="134"/>
      </rPr>
      <t>9.大型包裹附加费:440RMB/件+U,</t>
    </r>
    <r>
      <rPr>
        <sz val="10"/>
        <color rgb="FFFF0000"/>
        <rFont val="宋体"/>
        <charset val="134"/>
      </rPr>
      <t>当包裹长度加周长[（2x宽）+（2x高）]之总和超过300厘米，但不超过UPS的最大的限制长度400厘米，UPS便会考虑把这一项包裹视为一项大型包裹。大包裹最低付款重量为40公斤。此更新目的主要是为满足托运大型包裹的客户。</t>
    </r>
  </si>
  <si>
    <t>10.UPS计费重量的收取</t>
  </si>
  <si>
    <t>根据UPS2014年新规定，重量收费按每件货物实际重量与体积重量相比，取较重者计算收取，之后将每件重量相加后进位,得出计费重量。例如一票三件货，每件货分别实重是10.2KG,20.3KG,30.4KG，对应的材积为8.2KG，15.1KG，40.5KG，</t>
  </si>
  <si>
    <t>按照旧规定计费重量为：8.2+15.1+40.5=63.8KG，而新规定为：10.5+20.5+41=72KG，请各位特别留意。</t>
  </si>
  <si>
    <r>
      <rPr>
        <b/>
        <sz val="10"/>
        <rFont val="宋体"/>
        <charset val="134"/>
      </rPr>
      <t>UPS渠道如快件破损、部分遗失或延误等均不予以赔偿，对于整票快件遗失，申报价值低于100USD的按照实际申报赔偿，最高赔偿金额为USD100，索赔申请必须于货交代理之日算起</t>
    </r>
    <r>
      <rPr>
        <b/>
        <sz val="10"/>
        <color rgb="FF7030A0"/>
        <rFont val="宋体"/>
        <charset val="134"/>
      </rPr>
      <t>14天内</t>
    </r>
    <r>
      <rPr>
        <b/>
        <sz val="10"/>
        <rFont val="宋体"/>
        <charset val="134"/>
      </rPr>
      <t>提出，否则代理不予理赔。高价值物品建议自行购买保险。</t>
    </r>
  </si>
  <si>
    <t>UPS关税正常追索有效期为走货后一年内，其它杂费正常追索有效期为3-6个月，但不限于此时间内！最终以账单为准！</t>
  </si>
  <si>
    <t>其他未列明的，将以UPS实际通知为准</t>
  </si>
  <si>
    <r>
      <rPr>
        <b/>
        <sz val="36"/>
        <rFont val="宋体"/>
        <charset val="134"/>
      </rPr>
      <t>D3-HKDHL</t>
    </r>
    <r>
      <rPr>
        <b/>
        <sz val="36"/>
        <rFont val="宋体"/>
        <charset val="134"/>
        <scheme val="minor"/>
      </rPr>
      <t>电池价</t>
    </r>
    <r>
      <rPr>
        <b/>
        <sz val="18"/>
        <color rgb="FFFF0000"/>
        <rFont val="宋体"/>
        <charset val="134"/>
      </rPr>
      <t>已含油</t>
    </r>
  </si>
  <si>
    <t xml:space="preserve">小货含DG，大货21KG起DG费另加800元/票。   申报价值超120USD+25元/票      </t>
  </si>
  <si>
    <t>分区</t>
  </si>
  <si>
    <t>正规DG出货，每票货需有一箱货需预留0.1KG的资料重</t>
  </si>
  <si>
    <t>只接纯电池，不接超100WH以上的电池，普通纸箱需硬朗整洁，所有纸箱单件不能超10KG。电池需绝缘独立包装。</t>
  </si>
  <si>
    <t>KG</t>
  </si>
  <si>
    <t>重量/国家</t>
  </si>
  <si>
    <t>韩国，台湾</t>
  </si>
  <si>
    <t>新加坡，马来等</t>
  </si>
  <si>
    <t>日本</t>
  </si>
  <si>
    <r>
      <rPr>
        <b/>
        <sz val="9"/>
        <color theme="1"/>
        <rFont val="宋体"/>
        <charset val="134"/>
        <scheme val="minor"/>
      </rPr>
      <t xml:space="preserve">澳大利亚               </t>
    </r>
    <r>
      <rPr>
        <b/>
        <sz val="9"/>
        <color indexed="8"/>
        <rFont val="宋体"/>
        <charset val="134"/>
      </rPr>
      <t xml:space="preserve">    </t>
    </r>
    <r>
      <rPr>
        <b/>
        <sz val="9"/>
        <color indexed="8"/>
        <rFont val="宋体"/>
        <charset val="134"/>
      </rPr>
      <t xml:space="preserve"> 新西兰</t>
    </r>
  </si>
  <si>
    <t xml:space="preserve">美加墨              </t>
  </si>
  <si>
    <r>
      <rPr>
        <b/>
        <sz val="9"/>
        <color theme="1"/>
        <rFont val="宋体"/>
        <charset val="134"/>
        <scheme val="minor"/>
      </rPr>
      <t xml:space="preserve">欧洲各国                </t>
    </r>
    <r>
      <rPr>
        <b/>
        <sz val="9"/>
        <color indexed="8"/>
        <rFont val="宋体"/>
        <charset val="134"/>
      </rPr>
      <t xml:space="preserve">    </t>
    </r>
    <r>
      <rPr>
        <b/>
        <sz val="9"/>
        <color indexed="8"/>
        <rFont val="宋体"/>
        <charset val="134"/>
      </rPr>
      <t>立陶宛</t>
    </r>
    <r>
      <rPr>
        <b/>
        <sz val="9"/>
        <color indexed="8"/>
        <rFont val="宋体"/>
        <charset val="134"/>
      </rPr>
      <t>等</t>
    </r>
  </si>
  <si>
    <t>阿联酋          以色列等</t>
  </si>
  <si>
    <t>哥伦比亚,科威特 沙特 等</t>
  </si>
  <si>
    <t>0.5-2.5kg</t>
  </si>
  <si>
    <t>21-32kg</t>
  </si>
  <si>
    <t>33-70kg</t>
  </si>
  <si>
    <t>71-299kg</t>
  </si>
  <si>
    <t>DHL所有产生的杂费，收件人拒绝支付一律由发件方承担，一旦DHL原始帐单下来产生的杂费发件方需无理由支付。</t>
  </si>
  <si>
    <t>注：此渠道不接各种仿牌，涂牌，贴牌，请各客户交货前先行查货，如在我司查到仿牌贴牌，我司认定为冲货，罚款1000元/票，一律不说情！</t>
  </si>
  <si>
    <t>D3-分区</t>
  </si>
  <si>
    <t>红色字体国家需确认邮编是否有DG服务</t>
  </si>
  <si>
    <t>分区名称</t>
  </si>
  <si>
    <t>目的地国家</t>
  </si>
  <si>
    <t>2区</t>
  </si>
  <si>
    <r>
      <rPr>
        <sz val="10"/>
        <rFont val="宋体"/>
        <charset val="134"/>
      </rPr>
      <t>韩国</t>
    </r>
    <r>
      <rPr>
        <sz val="10"/>
        <rFont val="Arial"/>
        <charset val="0"/>
      </rPr>
      <t>,</t>
    </r>
    <r>
      <rPr>
        <sz val="10"/>
        <rFont val="宋体"/>
        <charset val="134"/>
      </rPr>
      <t>中国台湾</t>
    </r>
    <r>
      <rPr>
        <sz val="10"/>
        <rFont val="Arial"/>
        <charset val="0"/>
      </rPr>
      <t>,</t>
    </r>
  </si>
  <si>
    <t>3区</t>
  </si>
  <si>
    <r>
      <rPr>
        <sz val="10"/>
        <color rgb="FFFF0000"/>
        <rFont val="宋体"/>
        <charset val="134"/>
      </rPr>
      <t>老挝</t>
    </r>
    <r>
      <rPr>
        <sz val="10"/>
        <rFont val="宋体"/>
        <charset val="134"/>
      </rPr>
      <t>,柬埔寨,</t>
    </r>
    <r>
      <rPr>
        <sz val="10"/>
        <color rgb="FFFF0000"/>
        <rFont val="宋体"/>
        <charset val="134"/>
      </rPr>
      <t>文莱</t>
    </r>
    <r>
      <rPr>
        <sz val="10"/>
        <rFont val="宋体"/>
        <charset val="134"/>
      </rPr>
      <t>，印度尼西亚,马来西亚,</t>
    </r>
    <r>
      <rPr>
        <sz val="10"/>
        <color rgb="FFFF0000"/>
        <rFont val="宋体"/>
        <charset val="134"/>
      </rPr>
      <t>菲律宾</t>
    </r>
    <r>
      <rPr>
        <sz val="10"/>
        <rFont val="宋体"/>
        <charset val="134"/>
      </rPr>
      <t>,新加坡,泰国,越南,</t>
    </r>
  </si>
  <si>
    <t>4区</t>
  </si>
  <si>
    <r>
      <rPr>
        <sz val="10"/>
        <rFont val="宋体"/>
        <charset val="134"/>
      </rPr>
      <t>日本</t>
    </r>
    <r>
      <rPr>
        <sz val="10"/>
        <rFont val="Arial"/>
        <charset val="0"/>
      </rPr>
      <t>,</t>
    </r>
  </si>
  <si>
    <t>5区</t>
  </si>
  <si>
    <t>澳大利亚,新西兰,</t>
  </si>
  <si>
    <t>7区</t>
  </si>
  <si>
    <r>
      <rPr>
        <sz val="10"/>
        <rFont val="宋体"/>
        <charset val="134"/>
      </rPr>
      <t>美国，加拿大</t>
    </r>
    <r>
      <rPr>
        <sz val="10"/>
        <rFont val="Arial"/>
        <charset val="0"/>
      </rPr>
      <t>,</t>
    </r>
    <r>
      <rPr>
        <sz val="10"/>
        <rFont val="宋体"/>
        <charset val="134"/>
      </rPr>
      <t>波多黎各</t>
    </r>
    <r>
      <rPr>
        <sz val="10"/>
        <rFont val="Arial"/>
        <charset val="0"/>
      </rPr>
      <t>,</t>
    </r>
    <r>
      <rPr>
        <sz val="10"/>
        <rFont val="宋体"/>
        <charset val="134"/>
      </rPr>
      <t>墨西哥</t>
    </r>
  </si>
  <si>
    <t>8区</t>
  </si>
  <si>
    <t>安道尔,奥地利,比利时,保加利亚,瑞士,塞浦路斯,捷克共和国,德国,丹麦,爱沙尼亚,西班牙,芬兰,法国,直布罗陀,希腊,(克罗地亚:部份城市有服务）,匈牙利,爱尔兰,意大利,泽西岛(英属),立陶宛,卢森堡,拉脱维亚,马尔他,荷兰,挪威(以下两个城市名无服务：JAN MAYEN；  SVALBARD),波兰,葡萄牙,瑞典,斯洛文尼亚,斯洛伐克,圣马力诺,英国, 摩纳哥,罗马尼亚</t>
  </si>
  <si>
    <t>9区</t>
  </si>
  <si>
    <r>
      <rPr>
        <sz val="10"/>
        <rFont val="宋体"/>
        <charset val="134"/>
      </rPr>
      <t>阿联酋,</t>
    </r>
    <r>
      <rPr>
        <sz val="10"/>
        <color rgb="FFFF0000"/>
        <rFont val="宋体"/>
        <charset val="134"/>
      </rPr>
      <t>孟加拉国,不丹,</t>
    </r>
    <r>
      <rPr>
        <sz val="10"/>
        <rFont val="宋体"/>
        <charset val="134"/>
      </rPr>
      <t>以色列</t>
    </r>
    <r>
      <rPr>
        <sz val="10"/>
        <color rgb="FFFF0000"/>
        <rFont val="宋体"/>
        <charset val="134"/>
      </rPr>
      <t>,朝鲜,斯里兰卡,马尔代夫,尼泊尔,巴基斯坦,东帝汶,巴布亚新几内亚,索罗门群岛,汤加,图瓦卢,瓦努阿图,西萨摩亚,库克群岛,瑙鲁共和国,纽埃岛,斐济,基利巴斯共和国,新喀里多尼亚,关岛,马绍尔群岛,帕劳,北马里亚那群岛,美属萨摩亚群岛,密克罗尼西亚,美属维尔京群岛.印度</t>
    </r>
  </si>
  <si>
    <r>
      <rPr>
        <sz val="10"/>
        <rFont val="Arial"/>
        <charset val="0"/>
      </rPr>
      <t>10</t>
    </r>
    <r>
      <rPr>
        <sz val="10"/>
        <rFont val="宋体"/>
        <charset val="134"/>
      </rPr>
      <t>区</t>
    </r>
  </si>
  <si>
    <r>
      <rPr>
        <sz val="10"/>
        <rFont val="宋体"/>
        <charset val="134"/>
      </rPr>
      <t>黎巴嫩,哥伦比亚,科威特,沙特阿拉伯，乌克兰，马其顿,尼日利亚,摩洛哥,塞尔维亚,摩尔多瓦,科特迪瓦,牙买加,哥斯达黎加,阿尔巴尼亚，百慕大,玻利维亚，多米尼加共合国,加纳，</t>
    </r>
    <r>
      <rPr>
        <sz val="10"/>
        <color rgb="FFFF0000"/>
        <rFont val="宋体"/>
        <charset val="134"/>
      </rPr>
      <t>安提瓜和巴布达,安圭拉,亚美尼亚,阿根廷,阿鲁巴岛,阿塞拜疆,波黑,巴巴多斯,布基纳法索,布隆迪,贝宁,巴西,巴哈马,白俄罗斯,伯利兹,智利,喀麦隆,佛得角群岛,多米尼克,阿尔及利亚,厄瓜多尔,埃及,厄里特立亚,埃塞俄比亚,法鲁群岛,加蓬,冈比亚,几内亚,瓜德罗普,赤道几内亚,危地马拉,几内亚比绍,圭亚那,洪都拉斯,海地,加那利群岛,冰岛,约旦,肯尼亚,吉尔吉斯斯坦,科摩罗,科索沃,开曼群岛,哈萨克斯坦,圣卢西亚,利比里亚,莱索托,黑山共和国,马达加斯加,蒙古,毛里塔尼亚,蒙特塞拉岛,毛里求斯,马拉维,莫桑比克,纳米比亚,尼加拉瓜,阿曼,巴拿马,秘鲁,巴拉圭,卡塔尔,卢旺达,塞舌尔,塞内加尔,苏里南,圣多美和普林西比,萨尔瓦多,斯威士兰,特克斯和凯科斯群岛,乍得,多哥,塔吉克斯坦,坦桑尼亚,乌干达,乌拉圭,乌兹别克斯坦,委内瑞拉,英属维尔京群岛,博内尔,库拉索岛(荷兰),圣马丁,尼维斯岛,索马里兰,圣巴泰勒米岛,马约特,南非,赞比亚,津巴布韦,圣基茨和尼维斯,吉布提,叙利亚,特立尼达和多巴哥,刚果,圣赫勒拿,圣文森特和格林纳丁斯岛,巴林,突尼斯,俄罗斯,安哥拉,塞拉里昂,格陵兰,</t>
    </r>
  </si>
  <si>
    <r>
      <rPr>
        <sz val="36"/>
        <color theme="1"/>
        <rFont val="宋体"/>
        <charset val="134"/>
        <scheme val="minor"/>
      </rPr>
      <t>D4-HKDHL化工价</t>
    </r>
    <r>
      <rPr>
        <sz val="26"/>
        <color theme="1"/>
        <rFont val="宋体"/>
        <charset val="134"/>
        <scheme val="minor"/>
      </rPr>
      <t>未含油</t>
    </r>
    <r>
      <rPr>
        <sz val="16"/>
        <color theme="1"/>
        <rFont val="宋体"/>
        <charset val="134"/>
        <scheme val="minor"/>
      </rPr>
      <t>已含旺季附加费</t>
    </r>
  </si>
  <si>
    <t xml:space="preserve">可接正规非危产品：大桶液体粉末，植物提取物，化妆品，树脂，墨水，化工类。不接澳大利亚    </t>
  </si>
  <si>
    <t xml:space="preserve">   预留0.1KG资料重   可接内电         不可装袋  外箱需硬朗不能打黄胶  不能割掉纸箱耳朵</t>
  </si>
  <si>
    <r>
      <rPr>
        <b/>
        <sz val="13"/>
        <color indexed="8"/>
        <rFont val="Calibri"/>
        <charset val="0"/>
      </rPr>
      <t>KG</t>
    </r>
  </si>
  <si>
    <t>Zone 1</t>
  </si>
  <si>
    <t>Zone 2</t>
  </si>
  <si>
    <t>Zone 3</t>
  </si>
  <si>
    <t>Zone 4</t>
  </si>
  <si>
    <t>Zone 5</t>
  </si>
  <si>
    <t>Zone 6</t>
  </si>
  <si>
    <t>Zone 7</t>
  </si>
  <si>
    <t>Zone 8</t>
  </si>
  <si>
    <t>Zone 9</t>
  </si>
  <si>
    <t>Zone 10</t>
  </si>
  <si>
    <t>Zone 11</t>
  </si>
  <si>
    <t>Zone 12</t>
  </si>
  <si>
    <t>Zone 13</t>
  </si>
  <si>
    <t>1.0</t>
  </si>
  <si>
    <t>1.5</t>
  </si>
  <si>
    <t>2.0</t>
  </si>
  <si>
    <t>2.5</t>
  </si>
  <si>
    <t>3.0</t>
  </si>
  <si>
    <t>3.5</t>
  </si>
  <si>
    <t>4.0</t>
  </si>
  <si>
    <t>4.5</t>
  </si>
  <si>
    <t>5.0</t>
  </si>
  <si>
    <t>5.5</t>
  </si>
  <si>
    <t>6.0</t>
  </si>
  <si>
    <t>6.5</t>
  </si>
  <si>
    <t>7.0</t>
  </si>
  <si>
    <t>7.5</t>
  </si>
  <si>
    <t>8.0</t>
  </si>
  <si>
    <t>8.5</t>
  </si>
  <si>
    <t>9.0</t>
  </si>
  <si>
    <t>9.5</t>
  </si>
  <si>
    <t>10.0</t>
  </si>
  <si>
    <t>10.5</t>
  </si>
  <si>
    <t>11.0</t>
  </si>
  <si>
    <t>11.5</t>
  </si>
  <si>
    <t>12.0</t>
  </si>
  <si>
    <t>12.5</t>
  </si>
  <si>
    <t>13.0</t>
  </si>
  <si>
    <t>13.5</t>
  </si>
  <si>
    <t>14.0</t>
  </si>
  <si>
    <t>14.5</t>
  </si>
  <si>
    <t>15.0</t>
  </si>
  <si>
    <t>15.5</t>
  </si>
  <si>
    <t>16.0</t>
  </si>
  <si>
    <t>16.5</t>
  </si>
  <si>
    <t>17.0</t>
  </si>
  <si>
    <t>17.5</t>
  </si>
  <si>
    <t>18.0</t>
  </si>
  <si>
    <t>18.5</t>
  </si>
  <si>
    <t>19.0</t>
  </si>
  <si>
    <t>19.5</t>
  </si>
  <si>
    <t>20.0</t>
  </si>
  <si>
    <t>20.5</t>
  </si>
  <si>
    <t>21.0</t>
  </si>
  <si>
    <t>21.5</t>
  </si>
  <si>
    <t>22.0</t>
  </si>
  <si>
    <t>22.5</t>
  </si>
  <si>
    <t>23.0</t>
  </si>
  <si>
    <t>23.5</t>
  </si>
  <si>
    <t>24.0</t>
  </si>
  <si>
    <t>24.5</t>
  </si>
  <si>
    <t>25.0</t>
  </si>
  <si>
    <t>25.5</t>
  </si>
  <si>
    <t>26.0</t>
  </si>
  <si>
    <t>26.5</t>
  </si>
  <si>
    <t>27.0</t>
  </si>
  <si>
    <t>27.5</t>
  </si>
  <si>
    <t>28.0</t>
  </si>
  <si>
    <t>28.5</t>
  </si>
  <si>
    <t>29.0</t>
  </si>
  <si>
    <t>29.5</t>
  </si>
  <si>
    <t>30.0</t>
  </si>
  <si>
    <t>30.1-70</t>
  </si>
  <si>
    <t>70.1-300</t>
  </si>
  <si>
    <t>300+</t>
  </si>
  <si>
    <t>D4-HKDHL化工价-分区</t>
  </si>
  <si>
    <t>国家</t>
  </si>
  <si>
    <t>1</t>
  </si>
  <si>
    <t>中国</t>
  </si>
  <si>
    <t>中国澳门</t>
  </si>
  <si>
    <t>10</t>
  </si>
  <si>
    <t>阿尔巴尼亚</t>
  </si>
  <si>
    <t>阿尔及利亚</t>
  </si>
  <si>
    <t>阿富汗</t>
  </si>
  <si>
    <t>阿根廷</t>
  </si>
  <si>
    <t>阿鲁巴岛</t>
  </si>
  <si>
    <t>阿曼</t>
  </si>
  <si>
    <t>阿塞拜疆</t>
  </si>
  <si>
    <t>埃及</t>
  </si>
  <si>
    <t>埃塞俄比亚</t>
  </si>
  <si>
    <t>安圭拉岛</t>
  </si>
  <si>
    <t>安提瓜</t>
  </si>
  <si>
    <t>巴巴多斯</t>
  </si>
  <si>
    <t>巴哈马</t>
  </si>
  <si>
    <t>巴拉圭</t>
  </si>
  <si>
    <t>巴拿马</t>
  </si>
  <si>
    <t>巴西</t>
  </si>
  <si>
    <t>白俄罗斯</t>
  </si>
  <si>
    <t>百慕大</t>
  </si>
  <si>
    <t>北马其顿</t>
  </si>
  <si>
    <t>贝宁</t>
  </si>
  <si>
    <t>冰岛</t>
  </si>
  <si>
    <t>波斯尼亚和黑塞哥维那</t>
  </si>
  <si>
    <t>玻利维亚</t>
  </si>
  <si>
    <t>伯利兹</t>
  </si>
  <si>
    <t>博茨瓦纳</t>
  </si>
  <si>
    <t>博内尔岛</t>
  </si>
  <si>
    <t>布基纳法索</t>
  </si>
  <si>
    <t>布隆迪</t>
  </si>
  <si>
    <t>赤道几内亚</t>
  </si>
  <si>
    <t>多哥</t>
  </si>
  <si>
    <t>多米尼加</t>
  </si>
  <si>
    <t>多米尼加共和国</t>
  </si>
  <si>
    <t>俄罗斯</t>
  </si>
  <si>
    <t>厄瓜多尔</t>
  </si>
  <si>
    <t>厄立特里亚</t>
  </si>
  <si>
    <t>法国圭亚那</t>
  </si>
  <si>
    <t>法罗群岛</t>
  </si>
  <si>
    <t>佛得角</t>
  </si>
  <si>
    <t>福克兰群岛</t>
  </si>
  <si>
    <t>冈比亚</t>
  </si>
  <si>
    <t>刚果</t>
  </si>
  <si>
    <t>刚果民主共和国</t>
  </si>
  <si>
    <t>哥伦比亚</t>
  </si>
  <si>
    <t>哥斯达黎加</t>
  </si>
  <si>
    <t>格林纳达</t>
  </si>
  <si>
    <t>格陵兰岛</t>
  </si>
  <si>
    <t>格鲁吉亚</t>
  </si>
  <si>
    <t>古巴</t>
  </si>
  <si>
    <t>瓜德罗普岛</t>
  </si>
  <si>
    <t>哈萨克斯坦</t>
  </si>
  <si>
    <t>海地</t>
  </si>
  <si>
    <t>黑山共和国</t>
  </si>
  <si>
    <t>洪都拉斯</t>
  </si>
  <si>
    <t>吉布提</t>
  </si>
  <si>
    <t>吉尔吉斯斯坦</t>
  </si>
  <si>
    <t>几内亚</t>
  </si>
  <si>
    <t>几内亚比绍</t>
  </si>
  <si>
    <t>加那利群岛</t>
  </si>
  <si>
    <t>加纳</t>
  </si>
  <si>
    <t>加蓬</t>
  </si>
  <si>
    <t>喀麦隆</t>
  </si>
  <si>
    <t>卡塔尔</t>
  </si>
  <si>
    <t>开曼群岛</t>
  </si>
  <si>
    <t>科摩罗</t>
  </si>
  <si>
    <t>科索沃</t>
  </si>
  <si>
    <t>科特迪瓦</t>
  </si>
  <si>
    <t>科威特</t>
  </si>
  <si>
    <t>肯尼亚</t>
  </si>
  <si>
    <t>库拉索岛</t>
  </si>
  <si>
    <t>莱索托</t>
  </si>
  <si>
    <t>黎巴嫩</t>
  </si>
  <si>
    <t>利比里亚</t>
  </si>
  <si>
    <t>利比亚</t>
  </si>
  <si>
    <t>留尼汪岛</t>
  </si>
  <si>
    <t>卢旺达</t>
  </si>
  <si>
    <t>马达加斯加</t>
  </si>
  <si>
    <t>马拉维</t>
  </si>
  <si>
    <t>马里</t>
  </si>
  <si>
    <t>马提尼克</t>
  </si>
  <si>
    <t>马约特岛</t>
  </si>
  <si>
    <t>毛里求斯</t>
  </si>
  <si>
    <t>毛里塔尼亚</t>
  </si>
  <si>
    <t>蒙古</t>
  </si>
  <si>
    <t>蒙特塞拉特</t>
  </si>
  <si>
    <t>秘鲁</t>
  </si>
  <si>
    <t>摩尔多瓦</t>
  </si>
  <si>
    <t>摩洛哥</t>
  </si>
  <si>
    <t>莫桑比克</t>
  </si>
  <si>
    <t>纳米比亚</t>
  </si>
  <si>
    <t>南苏丹</t>
  </si>
  <si>
    <t>尼加拉瓜</t>
  </si>
  <si>
    <t>尼日尔</t>
  </si>
  <si>
    <t>尼日利亚</t>
  </si>
  <si>
    <t>尼维斯</t>
  </si>
  <si>
    <t>萨尔瓦多</t>
  </si>
  <si>
    <t>塞尔维亚</t>
  </si>
  <si>
    <t>塞内加尔</t>
  </si>
  <si>
    <t>塞舌尔</t>
  </si>
  <si>
    <t>圣巴特尔米</t>
  </si>
  <si>
    <t>圣多美和普林西比</t>
  </si>
  <si>
    <t>圣赫勒拿</t>
  </si>
  <si>
    <t>圣基茨</t>
  </si>
  <si>
    <t>圣卢西亚</t>
  </si>
  <si>
    <t>圣马丁</t>
  </si>
  <si>
    <t>圣文森特</t>
  </si>
  <si>
    <t>圣尤斯特歇斯岛</t>
  </si>
  <si>
    <t>斯威士兰</t>
  </si>
  <si>
    <t>苏丹</t>
  </si>
  <si>
    <t>苏里南</t>
  </si>
  <si>
    <t>索马里</t>
  </si>
  <si>
    <t>索马里兰</t>
  </si>
  <si>
    <t>塔吉克斯坦</t>
  </si>
  <si>
    <t>坦桑尼亚</t>
  </si>
  <si>
    <t>特克斯和凯科斯</t>
  </si>
  <si>
    <t>突尼斯</t>
  </si>
  <si>
    <t>土库曼斯坦</t>
  </si>
  <si>
    <t>危地马拉</t>
  </si>
  <si>
    <t>委内瑞拉</t>
  </si>
  <si>
    <t>乌干达</t>
  </si>
  <si>
    <t>乌克兰</t>
  </si>
  <si>
    <t>乌拉圭</t>
  </si>
  <si>
    <t>乌兹别克斯坦</t>
  </si>
  <si>
    <t>叙利亚</t>
  </si>
  <si>
    <t>牙买加</t>
  </si>
  <si>
    <t>亚美尼亚</t>
  </si>
  <si>
    <t>也门</t>
  </si>
  <si>
    <t>伊拉克</t>
  </si>
  <si>
    <t>伊朗</t>
  </si>
  <si>
    <t>英属圭亚那</t>
  </si>
  <si>
    <t>英属维尔京群岛</t>
  </si>
  <si>
    <t>约旦</t>
  </si>
  <si>
    <t>赞比亚</t>
  </si>
  <si>
    <t>智利</t>
  </si>
  <si>
    <t>中非代表</t>
  </si>
  <si>
    <t>中非共和国</t>
  </si>
  <si>
    <t>11</t>
  </si>
  <si>
    <t>阿拉伯联合酋长国</t>
  </si>
  <si>
    <t>斐济</t>
  </si>
  <si>
    <t>斯里兰卡</t>
  </si>
  <si>
    <t>土耳其</t>
  </si>
  <si>
    <t>以色列</t>
  </si>
  <si>
    <t>12</t>
  </si>
  <si>
    <t>安哥拉</t>
  </si>
  <si>
    <t>巴林</t>
  </si>
  <si>
    <t>津巴布韦</t>
  </si>
  <si>
    <t>南非</t>
  </si>
  <si>
    <t>塞拉利昂</t>
  </si>
  <si>
    <t>沙特阿拉伯</t>
  </si>
  <si>
    <t>特立尼达和多巴哥</t>
  </si>
  <si>
    <t>13</t>
  </si>
  <si>
    <t>马来西亚</t>
  </si>
  <si>
    <t>泰国</t>
  </si>
  <si>
    <t>2</t>
  </si>
  <si>
    <t>韩国</t>
  </si>
  <si>
    <t>中国台湾</t>
  </si>
  <si>
    <t>3</t>
  </si>
  <si>
    <t>菲律宾</t>
  </si>
  <si>
    <t>柬埔寨</t>
  </si>
  <si>
    <t>老挝</t>
  </si>
  <si>
    <t>文莱</t>
  </si>
  <si>
    <t>新加坡</t>
  </si>
  <si>
    <t>印度尼西亚</t>
  </si>
  <si>
    <t>越南</t>
  </si>
  <si>
    <t>4</t>
  </si>
  <si>
    <t>5</t>
  </si>
  <si>
    <t>澳大利亚</t>
  </si>
  <si>
    <t>新西兰</t>
  </si>
  <si>
    <t>6</t>
  </si>
  <si>
    <t>美国</t>
  </si>
  <si>
    <t>7</t>
  </si>
  <si>
    <t>波多黎各</t>
  </si>
  <si>
    <t>加拿大</t>
  </si>
  <si>
    <t>墨西哥</t>
  </si>
  <si>
    <t>维尔京群岛</t>
  </si>
  <si>
    <t>8</t>
  </si>
  <si>
    <t>爱尔兰</t>
  </si>
  <si>
    <t>爱沙尼亚</t>
  </si>
  <si>
    <t>安道尔</t>
  </si>
  <si>
    <t>奥地利</t>
  </si>
  <si>
    <t>保加利亚</t>
  </si>
  <si>
    <t>比利时</t>
  </si>
  <si>
    <t>波兰</t>
  </si>
  <si>
    <t>丹麦</t>
  </si>
  <si>
    <t>法国</t>
  </si>
  <si>
    <t>梵蒂冈</t>
  </si>
  <si>
    <t>芬兰</t>
  </si>
  <si>
    <t>根西岛</t>
  </si>
  <si>
    <t>荷兰</t>
  </si>
  <si>
    <t>捷克</t>
  </si>
  <si>
    <t>克罗地亚</t>
  </si>
  <si>
    <t>拉脱维亚</t>
  </si>
  <si>
    <t>立陶宛</t>
  </si>
  <si>
    <t>列支敦士登</t>
  </si>
  <si>
    <t>卢森堡</t>
  </si>
  <si>
    <t>罗马尼亚</t>
  </si>
  <si>
    <t>马耳他</t>
  </si>
  <si>
    <t>摩纳哥</t>
  </si>
  <si>
    <t>挪威</t>
  </si>
  <si>
    <t>葡萄牙</t>
  </si>
  <si>
    <t>瑞典</t>
  </si>
  <si>
    <t>瑞士</t>
  </si>
  <si>
    <t>塞浦路斯</t>
  </si>
  <si>
    <t>圣马力诺</t>
  </si>
  <si>
    <t>斯洛伐克</t>
  </si>
  <si>
    <t>斯洛文尼亚</t>
  </si>
  <si>
    <t>西班牙</t>
  </si>
  <si>
    <t>希腊</t>
  </si>
  <si>
    <t>匈牙利</t>
  </si>
  <si>
    <t>意大利</t>
  </si>
  <si>
    <t>印度</t>
  </si>
  <si>
    <t>英国</t>
  </si>
  <si>
    <t>泽西岛</t>
  </si>
  <si>
    <t>直布罗陀</t>
  </si>
  <si>
    <t>9</t>
  </si>
  <si>
    <t>巴布亚新几内亚</t>
  </si>
  <si>
    <t>巴基斯坦</t>
  </si>
  <si>
    <t>不丹</t>
  </si>
  <si>
    <t>朝鲜</t>
  </si>
  <si>
    <t>东帝汶</t>
  </si>
  <si>
    <t>关岛</t>
  </si>
  <si>
    <t>基里巴斯</t>
  </si>
  <si>
    <t>库克群岛</t>
  </si>
  <si>
    <t>马尔代夫</t>
  </si>
  <si>
    <t>马里亚纳群岛</t>
  </si>
  <si>
    <t>马绍尔群岛</t>
  </si>
  <si>
    <t>孟加拉国</t>
  </si>
  <si>
    <t>密克罗尼西亚</t>
  </si>
  <si>
    <t>缅甸</t>
  </si>
  <si>
    <t>瑙鲁</t>
  </si>
  <si>
    <t>尼泊尔</t>
  </si>
  <si>
    <t>纽埃</t>
  </si>
  <si>
    <t>帕劳</t>
  </si>
  <si>
    <t>萨摩亚</t>
  </si>
  <si>
    <t>所罗门群岛</t>
  </si>
  <si>
    <t>塔希提岛</t>
  </si>
  <si>
    <t>汤加</t>
  </si>
  <si>
    <t>图瓦卢</t>
  </si>
  <si>
    <t>瓦努阿图</t>
  </si>
  <si>
    <t>新喀里多尼亚</t>
  </si>
  <si>
    <r>
      <rPr>
        <b/>
        <sz val="36"/>
        <rFont val="宋体"/>
        <charset val="134"/>
        <scheme val="minor"/>
      </rPr>
      <t>D5-HKDHL特货价</t>
    </r>
    <r>
      <rPr>
        <b/>
        <sz val="26"/>
        <rFont val="宋体"/>
        <charset val="134"/>
      </rPr>
      <t>未含油</t>
    </r>
    <r>
      <rPr>
        <b/>
        <sz val="16"/>
        <rFont val="宋体"/>
        <charset val="134"/>
      </rPr>
      <t>已含旺季附加费</t>
    </r>
    <r>
      <rPr>
        <b/>
        <sz val="16"/>
        <rFont val="宋体"/>
        <charset val="134"/>
        <scheme val="minor"/>
      </rPr>
      <t xml:space="preserve">  </t>
    </r>
  </si>
  <si>
    <t>目录!A1</t>
  </si>
  <si>
    <t xml:space="preserve">香港DHL渠道暂停以下国家小货0-5KG服务：
涉及国家： 波兰（PL)，英国(GB)，匈牙利(HU)，土耳其(TR)，斯洛文尼亚(SI)，马耳他(MT)，芬兰(FI），捷克(CZ)，斯洛伐克(SK)，奥地利(AT)，葡萄牙（PT），尼日利亚（NG），罗马尼亚（RO），西班牙（ES），德国（DE）,瑞士(CH)；      </t>
  </si>
  <si>
    <t xml:space="preserve">可接内置/配套电池（无附加）   带电不能装包裹袋    欧洲国家11-16分区申报低于120USD以下（需要提供交易证明才会中转）  </t>
  </si>
  <si>
    <t>接大电机，马达，压缩机，冰箱，空调，假发,等产品，具体单询。</t>
  </si>
  <si>
    <t>澳门</t>
  </si>
  <si>
    <t>东南亚</t>
  </si>
  <si>
    <t>澳大利亚,新西兰</t>
  </si>
  <si>
    <t>印尼,老挝,越南</t>
  </si>
  <si>
    <t>欧洲一区</t>
  </si>
  <si>
    <t>欧洲二区</t>
  </si>
  <si>
    <t>欧洲三区</t>
  </si>
  <si>
    <t>欧洲四区</t>
  </si>
  <si>
    <t>东欧一区</t>
  </si>
  <si>
    <t>东欧二区</t>
  </si>
  <si>
    <t>中东一区</t>
  </si>
  <si>
    <t>中东二区</t>
  </si>
  <si>
    <t>中东三区</t>
  </si>
  <si>
    <t>非洲一区</t>
  </si>
  <si>
    <t>非洲二区</t>
  </si>
  <si>
    <t>非洲三区</t>
  </si>
  <si>
    <t>非洲四区</t>
  </si>
  <si>
    <t>非洲五区</t>
  </si>
  <si>
    <t>中南美一区</t>
  </si>
  <si>
    <t>中南美二区</t>
  </si>
  <si>
    <t>中南美三区</t>
  </si>
  <si>
    <t>中南美四区</t>
  </si>
  <si>
    <t>巴拉圭（仅文件有服务）</t>
  </si>
  <si>
    <t>关岛、马绍尔群岛、美国萨摩亚群岛</t>
  </si>
  <si>
    <t>包裹价</t>
  </si>
  <si>
    <t>大货价</t>
  </si>
  <si>
    <t>(kg)</t>
  </si>
  <si>
    <t>31-49KG</t>
  </si>
  <si>
    <t>50-69KG</t>
  </si>
  <si>
    <t>70-99KG</t>
  </si>
  <si>
    <t>100-199KG</t>
  </si>
  <si>
    <t>200-299KG</t>
  </si>
  <si>
    <t>备注：</t>
  </si>
  <si>
    <t>1. 以上报价为人民币报价,不含燃油费,燃油费以当月网上公布为准</t>
  </si>
  <si>
    <t>2.收件人拒付的关税将自动改为寄件人支付，并计入結算单内；不预先通知，一年内有效；</t>
  </si>
  <si>
    <t>3.上述价格不包含承运代理有可能另行收取的偏远地区派送附加费，收费标准为人民币4.8/KG*燃油，每票最低收费为人民币240元*燃油,偏远费6个月之内有效（另外收取燃油附加费）。</t>
  </si>
  <si>
    <t>由于DHl的偏远数据库已不再更新，偏远地区不能提前确认，偏远费半年内通知有效。</t>
  </si>
  <si>
    <t xml:space="preserve">4.以上报价可做单独报关.报关费300元/票；报关件如操作失误没曾做报关出口，按报关费5倍赔偿，不再承担连带责任，请知悉
</t>
  </si>
  <si>
    <t>5.关税预付手续费：关税预付手续费RMB150/票，若货在目的地海关产生关税后再更改关税预付则需另加收操作费100RMB/票。</t>
  </si>
  <si>
    <t xml:space="preserve">6.2019年起DHL规定: 如单边长度大于或等于119CM或者单件重量超过68KG，需加收RMB810/件*燃油的操作费,此渠道经过Ｘ光机:尺寸高不超过130cm宽不超过 140cm </t>
  </si>
  <si>
    <t>7.2.5公斤以上的文件按包裹价计算；31公斤以上货物重量按每公斤收费, 不足1公斤按1公斤计算；实重轻而体积大的货物按体积重计算：体积重以 (长 x 寛 x 高)cm /5000 为准；</t>
  </si>
  <si>
    <t>香港DHL不接受下述条件货物寄运：1.单票计费重量大于等于1000KG；2.单件一边尺寸超300CM货物；3.单件重量大于或等于300KG；4.单票件数大于99件</t>
  </si>
  <si>
    <t>8.2019年寄件人要求或不可叠堆的货物特殊处理费：RMB1350元/件*燃油,周六派送附加费：每票人民币350元；均需加燃油！</t>
  </si>
  <si>
    <t xml:space="preserve">1：除发货人特殊指示外，外箱上注明标志/文字提示不可叠放的货物 （“请勿叠放”,“Do not stack / No Stack ”） </t>
  </si>
  <si>
    <t>2：外包装(或裸包等)不能承受堆叠其他货物，形状或货板上的货件阻碍第二个货板或其他非货板运件安全叠放者。</t>
  </si>
  <si>
    <t>9、新增清关资料修改附加费:若在清关流程之前或期间，如货件更改申报价值或发票时产生的，相关之收费 ，会由寄件客户承担，收费标准为450元/票另加当月燃油附加费；</t>
  </si>
  <si>
    <t>10.包括文件及包裹服务：征收高风险地区附加费RMB235*燃油的国家：阿富汗、伊拉克、利比亚、马里、尼日尔、也门、叙利亚(已暂停服务)、南苏丹(已暂停服务)、苏丹(已暂停服务)</t>
  </si>
  <si>
    <t>11.包括文件及包裹服务：征收限运目的地附加费RMB325*燃油的国家：刚果民主共和国、厄立特里亚、伊拉克、利比亚、索马里、苏丹(已暂停服务)、也门、伊朗(已暂停服务)、中非共和国(已暂停服务)、北韩(已暂停服务)、叙利亚(已暂停服务)）</t>
  </si>
  <si>
    <t>12.到哈萨克斯坦海关要求所有进口到当地的“包裹”货件都必须提供出口国的报关证明，因此所有经由香港DHL寄往这个国家的“包裹”,都必须统一在香港进行单独报关，报关手续费为37元/票。</t>
  </si>
  <si>
    <t>13.请提供一式三份的发票，如需以原发票出货，请在运单品名处标明“按原发票出货”，否则因更换发票导致延误及其它，我司概不承担相关责任及费用。</t>
  </si>
  <si>
    <t>14.上述价格不包含承运代理有可能产生的其他额外附加费和目的地关税，以承运代理的规定为准；仓储费以及由于收件人不能配合而引致的退件费等杂费；</t>
  </si>
  <si>
    <t>15.赔偿条例:丢失、破损的物品按申报价值赔偿，但最高不超过100美金/票，文件赔偿RMB80/票，不承担货物丢失所产生的连带损失，高价值的货物建议客户自行购买保险。</t>
  </si>
  <si>
    <t>16.针对出口快件截停后进行销毁、退回、更改派送地址，DHL均将收取每票快件100元的服务费，并且需加燃油</t>
  </si>
  <si>
    <t>17.更多费用及国家清关要求，详见报价表“DHL规则”其他相关注意事项请查阅所使用运单的背书条款；本公司保留各条款的所有及最终解释权。</t>
  </si>
  <si>
    <t>18.香港DHL住宅费按DHL实际账单为准，请知悉！</t>
  </si>
  <si>
    <t>DHL暂停伊朗、朝鲜、叙利亚、利比亚、苏丹、古巴、克里米亚、塔吉克斯坦、阿塞拜彊、乌克兰、俄罗斯、白俄罗斯、委内瑞拉服务；DHL有权随时更新服务区域，请登陆其DHL网站索取最新服务信息，我司不再一一审核，寄件前请自行核实好国家是否有服务，否则，货物退件或公布价结算等一切风险及费用，将由寄件方无条件自行承担;</t>
  </si>
  <si>
    <t>中文国家</t>
  </si>
  <si>
    <t>英文国家</t>
  </si>
  <si>
    <t>二字代码</t>
  </si>
  <si>
    <t>备注</t>
  </si>
  <si>
    <t>01-澳门</t>
  </si>
  <si>
    <t>MACAU</t>
  </si>
  <si>
    <t>MO</t>
  </si>
  <si>
    <t>02-东南亚</t>
  </si>
  <si>
    <t xml:space="preserve">菲律宾 </t>
  </si>
  <si>
    <t>PHILIPPINES, THE</t>
  </si>
  <si>
    <t>PH</t>
  </si>
  <si>
    <t>KOREA, REPUBLIC OF (SOUTH K.)</t>
  </si>
  <si>
    <t>KR</t>
  </si>
  <si>
    <t xml:space="preserve">马来西亚 </t>
  </si>
  <si>
    <t xml:space="preserve">Malaysia </t>
  </si>
  <si>
    <t>MY</t>
  </si>
  <si>
    <t>台湾</t>
  </si>
  <si>
    <t>Taiwan</t>
  </si>
  <si>
    <t>TW</t>
  </si>
  <si>
    <t xml:space="preserve">泰国 </t>
  </si>
  <si>
    <t xml:space="preserve">Thailand </t>
  </si>
  <si>
    <t>TH</t>
  </si>
  <si>
    <t>Brunei</t>
  </si>
  <si>
    <t>BN</t>
  </si>
  <si>
    <t>暂停服务</t>
  </si>
  <si>
    <t xml:space="preserve">新加坡 </t>
  </si>
  <si>
    <t xml:space="preserve">Singapore </t>
  </si>
  <si>
    <t>SG</t>
  </si>
  <si>
    <t>03-日本</t>
  </si>
  <si>
    <t>Japan</t>
  </si>
  <si>
    <t>JP</t>
  </si>
  <si>
    <t>04-澳洲、新西兰</t>
  </si>
  <si>
    <t xml:space="preserve">澳大利亚 </t>
  </si>
  <si>
    <t xml:space="preserve">Australia </t>
  </si>
  <si>
    <t>AU</t>
  </si>
  <si>
    <t xml:space="preserve">新西兰 </t>
  </si>
  <si>
    <t>New Zealand</t>
  </si>
  <si>
    <t>NZ</t>
  </si>
  <si>
    <t>05-印尼、越南、老挝</t>
  </si>
  <si>
    <t xml:space="preserve">Indonesia </t>
  </si>
  <si>
    <t>ID</t>
  </si>
  <si>
    <t>Cambodia</t>
  </si>
  <si>
    <t>KH</t>
  </si>
  <si>
    <t>LAO PEOPLES DEMOCRATIC REPUBLIC</t>
  </si>
  <si>
    <t>LA</t>
  </si>
  <si>
    <t xml:space="preserve">Vietnam </t>
  </si>
  <si>
    <t>VN</t>
  </si>
  <si>
    <t>06-亚洲</t>
  </si>
  <si>
    <t>PAPUA NEW GUINEA</t>
  </si>
  <si>
    <t>PG</t>
  </si>
  <si>
    <t>北马里亚纳群岛</t>
  </si>
  <si>
    <t>COMMONWEALTH NO. MARIANA ISLANDS</t>
  </si>
  <si>
    <t>MP</t>
  </si>
  <si>
    <t xml:space="preserve">不丹 </t>
  </si>
  <si>
    <t xml:space="preserve">Bhutan </t>
  </si>
  <si>
    <t>BT</t>
  </si>
  <si>
    <t>East Timor</t>
  </si>
  <si>
    <t>TL</t>
  </si>
  <si>
    <t xml:space="preserve">法属波利尼西亚 </t>
  </si>
  <si>
    <t>TAHITI</t>
  </si>
  <si>
    <t>PF</t>
  </si>
  <si>
    <t xml:space="preserve">斐济 </t>
  </si>
  <si>
    <t xml:space="preserve">Fiji </t>
  </si>
  <si>
    <t>FJ</t>
  </si>
  <si>
    <t xml:space="preserve">Kiribati </t>
  </si>
  <si>
    <t>KI</t>
  </si>
  <si>
    <t>（暂停服务）</t>
  </si>
  <si>
    <t>Cook Islands</t>
  </si>
  <si>
    <t>CK</t>
  </si>
  <si>
    <t xml:space="preserve">马尔代夫 </t>
  </si>
  <si>
    <t>MALDIVES</t>
  </si>
  <si>
    <t>MV</t>
  </si>
  <si>
    <t xml:space="preserve">孟加拉国 </t>
  </si>
  <si>
    <t xml:space="preserve">Bangladesh </t>
  </si>
  <si>
    <t>BD</t>
  </si>
  <si>
    <t xml:space="preserve">缅甸 </t>
  </si>
  <si>
    <t>MYANMAR</t>
  </si>
  <si>
    <t>MM</t>
  </si>
  <si>
    <t xml:space="preserve">瑙鲁 </t>
  </si>
  <si>
    <t>NAURU, REPUBLIC OF</t>
  </si>
  <si>
    <t>NR</t>
  </si>
  <si>
    <t xml:space="preserve">Nepal </t>
  </si>
  <si>
    <t>NP</t>
  </si>
  <si>
    <t>Niue</t>
  </si>
  <si>
    <t>NU</t>
  </si>
  <si>
    <t xml:space="preserve">萨摩亚 </t>
  </si>
  <si>
    <t>SAMOA</t>
  </si>
  <si>
    <t>WS</t>
  </si>
  <si>
    <t xml:space="preserve">Solomon Islands </t>
  </si>
  <si>
    <t>SB</t>
  </si>
  <si>
    <t xml:space="preserve">汤加 </t>
  </si>
  <si>
    <t xml:space="preserve">Tonga </t>
  </si>
  <si>
    <t>TO</t>
  </si>
  <si>
    <t xml:space="preserve">图瓦卢 </t>
  </si>
  <si>
    <t xml:space="preserve">Tuvalu </t>
  </si>
  <si>
    <t>TV</t>
  </si>
  <si>
    <t xml:space="preserve">瓦努阿图 </t>
  </si>
  <si>
    <t xml:space="preserve">Vanuatu </t>
  </si>
  <si>
    <t>VU</t>
  </si>
  <si>
    <t>New Caledonia</t>
  </si>
  <si>
    <t>NC</t>
  </si>
  <si>
    <t>07-印度、斯里兰卡</t>
  </si>
  <si>
    <t>India</t>
  </si>
  <si>
    <t>IN</t>
  </si>
  <si>
    <t xml:space="preserve">Sri Lanka </t>
  </si>
  <si>
    <t>LK</t>
  </si>
  <si>
    <t>08-中东</t>
  </si>
  <si>
    <t>Pakistan</t>
  </si>
  <si>
    <t>PK</t>
  </si>
  <si>
    <t>09-加拿大</t>
  </si>
  <si>
    <t xml:space="preserve">Canada </t>
  </si>
  <si>
    <t>CA</t>
  </si>
  <si>
    <t>10-墨西哥</t>
  </si>
  <si>
    <t>Mexico</t>
  </si>
  <si>
    <t>MX</t>
  </si>
  <si>
    <t>11-欧洲一区</t>
  </si>
  <si>
    <t xml:space="preserve">比利时 </t>
  </si>
  <si>
    <t xml:space="preserve">Belgium </t>
  </si>
  <si>
    <t>BE</t>
  </si>
  <si>
    <t xml:space="preserve">德国 </t>
  </si>
  <si>
    <t xml:space="preserve">Germany </t>
  </si>
  <si>
    <t>DE</t>
  </si>
  <si>
    <t xml:space="preserve">France </t>
  </si>
  <si>
    <t>FR</t>
  </si>
  <si>
    <t xml:space="preserve">梵蒂冈 </t>
  </si>
  <si>
    <t xml:space="preserve">Vatican </t>
  </si>
  <si>
    <t>VA</t>
  </si>
  <si>
    <t>NETHERLANDS, THE</t>
  </si>
  <si>
    <t>NL</t>
  </si>
  <si>
    <t xml:space="preserve">卢森堡 </t>
  </si>
  <si>
    <t xml:space="preserve">Luxembourg </t>
  </si>
  <si>
    <t>LU</t>
  </si>
  <si>
    <t xml:space="preserve">Monaco </t>
  </si>
  <si>
    <t>MC</t>
  </si>
  <si>
    <t xml:space="preserve">圣马力诺 </t>
  </si>
  <si>
    <t xml:space="preserve">San Marino </t>
  </si>
  <si>
    <t>SM</t>
  </si>
  <si>
    <t>British</t>
  </si>
  <si>
    <t>GB</t>
  </si>
  <si>
    <t xml:space="preserve">意大利 </t>
  </si>
  <si>
    <t xml:space="preserve">Italy </t>
  </si>
  <si>
    <t>IT</t>
  </si>
  <si>
    <t>12-欧洲二区</t>
  </si>
  <si>
    <t>IRELAND, REPUBLIC OF</t>
  </si>
  <si>
    <t>IE</t>
  </si>
  <si>
    <t>Austria</t>
  </si>
  <si>
    <t>AT</t>
  </si>
  <si>
    <t xml:space="preserve">Denmark </t>
  </si>
  <si>
    <t>DK</t>
  </si>
  <si>
    <t>Finland</t>
  </si>
  <si>
    <t>FI</t>
  </si>
  <si>
    <t>Guernsey</t>
  </si>
  <si>
    <t>GG</t>
  </si>
  <si>
    <t>Liechtenstein</t>
  </si>
  <si>
    <t>LI</t>
  </si>
  <si>
    <t xml:space="preserve">挪威 </t>
  </si>
  <si>
    <t>Norway</t>
  </si>
  <si>
    <t>NO</t>
  </si>
  <si>
    <t xml:space="preserve">葡萄牙 </t>
  </si>
  <si>
    <t xml:space="preserve">Portugal </t>
  </si>
  <si>
    <t>PT</t>
  </si>
  <si>
    <t xml:space="preserve">Sweden </t>
  </si>
  <si>
    <t>SE</t>
  </si>
  <si>
    <t xml:space="preserve">瑞士 </t>
  </si>
  <si>
    <t xml:space="preserve">Switzerland </t>
  </si>
  <si>
    <t>CH</t>
  </si>
  <si>
    <t xml:space="preserve">西班牙 </t>
  </si>
  <si>
    <t>Spain</t>
  </si>
  <si>
    <t>ES</t>
  </si>
  <si>
    <t xml:space="preserve">希腊 </t>
  </si>
  <si>
    <t xml:space="preserve">Greece </t>
  </si>
  <si>
    <t>GR</t>
  </si>
  <si>
    <t>JERSEY</t>
  </si>
  <si>
    <t>JE</t>
  </si>
  <si>
    <t>13-欧洲三区</t>
  </si>
  <si>
    <t xml:space="preserve">Estonia </t>
  </si>
  <si>
    <t>EE</t>
  </si>
  <si>
    <t>Bulgaria</t>
  </si>
  <si>
    <t>BG</t>
  </si>
  <si>
    <t xml:space="preserve">拉脱维亚 </t>
  </si>
  <si>
    <t xml:space="preserve">Latvia </t>
  </si>
  <si>
    <t>LV</t>
  </si>
  <si>
    <t xml:space="preserve">立陶宛 </t>
  </si>
  <si>
    <t xml:space="preserve">Lithuania </t>
  </si>
  <si>
    <t>LT</t>
  </si>
  <si>
    <t xml:space="preserve">马耳他 </t>
  </si>
  <si>
    <t xml:space="preserve">Malta </t>
  </si>
  <si>
    <t>MT</t>
  </si>
  <si>
    <t xml:space="preserve">塞浦路斯 </t>
  </si>
  <si>
    <t xml:space="preserve">Cyprus </t>
  </si>
  <si>
    <t>CY</t>
  </si>
  <si>
    <t xml:space="preserve">斯洛伐克 </t>
  </si>
  <si>
    <t>SLOVAK REPUBLIC</t>
  </si>
  <si>
    <t>SK</t>
  </si>
  <si>
    <t xml:space="preserve">Slovenia </t>
  </si>
  <si>
    <t>SI</t>
  </si>
  <si>
    <t>14-欧洲四区</t>
  </si>
  <si>
    <t xml:space="preserve">波兰 </t>
  </si>
  <si>
    <t xml:space="preserve">Poland </t>
  </si>
  <si>
    <t>PL</t>
  </si>
  <si>
    <t xml:space="preserve">捷克 </t>
  </si>
  <si>
    <t>CZECH REPUBLIC, THE</t>
  </si>
  <si>
    <t>CZ</t>
  </si>
  <si>
    <t xml:space="preserve">罗马尼亚 </t>
  </si>
  <si>
    <t>Romania</t>
  </si>
  <si>
    <t>RO</t>
  </si>
  <si>
    <t xml:space="preserve">匈牙利 </t>
  </si>
  <si>
    <t xml:space="preserve">Hungary </t>
  </si>
  <si>
    <t>HU</t>
  </si>
  <si>
    <t>15-东欧一区</t>
  </si>
  <si>
    <t>Andorra</t>
  </si>
  <si>
    <t>AD</t>
  </si>
  <si>
    <t xml:space="preserve">冰岛 </t>
  </si>
  <si>
    <t xml:space="preserve">Iceland </t>
  </si>
  <si>
    <t>IS</t>
  </si>
  <si>
    <t>FAEROE ISLANDS</t>
  </si>
  <si>
    <t>FO</t>
  </si>
  <si>
    <t>格陵兰</t>
  </si>
  <si>
    <t xml:space="preserve">Greenland </t>
  </si>
  <si>
    <t>GL</t>
  </si>
  <si>
    <t>CANARY ISLANDS, THE</t>
  </si>
  <si>
    <t>IC</t>
  </si>
  <si>
    <t>Gibraltar</t>
  </si>
  <si>
    <t>GI</t>
  </si>
  <si>
    <t>16-东欧二区</t>
  </si>
  <si>
    <t>Albania</t>
  </si>
  <si>
    <t>AL</t>
  </si>
  <si>
    <t xml:space="preserve">Afghanistan </t>
  </si>
  <si>
    <t>AF</t>
  </si>
  <si>
    <t>Azerbaijan</t>
  </si>
  <si>
    <t>AZ</t>
  </si>
  <si>
    <t>RUSSIAN FEDERATION, THE</t>
  </si>
  <si>
    <t>BY</t>
  </si>
  <si>
    <t xml:space="preserve">波斯尼亚和黑塞哥维那 </t>
  </si>
  <si>
    <t>BOSNIA HERZEGOVINA</t>
  </si>
  <si>
    <t>BA</t>
  </si>
  <si>
    <t xml:space="preserve">俄罗斯 </t>
  </si>
  <si>
    <t xml:space="preserve">Russia </t>
  </si>
  <si>
    <t>RU</t>
  </si>
  <si>
    <t>Falkland Islands</t>
  </si>
  <si>
    <t>FK</t>
  </si>
  <si>
    <t xml:space="preserve">格鲁吉亚 </t>
  </si>
  <si>
    <t>GEORGIA, REPUBLIC OF</t>
  </si>
  <si>
    <t>GE</t>
  </si>
  <si>
    <t xml:space="preserve">Kazakhstan </t>
  </si>
  <si>
    <t>KZ</t>
  </si>
  <si>
    <t>MONTENEGRO, REPUBLIC OF</t>
  </si>
  <si>
    <t>ME</t>
  </si>
  <si>
    <t xml:space="preserve">Kyrgyzstan </t>
  </si>
  <si>
    <t>Kosovo</t>
  </si>
  <si>
    <t>KV</t>
  </si>
  <si>
    <t xml:space="preserve">克罗地亚 </t>
  </si>
  <si>
    <t>Croatia</t>
  </si>
  <si>
    <t>HR</t>
  </si>
  <si>
    <t xml:space="preserve">马其顿 </t>
  </si>
  <si>
    <t>MACEDONIA, REPUBLIC OF</t>
  </si>
  <si>
    <t>MK</t>
  </si>
  <si>
    <t xml:space="preserve">摩尔多瓦 </t>
  </si>
  <si>
    <t>MOLDOVA, REPUBLIC OF</t>
  </si>
  <si>
    <t>MD</t>
  </si>
  <si>
    <t>SERBIA, REPUBLIC OF</t>
  </si>
  <si>
    <t>RS</t>
  </si>
  <si>
    <t xml:space="preserve">乌克兰 </t>
  </si>
  <si>
    <t xml:space="preserve">Ukraine </t>
  </si>
  <si>
    <t>UA</t>
  </si>
  <si>
    <t xml:space="preserve">Uzbekistan </t>
  </si>
  <si>
    <t>UZ</t>
  </si>
  <si>
    <t xml:space="preserve">亚美尼亚 </t>
  </si>
  <si>
    <t xml:space="preserve">Armenia </t>
  </si>
  <si>
    <t>AM</t>
  </si>
  <si>
    <t>17-中东一区</t>
  </si>
  <si>
    <t>阿联酋</t>
  </si>
  <si>
    <t xml:space="preserve">United Arab Emirates </t>
  </si>
  <si>
    <t>AE</t>
  </si>
  <si>
    <t>Bahrain</t>
  </si>
  <si>
    <t>BH</t>
  </si>
  <si>
    <t xml:space="preserve">卡塔尔 </t>
  </si>
  <si>
    <t xml:space="preserve">Qatar </t>
  </si>
  <si>
    <t>QA</t>
  </si>
  <si>
    <t xml:space="preserve">科威特 </t>
  </si>
  <si>
    <t xml:space="preserve">Kuwait </t>
  </si>
  <si>
    <t>KW</t>
  </si>
  <si>
    <t xml:space="preserve">约旦 </t>
  </si>
  <si>
    <t xml:space="preserve">Jordan </t>
  </si>
  <si>
    <t>JO</t>
  </si>
  <si>
    <t>18-中东二区</t>
  </si>
  <si>
    <t xml:space="preserve">土耳其 </t>
  </si>
  <si>
    <t xml:space="preserve">Turkey </t>
  </si>
  <si>
    <t>TR</t>
  </si>
  <si>
    <t>19-中东三区</t>
  </si>
  <si>
    <t xml:space="preserve">阿曼 </t>
  </si>
  <si>
    <t xml:space="preserve">Oman </t>
  </si>
  <si>
    <t>OM</t>
  </si>
  <si>
    <t xml:space="preserve">黎巴嫩 </t>
  </si>
  <si>
    <t xml:space="preserve">Lebanon </t>
  </si>
  <si>
    <t>LB</t>
  </si>
  <si>
    <t>SOUTH SUDAN</t>
  </si>
  <si>
    <t>SS</t>
  </si>
  <si>
    <t xml:space="preserve">沙特阿拉伯 </t>
  </si>
  <si>
    <t xml:space="preserve">Saudi Arabia </t>
  </si>
  <si>
    <t>SA</t>
  </si>
  <si>
    <t xml:space="preserve">也门 </t>
  </si>
  <si>
    <t>YEMEN, REPUBLIC OF</t>
  </si>
  <si>
    <t>YE</t>
  </si>
  <si>
    <t xml:space="preserve">Iraq </t>
  </si>
  <si>
    <t>IQ</t>
  </si>
  <si>
    <t xml:space="preserve">Israel </t>
  </si>
  <si>
    <t>IL</t>
  </si>
  <si>
    <t>20-非洲一区</t>
  </si>
  <si>
    <t>Egypt</t>
  </si>
  <si>
    <t>EG</t>
  </si>
  <si>
    <t>21-非洲二区</t>
  </si>
  <si>
    <t xml:space="preserve">埃塞俄比亚 </t>
  </si>
  <si>
    <t xml:space="preserve">Ethiopia </t>
  </si>
  <si>
    <t>ET</t>
  </si>
  <si>
    <t xml:space="preserve">Eritrea </t>
  </si>
  <si>
    <t>ER</t>
  </si>
  <si>
    <t xml:space="preserve">肯尼亚 </t>
  </si>
  <si>
    <t xml:space="preserve">Kenya </t>
  </si>
  <si>
    <t>KE</t>
  </si>
  <si>
    <t xml:space="preserve">南非 </t>
  </si>
  <si>
    <t xml:space="preserve">South Africa </t>
  </si>
  <si>
    <t>ZA</t>
  </si>
  <si>
    <t xml:space="preserve">乌干达 </t>
  </si>
  <si>
    <t>Uganda</t>
  </si>
  <si>
    <t>UG</t>
  </si>
  <si>
    <t>22-非洲三区</t>
  </si>
  <si>
    <t>Algeria</t>
  </si>
  <si>
    <t>DZ</t>
  </si>
  <si>
    <t xml:space="preserve">贝宁 </t>
  </si>
  <si>
    <t xml:space="preserve">Benin </t>
  </si>
  <si>
    <t>BJ</t>
  </si>
  <si>
    <t xml:space="preserve">博茨瓦纳 </t>
  </si>
  <si>
    <t xml:space="preserve">Botswana </t>
  </si>
  <si>
    <t>BW</t>
  </si>
  <si>
    <t xml:space="preserve">布隆迪 </t>
  </si>
  <si>
    <t xml:space="preserve">Burundi </t>
  </si>
  <si>
    <t>BI</t>
  </si>
  <si>
    <t xml:space="preserve">赤道几内亚 </t>
  </si>
  <si>
    <t>GUINEA-EQUATORIAL</t>
  </si>
  <si>
    <t>GQ</t>
  </si>
  <si>
    <t xml:space="preserve">Togo </t>
  </si>
  <si>
    <t>TG</t>
  </si>
  <si>
    <t xml:space="preserve">佛得角 </t>
  </si>
  <si>
    <t xml:space="preserve">Cape Verde </t>
  </si>
  <si>
    <t>CV</t>
  </si>
  <si>
    <t xml:space="preserve">Gambia </t>
  </si>
  <si>
    <t>GM</t>
  </si>
  <si>
    <t>CONGO, THE DEMOCRATIC REPUBLIC OF</t>
  </si>
  <si>
    <t>CG</t>
  </si>
  <si>
    <t xml:space="preserve">Djibouti </t>
  </si>
  <si>
    <t>DJ</t>
  </si>
  <si>
    <t>GUINEA-BISSAU</t>
  </si>
  <si>
    <t>GW</t>
  </si>
  <si>
    <t xml:space="preserve">加纳 </t>
  </si>
  <si>
    <t xml:space="preserve">Ghana </t>
  </si>
  <si>
    <t>GH</t>
  </si>
  <si>
    <t xml:space="preserve">Gabon </t>
  </si>
  <si>
    <t>GA</t>
  </si>
  <si>
    <t xml:space="preserve">津巴布韦 </t>
  </si>
  <si>
    <t xml:space="preserve">Zimbabwe </t>
  </si>
  <si>
    <t>ZW</t>
  </si>
  <si>
    <t xml:space="preserve">喀麦隆 </t>
  </si>
  <si>
    <t xml:space="preserve">Cameroon </t>
  </si>
  <si>
    <t>CM</t>
  </si>
  <si>
    <t xml:space="preserve">科摩罗 </t>
  </si>
  <si>
    <t>Comoros</t>
  </si>
  <si>
    <t>KM</t>
  </si>
  <si>
    <t xml:space="preserve">莱索托 </t>
  </si>
  <si>
    <t xml:space="preserve">Lesotho </t>
  </si>
  <si>
    <t>LS</t>
  </si>
  <si>
    <t>REUNION, ISLAND OF</t>
  </si>
  <si>
    <t>RE</t>
  </si>
  <si>
    <t xml:space="preserve">卢旺达 </t>
  </si>
  <si>
    <t xml:space="preserve">Rwanda </t>
  </si>
  <si>
    <t>RW</t>
  </si>
  <si>
    <t xml:space="preserve">马达加斯加 </t>
  </si>
  <si>
    <t xml:space="preserve">Madagascar </t>
  </si>
  <si>
    <t>MG</t>
  </si>
  <si>
    <t xml:space="preserve">马拉维 </t>
  </si>
  <si>
    <t xml:space="preserve">Malawi </t>
  </si>
  <si>
    <t>MW</t>
  </si>
  <si>
    <t xml:space="preserve">马约特岛 </t>
  </si>
  <si>
    <t>Mayotte</t>
  </si>
  <si>
    <t>YT</t>
  </si>
  <si>
    <t xml:space="preserve">毛里求斯 </t>
  </si>
  <si>
    <t xml:space="preserve">Mauritius </t>
  </si>
  <si>
    <t>MU</t>
  </si>
  <si>
    <t xml:space="preserve">毛里塔尼亚 </t>
  </si>
  <si>
    <t xml:space="preserve">Mauritania </t>
  </si>
  <si>
    <t>MR</t>
  </si>
  <si>
    <t xml:space="preserve">Morocco </t>
  </si>
  <si>
    <t>MA</t>
  </si>
  <si>
    <t xml:space="preserve">莫桑比克 </t>
  </si>
  <si>
    <t xml:space="preserve">Mozambique </t>
  </si>
  <si>
    <t>MZ</t>
  </si>
  <si>
    <t xml:space="preserve">纳米比亚 </t>
  </si>
  <si>
    <t xml:space="preserve">Namibia </t>
  </si>
  <si>
    <t>NA</t>
  </si>
  <si>
    <t xml:space="preserve">Nigeria </t>
  </si>
  <si>
    <t>NG</t>
  </si>
  <si>
    <t xml:space="preserve">塞内加尔 </t>
  </si>
  <si>
    <t xml:space="preserve">Senegal </t>
  </si>
  <si>
    <t>SN</t>
  </si>
  <si>
    <t xml:space="preserve">塞舌尔 </t>
  </si>
  <si>
    <t xml:space="preserve">Seychelles </t>
  </si>
  <si>
    <t>SC</t>
  </si>
  <si>
    <t xml:space="preserve">Swaziland </t>
  </si>
  <si>
    <t>SZ</t>
  </si>
  <si>
    <t>SOMALILAND, REP OF (NORTH SOMALIA)</t>
  </si>
  <si>
    <t>SO</t>
  </si>
  <si>
    <t>索马里兰共和国</t>
  </si>
  <si>
    <t>Somaliland Republic</t>
  </si>
  <si>
    <t>XS</t>
  </si>
  <si>
    <t xml:space="preserve">坦桑尼亚 </t>
  </si>
  <si>
    <t xml:space="preserve">Tanzania </t>
  </si>
  <si>
    <t>TZ</t>
  </si>
  <si>
    <t xml:space="preserve">突尼斯 </t>
  </si>
  <si>
    <t xml:space="preserve">Tunisia </t>
  </si>
  <si>
    <t>TN</t>
  </si>
  <si>
    <t xml:space="preserve">赞比亚 </t>
  </si>
  <si>
    <t xml:space="preserve">Zambia </t>
  </si>
  <si>
    <t>ZM</t>
  </si>
  <si>
    <t xml:space="preserve">乍得 </t>
  </si>
  <si>
    <t xml:space="preserve">Chad </t>
  </si>
  <si>
    <t>TD</t>
  </si>
  <si>
    <t>23-非洲四区</t>
  </si>
  <si>
    <t xml:space="preserve">安哥拉 </t>
  </si>
  <si>
    <t xml:space="preserve">Angola </t>
  </si>
  <si>
    <t>AO</t>
  </si>
  <si>
    <t>Democratic Republic of Congo</t>
  </si>
  <si>
    <t>CD</t>
  </si>
  <si>
    <t>COTE D IVOIRE</t>
  </si>
  <si>
    <t>CI</t>
  </si>
  <si>
    <t xml:space="preserve">圣赫勒拿 </t>
  </si>
  <si>
    <t xml:space="preserve">Saint Helena </t>
  </si>
  <si>
    <t>SH</t>
  </si>
  <si>
    <t>24-非洲五区</t>
  </si>
  <si>
    <t xml:space="preserve">布基纳法索 </t>
  </si>
  <si>
    <t xml:space="preserve">Burkina Faso </t>
  </si>
  <si>
    <t>BF</t>
  </si>
  <si>
    <t>GUINEA REPUBLIC</t>
  </si>
  <si>
    <t>GN</t>
  </si>
  <si>
    <t xml:space="preserve">Liberia </t>
  </si>
  <si>
    <t>LR</t>
  </si>
  <si>
    <t xml:space="preserve">马里 </t>
  </si>
  <si>
    <t xml:space="preserve">Mali </t>
  </si>
  <si>
    <t>ML</t>
  </si>
  <si>
    <t xml:space="preserve">尼日尔 </t>
  </si>
  <si>
    <t xml:space="preserve">Niger </t>
  </si>
  <si>
    <t>NE</t>
  </si>
  <si>
    <t>Sierra leone</t>
  </si>
  <si>
    <t>SL</t>
  </si>
  <si>
    <t>中非</t>
  </si>
  <si>
    <t>CENTRAL AFRICAN REPUBLIC</t>
  </si>
  <si>
    <t>CF</t>
  </si>
  <si>
    <t>25-中南美洲一区</t>
  </si>
  <si>
    <t xml:space="preserve">Panama </t>
  </si>
  <si>
    <t>PA</t>
  </si>
  <si>
    <t>多米尼克</t>
  </si>
  <si>
    <t>Dominica</t>
  </si>
  <si>
    <t>DM</t>
  </si>
  <si>
    <t xml:space="preserve">洪都拉斯 </t>
  </si>
  <si>
    <t xml:space="preserve">Honduras </t>
  </si>
  <si>
    <t>HN</t>
  </si>
  <si>
    <t>Venezuela</t>
  </si>
  <si>
    <t>VE</t>
  </si>
  <si>
    <t>26-中南美洲二区</t>
  </si>
  <si>
    <t xml:space="preserve">多米尼加共和国 </t>
  </si>
  <si>
    <t>DOMINICA</t>
  </si>
  <si>
    <t>DO</t>
  </si>
  <si>
    <t xml:space="preserve">Costa Rica  </t>
  </si>
  <si>
    <t>CR</t>
  </si>
  <si>
    <t xml:space="preserve">秘鲁 </t>
  </si>
  <si>
    <t xml:space="preserve">Peru </t>
  </si>
  <si>
    <t>PE</t>
  </si>
  <si>
    <t xml:space="preserve">特立尼达和多巴哥 </t>
  </si>
  <si>
    <t>Trinidad and Tobago</t>
  </si>
  <si>
    <t>TT</t>
  </si>
  <si>
    <t xml:space="preserve">智利 </t>
  </si>
  <si>
    <t xml:space="preserve">Chile </t>
  </si>
  <si>
    <t>CL</t>
  </si>
  <si>
    <t>27-中南美洲三区</t>
  </si>
  <si>
    <t>Argentina</t>
  </si>
  <si>
    <t>AR</t>
  </si>
  <si>
    <t>Brazil</t>
  </si>
  <si>
    <t>BR</t>
  </si>
  <si>
    <t xml:space="preserve">乌拉圭 </t>
  </si>
  <si>
    <t xml:space="preserve">Uruguay </t>
  </si>
  <si>
    <t>UY</t>
  </si>
  <si>
    <t xml:space="preserve">牙买加 </t>
  </si>
  <si>
    <t xml:space="preserve">Jamaica </t>
  </si>
  <si>
    <t>JM</t>
  </si>
  <si>
    <t>28-中南美洲四区</t>
  </si>
  <si>
    <t>阿鲁巴</t>
  </si>
  <si>
    <t>Aruba</t>
  </si>
  <si>
    <t>AW</t>
  </si>
  <si>
    <t>安圭拉</t>
  </si>
  <si>
    <t>Anguilla</t>
  </si>
  <si>
    <t>AI</t>
  </si>
  <si>
    <t>安提瓜和巴布达</t>
  </si>
  <si>
    <t>ANTIGUA</t>
  </si>
  <si>
    <t>AG</t>
  </si>
  <si>
    <t>Barbados</t>
  </si>
  <si>
    <t>BB</t>
  </si>
  <si>
    <t>Bahamas</t>
  </si>
  <si>
    <t>BS</t>
  </si>
  <si>
    <t xml:space="preserve">百慕大(英) </t>
  </si>
  <si>
    <t>BERMUDA</t>
  </si>
  <si>
    <t>BM</t>
  </si>
  <si>
    <t xml:space="preserve">Puerto Rico </t>
  </si>
  <si>
    <t>PR</t>
  </si>
  <si>
    <t xml:space="preserve">Bolivia </t>
  </si>
  <si>
    <t>BO</t>
  </si>
  <si>
    <t xml:space="preserve">伯利兹 </t>
  </si>
  <si>
    <t xml:space="preserve">Belize </t>
  </si>
  <si>
    <t>BZ</t>
  </si>
  <si>
    <t>BONAIRE</t>
  </si>
  <si>
    <t>XB</t>
  </si>
  <si>
    <t xml:space="preserve">厄瓜多尔 </t>
  </si>
  <si>
    <t xml:space="preserve">Ecuador </t>
  </si>
  <si>
    <t>EC</t>
  </si>
  <si>
    <t xml:space="preserve">法属圭亚那 </t>
  </si>
  <si>
    <t xml:space="preserve">French Guiana </t>
  </si>
  <si>
    <t>GF</t>
  </si>
  <si>
    <t xml:space="preserve">哥伦比亚 </t>
  </si>
  <si>
    <t xml:space="preserve">Colombia </t>
  </si>
  <si>
    <t>CO</t>
  </si>
  <si>
    <t xml:space="preserve">格林纳达 </t>
  </si>
  <si>
    <t xml:space="preserve">Grenada </t>
  </si>
  <si>
    <t>GD</t>
  </si>
  <si>
    <t>瓜德罗普</t>
  </si>
  <si>
    <t>Guadeloupe</t>
  </si>
  <si>
    <t>GP</t>
  </si>
  <si>
    <t xml:space="preserve">圭亚那 </t>
  </si>
  <si>
    <t>GUYANA (BRITISH)</t>
  </si>
  <si>
    <t>GY</t>
  </si>
  <si>
    <t xml:space="preserve">海地 </t>
  </si>
  <si>
    <t xml:space="preserve">Haiti </t>
  </si>
  <si>
    <t>HT</t>
  </si>
  <si>
    <t>开曼群岛(英)</t>
  </si>
  <si>
    <t>Cayman Islands</t>
  </si>
  <si>
    <t>KY</t>
  </si>
  <si>
    <t>库拉索</t>
  </si>
  <si>
    <t>Curacao</t>
  </si>
  <si>
    <t>XC</t>
  </si>
  <si>
    <t xml:space="preserve">Martinique </t>
  </si>
  <si>
    <t>MQ</t>
  </si>
  <si>
    <t>美属维尔京群岛</t>
  </si>
  <si>
    <t>VIRGIN ISLANDS (US)</t>
  </si>
  <si>
    <t>VI</t>
  </si>
  <si>
    <t xml:space="preserve">蒙古 </t>
  </si>
  <si>
    <t xml:space="preserve">Mongolia </t>
  </si>
  <si>
    <t>MN</t>
  </si>
  <si>
    <t xml:space="preserve">蒙特塞拉特岛(英) </t>
  </si>
  <si>
    <t>Montserrat</t>
  </si>
  <si>
    <t>MS</t>
  </si>
  <si>
    <t xml:space="preserve">尼加拉瓜 </t>
  </si>
  <si>
    <t xml:space="preserve">Nicaragua </t>
  </si>
  <si>
    <t>NI</t>
  </si>
  <si>
    <t>Nevis</t>
  </si>
  <si>
    <t>XN</t>
  </si>
  <si>
    <t xml:space="preserve">萨尔瓦多 </t>
  </si>
  <si>
    <t>El Salvador</t>
  </si>
  <si>
    <t>SV</t>
  </si>
  <si>
    <t>圣巴特勒米岛</t>
  </si>
  <si>
    <t>St.Barthelemy</t>
  </si>
  <si>
    <t>XY</t>
  </si>
  <si>
    <t xml:space="preserve">圣多美和普林西比 </t>
  </si>
  <si>
    <t>SAO TOME AND PRINCIPE</t>
  </si>
  <si>
    <t>ST</t>
  </si>
  <si>
    <t>ST. KITTS</t>
  </si>
  <si>
    <t>KN</t>
  </si>
  <si>
    <t xml:space="preserve">圣卢西亚 </t>
  </si>
  <si>
    <t>ST. LUCIA</t>
  </si>
  <si>
    <t>LC</t>
  </si>
  <si>
    <t>圣马丁岛</t>
  </si>
  <si>
    <t>St.Maarten</t>
  </si>
  <si>
    <t>XM</t>
  </si>
  <si>
    <t>圣文森特岛</t>
  </si>
  <si>
    <t>ST. VINCENT</t>
  </si>
  <si>
    <t>VC</t>
  </si>
  <si>
    <t>圣尤斯塔提马斯岛</t>
  </si>
  <si>
    <t>ST. EUSTATIUS</t>
  </si>
  <si>
    <t>XE</t>
  </si>
  <si>
    <t xml:space="preserve">苏里南 </t>
  </si>
  <si>
    <t xml:space="preserve">Suriname </t>
  </si>
  <si>
    <t>SR</t>
  </si>
  <si>
    <t>特克斯和凯科斯群岛</t>
  </si>
  <si>
    <t>Turks And Caicos Islands</t>
  </si>
  <si>
    <t>TC</t>
  </si>
  <si>
    <t xml:space="preserve">危地马拉 </t>
  </si>
  <si>
    <t xml:space="preserve">Guatemala </t>
  </si>
  <si>
    <t>GT</t>
  </si>
  <si>
    <t>VIRGIN ISLANDS (BRITISH)</t>
  </si>
  <si>
    <t>VG</t>
  </si>
  <si>
    <t>29-巴拉圭</t>
  </si>
  <si>
    <t xml:space="preserve">Paraguay </t>
  </si>
  <si>
    <t>PY</t>
  </si>
  <si>
    <t>31-南美洲</t>
  </si>
  <si>
    <t xml:space="preserve">关岛(美) </t>
  </si>
  <si>
    <t xml:space="preserve">Guam </t>
  </si>
  <si>
    <t>GU</t>
  </si>
  <si>
    <t xml:space="preserve">马绍尔群岛 </t>
  </si>
  <si>
    <t>Marshall Islands</t>
  </si>
  <si>
    <t>MH</t>
  </si>
  <si>
    <t>美属萨摩亚</t>
  </si>
  <si>
    <t>American samoa</t>
  </si>
  <si>
    <t>AS</t>
  </si>
  <si>
    <t>2021年HKUPS公布价</t>
  </si>
  <si>
    <t>单位：人民币RMB</t>
  </si>
  <si>
    <t>公斤（KG）</t>
  </si>
  <si>
    <t>新加坡、菲律宾、马来西亚,泰国、越南等</t>
  </si>
  <si>
    <t>澳大利亚、新西兰、印度尼西亚</t>
  </si>
  <si>
    <t>加拿大、墨西哥、美国，波多黎各</t>
  </si>
  <si>
    <t>英国、西班牙、意大利、法国、德国,荷兰等</t>
  </si>
  <si>
    <t>丹麦、芬兰、挪威、波兰、瑞士、等</t>
  </si>
  <si>
    <t>希腊、葡萄牙等</t>
  </si>
  <si>
    <t>巴西、捷克、匈牙利等</t>
  </si>
  <si>
    <t>包裹</t>
  </si>
  <si>
    <t>21-44KG</t>
  </si>
  <si>
    <t>45-70KG</t>
  </si>
  <si>
    <t>71-99KG</t>
  </si>
  <si>
    <t>100-299KG</t>
  </si>
  <si>
    <r>
      <rPr>
        <b/>
        <sz val="10"/>
        <rFont val="Arial"/>
        <charset val="134"/>
      </rPr>
      <t>300KG</t>
    </r>
    <r>
      <rPr>
        <b/>
        <sz val="10"/>
        <rFont val="宋体"/>
        <charset val="134"/>
      </rPr>
      <t>以上</t>
    </r>
  </si>
  <si>
    <t>U1-HKUPS品牌价含油 已含住宅费</t>
  </si>
  <si>
    <t xml:space="preserve">可接各种品牌产品，防疫物资。     仿牌手表，手机另+2元/KG最低30元票。   大货：手机/平板电脑+10/KG                                                    </t>
  </si>
  <si>
    <t>带电+2元KG，最低30元票.    申报超120USD加25元票。 一票多件单件不能低于6KG。</t>
  </si>
  <si>
    <r>
      <rPr>
        <b/>
        <sz val="9"/>
        <rFont val="宋体"/>
        <charset val="134"/>
      </rPr>
      <t>区</t>
    </r>
    <r>
      <rPr>
        <b/>
        <sz val="9"/>
        <rFont val="Arial"/>
        <charset val="134"/>
      </rPr>
      <t xml:space="preserve">  </t>
    </r>
    <r>
      <rPr>
        <b/>
        <sz val="9"/>
        <rFont val="宋体"/>
        <charset val="134"/>
      </rPr>
      <t>域</t>
    </r>
  </si>
  <si>
    <t>美加墨</t>
  </si>
  <si>
    <t>欧洲</t>
  </si>
  <si>
    <t>东欧东亚</t>
  </si>
  <si>
    <t>中东南美非洲</t>
  </si>
  <si>
    <t>斐济,法属波利尼西亚,关岛,马绍尔群岛,塞班岛,新喀里多尼亚,巴布亚新几内亚,帕劳,所罗门群岛,汤加,图瓦卢,萨摩亚,瓦努阿图,西萨摩亚，基里巴斯</t>
  </si>
  <si>
    <t xml:space="preserve">印尼 </t>
  </si>
  <si>
    <t>SPX</t>
  </si>
  <si>
    <t>Zone1</t>
  </si>
  <si>
    <t>Zone2</t>
  </si>
  <si>
    <t>Zone3</t>
  </si>
  <si>
    <t>Zone4</t>
  </si>
  <si>
    <t>Zone5</t>
  </si>
  <si>
    <t>Zone6</t>
  </si>
  <si>
    <t>Zone7</t>
  </si>
  <si>
    <t>Zone8</t>
  </si>
  <si>
    <t>Zone9</t>
  </si>
  <si>
    <r>
      <rPr>
        <b/>
        <sz val="8"/>
        <rFont val="宋体"/>
        <charset val="0"/>
        <scheme val="minor"/>
      </rPr>
      <t xml:space="preserve">23-44KG </t>
    </r>
    <r>
      <rPr>
        <b/>
        <sz val="8"/>
        <color rgb="FFFF0000"/>
        <rFont val="宋体"/>
        <charset val="0"/>
        <scheme val="minor"/>
      </rPr>
      <t xml:space="preserve">
实重21起收/实重若不足 材积需26KG起</t>
    </r>
  </si>
  <si>
    <t>45-70kg</t>
  </si>
  <si>
    <t>300-499KG</t>
  </si>
  <si>
    <r>
      <rPr>
        <b/>
        <i/>
        <sz val="20"/>
        <rFont val="Helv"/>
        <charset val="0"/>
      </rPr>
      <t>UPS</t>
    </r>
    <r>
      <rPr>
        <b/>
        <i/>
        <sz val="20"/>
        <rFont val="宋体"/>
        <charset val="134"/>
      </rPr>
      <t>红单速快国际快件分区表</t>
    </r>
    <r>
      <rPr>
        <b/>
        <i/>
        <sz val="20"/>
        <rFont val="Helv"/>
        <charset val="0"/>
      </rPr>
      <t xml:space="preserve">      </t>
    </r>
  </si>
  <si>
    <r>
      <rPr>
        <b/>
        <sz val="10"/>
        <rFont val="Times New Roman"/>
        <charset val="0"/>
      </rPr>
      <t>1</t>
    </r>
    <r>
      <rPr>
        <b/>
        <sz val="10"/>
        <rFont val="宋体"/>
        <charset val="134"/>
      </rPr>
      <t>区</t>
    </r>
  </si>
  <si>
    <r>
      <rPr>
        <b/>
        <sz val="10"/>
        <rFont val="Times New Roman"/>
        <charset val="0"/>
      </rPr>
      <t>7</t>
    </r>
    <r>
      <rPr>
        <b/>
        <sz val="10"/>
        <rFont val="宋体"/>
        <charset val="134"/>
      </rPr>
      <t>区</t>
    </r>
  </si>
  <si>
    <r>
      <rPr>
        <b/>
        <sz val="10"/>
        <rFont val="Times New Roman"/>
        <charset val="0"/>
      </rPr>
      <t>9</t>
    </r>
    <r>
      <rPr>
        <b/>
        <sz val="10"/>
        <rFont val="宋体"/>
        <charset val="134"/>
      </rPr>
      <t>区</t>
    </r>
  </si>
  <si>
    <t>U1- HKUPS品牌价'!A1</t>
  </si>
  <si>
    <t>Brunei*</t>
  </si>
  <si>
    <t>汶莱*</t>
  </si>
  <si>
    <t>Denmark*</t>
  </si>
  <si>
    <t>丹麦*</t>
  </si>
  <si>
    <t>Afghanistan</t>
  </si>
  <si>
    <t>Faeroe Islands</t>
  </si>
  <si>
    <t>Panama*</t>
  </si>
  <si>
    <t>巴拿马*</t>
  </si>
  <si>
    <t>Korea, South</t>
  </si>
  <si>
    <t>南韩</t>
  </si>
  <si>
    <t>Fiji</t>
  </si>
  <si>
    <t>菲济</t>
  </si>
  <si>
    <t>French Guiana</t>
  </si>
  <si>
    <t>法属圭亚那</t>
  </si>
  <si>
    <t>Paraguay</t>
  </si>
  <si>
    <t>Macau</t>
  </si>
  <si>
    <t>Finland*</t>
  </si>
  <si>
    <t>芬兰*</t>
  </si>
  <si>
    <t>Gabon</t>
  </si>
  <si>
    <t>Peru*</t>
  </si>
  <si>
    <t>秘鲁*</t>
  </si>
  <si>
    <t>Malaysia*</t>
  </si>
  <si>
    <t>马来西亚*</t>
  </si>
  <si>
    <t>French Polynesia</t>
  </si>
  <si>
    <t>法属波利尼西亚</t>
  </si>
  <si>
    <t>Angola</t>
  </si>
  <si>
    <t>Gambia</t>
  </si>
  <si>
    <t>Romania*</t>
  </si>
  <si>
    <t>罗马尼亚*</t>
  </si>
  <si>
    <t>Philippines*</t>
  </si>
  <si>
    <t>菲律宾*</t>
  </si>
  <si>
    <t>Guam</t>
  </si>
  <si>
    <t>Georgia*</t>
  </si>
  <si>
    <t>格鲁吉亚*</t>
  </si>
  <si>
    <t>Saudi Arabia</t>
  </si>
  <si>
    <t>Singapore*</t>
  </si>
  <si>
    <t>新加坡*</t>
  </si>
  <si>
    <t>Ireland, Republic Of</t>
  </si>
  <si>
    <t>Antigua and Barbuda</t>
  </si>
  <si>
    <t>Ghana</t>
  </si>
  <si>
    <t>Senegal</t>
  </si>
  <si>
    <t>Taiwan*</t>
  </si>
  <si>
    <t>台湾*</t>
  </si>
  <si>
    <t>Kiribati</t>
  </si>
  <si>
    <t>Argentina*</t>
  </si>
  <si>
    <t>阿根廷*</t>
  </si>
  <si>
    <t xml:space="preserve">Serbia </t>
  </si>
  <si>
    <t>Thailand</t>
  </si>
  <si>
    <t>Kosrae(Micronesia,Federated States of</t>
  </si>
  <si>
    <t>摩斯雷</t>
  </si>
  <si>
    <t>Armenia*</t>
  </si>
  <si>
    <t>亚美尼亚*</t>
  </si>
  <si>
    <t>Greenland</t>
  </si>
  <si>
    <t>Seychelles</t>
  </si>
  <si>
    <t>Vietnam*</t>
  </si>
  <si>
    <t>越南*</t>
  </si>
  <si>
    <t>Grenada</t>
  </si>
  <si>
    <t>Slovakia</t>
  </si>
  <si>
    <r>
      <rPr>
        <b/>
        <sz val="10"/>
        <rFont val="Times New Roman"/>
        <charset val="0"/>
      </rPr>
      <t>2</t>
    </r>
    <r>
      <rPr>
        <b/>
        <sz val="10"/>
        <rFont val="宋体"/>
        <charset val="134"/>
      </rPr>
      <t>区</t>
    </r>
  </si>
  <si>
    <t>Marshall Island</t>
  </si>
  <si>
    <t>马超尔群岛</t>
  </si>
  <si>
    <t>Slovenia</t>
  </si>
  <si>
    <t>Japan*</t>
  </si>
  <si>
    <t>日本*</t>
  </si>
  <si>
    <t>Micronesia,Federated States of</t>
  </si>
  <si>
    <t>Bahamas*</t>
  </si>
  <si>
    <t>巴哈马*</t>
  </si>
  <si>
    <t>Guatemala*</t>
  </si>
  <si>
    <t>危地马拉*</t>
  </si>
  <si>
    <t>South Africa</t>
  </si>
  <si>
    <r>
      <rPr>
        <b/>
        <sz val="10"/>
        <rFont val="Times New Roman"/>
        <charset val="0"/>
      </rPr>
      <t>3</t>
    </r>
    <r>
      <rPr>
        <b/>
        <sz val="10"/>
        <rFont val="宋体"/>
        <charset val="134"/>
      </rPr>
      <t>区</t>
    </r>
  </si>
  <si>
    <t>新客里多尼亚</t>
  </si>
  <si>
    <t>Guinea</t>
  </si>
  <si>
    <t>St.John(U.S Virgin Islands)</t>
  </si>
  <si>
    <t>圣约翰</t>
  </si>
  <si>
    <t>Australia*</t>
  </si>
  <si>
    <t>澳大利亚*</t>
  </si>
  <si>
    <t>Northern Mariana Islands*</t>
  </si>
  <si>
    <t>北马里亚纳岛*</t>
  </si>
  <si>
    <t>Guyana*</t>
  </si>
  <si>
    <t>圭亚那*</t>
  </si>
  <si>
    <t>St. Kitts and Nevis</t>
  </si>
  <si>
    <t>Indonesia*</t>
  </si>
  <si>
    <t>印度尼西亚*</t>
  </si>
  <si>
    <t>Belize</t>
  </si>
  <si>
    <t>Haiti*</t>
  </si>
  <si>
    <t>海地*</t>
  </si>
  <si>
    <t>Swaziland</t>
  </si>
  <si>
    <t>新西兰*</t>
  </si>
  <si>
    <t>Palau</t>
  </si>
  <si>
    <t>Benin</t>
  </si>
  <si>
    <t>Honduras*</t>
  </si>
  <si>
    <t>洪都拉斯*</t>
  </si>
  <si>
    <t>Tanzania</t>
  </si>
  <si>
    <t>Norfolk Island</t>
  </si>
  <si>
    <t>诺福克群岛</t>
  </si>
  <si>
    <t>Papua New Guinea</t>
  </si>
  <si>
    <t>Bermuda</t>
  </si>
  <si>
    <t>Hungary*</t>
  </si>
  <si>
    <t>匈牙利*</t>
  </si>
  <si>
    <t>Togo</t>
  </si>
  <si>
    <r>
      <rPr>
        <b/>
        <sz val="10"/>
        <rFont val="Times New Roman"/>
        <charset val="0"/>
      </rPr>
      <t>4</t>
    </r>
    <r>
      <rPr>
        <b/>
        <sz val="10"/>
        <rFont val="宋体"/>
        <charset val="134"/>
      </rPr>
      <t>区</t>
    </r>
  </si>
  <si>
    <t>Poland*</t>
  </si>
  <si>
    <t>波兰*</t>
  </si>
  <si>
    <t>Bolivia</t>
  </si>
  <si>
    <t>波利维亚</t>
  </si>
  <si>
    <t>Iceland</t>
  </si>
  <si>
    <t>Tunisia</t>
  </si>
  <si>
    <t>Canada*</t>
  </si>
  <si>
    <t>加拿大*</t>
  </si>
  <si>
    <t>Ponape(Micronesia,Federated States of)</t>
  </si>
  <si>
    <t>属密克来西亚岛</t>
  </si>
  <si>
    <t>Bosnia &amp; Herzegovina</t>
  </si>
  <si>
    <t>Israel</t>
  </si>
  <si>
    <t>Turkey*</t>
  </si>
  <si>
    <t>土耳其*</t>
  </si>
  <si>
    <t>Mexico*</t>
  </si>
  <si>
    <t>墨西哥*</t>
  </si>
  <si>
    <t xml:space="preserve">Rota (Northern Mariana Islands) * </t>
  </si>
  <si>
    <t>罗塔岛（北马里亚纳群岛）</t>
  </si>
  <si>
    <t>Botswana</t>
  </si>
  <si>
    <t>Jamaica*</t>
  </si>
  <si>
    <t>牙买加*</t>
  </si>
  <si>
    <r>
      <rPr>
        <b/>
        <sz val="10"/>
        <rFont val="Times New Roman"/>
        <charset val="0"/>
      </rPr>
      <t>5</t>
    </r>
    <r>
      <rPr>
        <b/>
        <sz val="10"/>
        <rFont val="宋体"/>
        <charset val="134"/>
      </rPr>
      <t>区</t>
    </r>
  </si>
  <si>
    <t>Saipan</t>
  </si>
  <si>
    <t>塞班岛</t>
  </si>
  <si>
    <t>Bulgaria*</t>
  </si>
  <si>
    <t>保加利亚*</t>
  </si>
  <si>
    <t>Jordan</t>
  </si>
  <si>
    <t>Ukraine*</t>
  </si>
  <si>
    <t>乌克兰*</t>
  </si>
  <si>
    <t>United States</t>
  </si>
  <si>
    <t>Samoa</t>
  </si>
  <si>
    <t>Burundi</t>
  </si>
  <si>
    <t>Kazakhstan*</t>
  </si>
  <si>
    <t>哈萨克斯坦*</t>
  </si>
  <si>
    <t>Union Islands(St. Vincent &amp; the Grenadines)</t>
  </si>
  <si>
    <t>联合群岛</t>
  </si>
  <si>
    <r>
      <rPr>
        <b/>
        <sz val="10"/>
        <rFont val="Times New Roman"/>
        <charset val="0"/>
      </rPr>
      <t>6</t>
    </r>
    <r>
      <rPr>
        <b/>
        <sz val="10"/>
        <rFont val="宋体"/>
        <charset val="134"/>
      </rPr>
      <t>区</t>
    </r>
  </si>
  <si>
    <t>Solomon Islands</t>
  </si>
  <si>
    <t>Cameroon</t>
  </si>
  <si>
    <t>Kenya</t>
  </si>
  <si>
    <t>United Arab Emirates</t>
  </si>
  <si>
    <t>Sweden*</t>
  </si>
  <si>
    <t>瑞典*</t>
  </si>
  <si>
    <t>Cape Verde</t>
  </si>
  <si>
    <t>Uruguay</t>
  </si>
  <si>
    <t>Belgium</t>
  </si>
  <si>
    <t>Switzerland*</t>
  </si>
  <si>
    <t>瑞士*</t>
  </si>
  <si>
    <t>Chad</t>
  </si>
  <si>
    <t>乍得</t>
  </si>
  <si>
    <t>Kuwait</t>
  </si>
  <si>
    <t>Zambia</t>
  </si>
  <si>
    <t>Buesingen(Germany)</t>
  </si>
  <si>
    <t>布辛根（德国）</t>
  </si>
  <si>
    <t>Tahiti</t>
  </si>
  <si>
    <t>大溪地</t>
  </si>
  <si>
    <t>Chile*</t>
  </si>
  <si>
    <t>智利*</t>
  </si>
  <si>
    <t>Latvia</t>
  </si>
  <si>
    <t>Zimbabwe</t>
  </si>
  <si>
    <t>Campione/Lake Lugano(Italy)*</t>
  </si>
  <si>
    <t>坎皮奥内/卢加诺湖(意大利)*</t>
  </si>
  <si>
    <t>Timor Leste</t>
  </si>
  <si>
    <t>Colombia*</t>
  </si>
  <si>
    <t>哥伦比亚*</t>
  </si>
  <si>
    <t>Lebanon</t>
  </si>
  <si>
    <t>—</t>
  </si>
  <si>
    <t>Canary Island(Spain)*</t>
  </si>
  <si>
    <t>加那利群岛*</t>
  </si>
  <si>
    <t>Tinian(Northern Mariana Islands)*</t>
  </si>
  <si>
    <t>天宁岛（北马里亚纳群岛）</t>
  </si>
  <si>
    <t>Costa Rica</t>
  </si>
  <si>
    <t>Lesotho</t>
  </si>
  <si>
    <t>Ceuta(Spain)</t>
  </si>
  <si>
    <t>休达(西班牙）</t>
  </si>
  <si>
    <t>Tonga</t>
  </si>
  <si>
    <t>Cote D'lvoire(Ivory Coast)</t>
  </si>
  <si>
    <r>
      <rPr>
        <sz val="10"/>
        <rFont val="宋体"/>
        <charset val="134"/>
      </rPr>
      <t>科特迪瓦</t>
    </r>
    <r>
      <rPr>
        <sz val="10"/>
        <rFont val="Times New Roman"/>
        <charset val="0"/>
      </rPr>
      <t>(</t>
    </r>
    <r>
      <rPr>
        <sz val="10"/>
        <rFont val="宋体"/>
        <charset val="134"/>
      </rPr>
      <t>象牙海岸</t>
    </r>
    <r>
      <rPr>
        <sz val="10"/>
        <rFont val="Times New Roman"/>
        <charset val="0"/>
      </rPr>
      <t>)</t>
    </r>
  </si>
  <si>
    <t>Lithuania</t>
  </si>
  <si>
    <t>England(United Kingdom)*</t>
  </si>
  <si>
    <t>英格兰（英国）*</t>
  </si>
  <si>
    <t>Truk(Miconesia,Federated States of)</t>
  </si>
  <si>
    <t>特鲁克(密克罗尼亚西联邦)</t>
  </si>
  <si>
    <t>Croatia*</t>
  </si>
  <si>
    <t>克罗地亚*</t>
  </si>
  <si>
    <t>Madagascar</t>
  </si>
  <si>
    <t>France*</t>
  </si>
  <si>
    <t>法国*</t>
  </si>
  <si>
    <t>Tuvalu</t>
  </si>
  <si>
    <t>Czech Republic*</t>
  </si>
  <si>
    <t>捷克共和国*</t>
  </si>
  <si>
    <t>Malawi</t>
  </si>
  <si>
    <t>Germany*</t>
  </si>
  <si>
    <t>德国*</t>
  </si>
  <si>
    <t>Vanuatu</t>
  </si>
  <si>
    <t>Mali</t>
  </si>
  <si>
    <t>Heigoland(Germany)</t>
  </si>
  <si>
    <t>黑尔格兰</t>
  </si>
  <si>
    <t>Wallis and Futuna</t>
  </si>
  <si>
    <t>瓦利斯和福杜纳</t>
  </si>
  <si>
    <t>Dominican Republic*</t>
  </si>
  <si>
    <t>多米尼亚共和国*</t>
  </si>
  <si>
    <t>Malta</t>
  </si>
  <si>
    <t>Italy*</t>
  </si>
  <si>
    <t>意大利*</t>
  </si>
  <si>
    <t>Yap(Miconesia,Federated States of)</t>
  </si>
  <si>
    <t>雅蒲</t>
  </si>
  <si>
    <t>Ecuador*</t>
  </si>
  <si>
    <t>Martinique</t>
  </si>
  <si>
    <t>Livigno(Italy)*</t>
  </si>
  <si>
    <t>利维尼奥*</t>
  </si>
  <si>
    <r>
      <rPr>
        <b/>
        <sz val="10"/>
        <rFont val="Times New Roman"/>
        <charset val="0"/>
      </rPr>
      <t>8</t>
    </r>
    <r>
      <rPr>
        <b/>
        <sz val="10"/>
        <rFont val="宋体"/>
        <charset val="134"/>
      </rPr>
      <t>区</t>
    </r>
  </si>
  <si>
    <t>Mauritania</t>
  </si>
  <si>
    <t>毛尼塔尼亚</t>
  </si>
  <si>
    <t>Luxembourg</t>
  </si>
  <si>
    <t>Bangladesh*</t>
  </si>
  <si>
    <t>孟加拉</t>
  </si>
  <si>
    <t>EI Salvador*</t>
  </si>
  <si>
    <t>萨尔瓦多*</t>
  </si>
  <si>
    <t>Moldova*</t>
  </si>
  <si>
    <t>摩尔多瓦*</t>
  </si>
  <si>
    <t>Malilla(Spain)</t>
  </si>
  <si>
    <t>梅利利亚</t>
  </si>
  <si>
    <t>Bhutan</t>
  </si>
  <si>
    <t>Eritrea</t>
  </si>
  <si>
    <t>Montenegro</t>
  </si>
  <si>
    <r>
      <rPr>
        <sz val="10"/>
        <rFont val="Times New Roman"/>
        <charset val="0"/>
      </rPr>
      <t>Monaco</t>
    </r>
    <r>
      <rPr>
        <sz val="10"/>
        <rFont val="宋体"/>
        <charset val="134"/>
      </rPr>
      <t>（</t>
    </r>
    <r>
      <rPr>
        <sz val="10"/>
        <rFont val="Times New Roman"/>
        <charset val="0"/>
      </rPr>
      <t>France</t>
    </r>
    <r>
      <rPr>
        <sz val="10"/>
        <rFont val="宋体"/>
        <charset val="134"/>
      </rPr>
      <t>）</t>
    </r>
  </si>
  <si>
    <t>Greece*</t>
  </si>
  <si>
    <t>Estonia</t>
  </si>
  <si>
    <t>蒙特塞拉岛</t>
  </si>
  <si>
    <t>Netherlands(Holland)*</t>
  </si>
  <si>
    <t>荷兰*</t>
  </si>
  <si>
    <t>Laos</t>
  </si>
  <si>
    <t>Ethiopia</t>
  </si>
  <si>
    <t>Morocco</t>
  </si>
  <si>
    <t>Northern Ireland(UK)*</t>
  </si>
  <si>
    <t>北爱尔兰(英国)</t>
  </si>
  <si>
    <t>Maldives, Republic Of</t>
  </si>
  <si>
    <t>Mozambique</t>
  </si>
  <si>
    <t>San Mariano*</t>
  </si>
  <si>
    <t>圣马力诺*</t>
  </si>
  <si>
    <t>Portugal*</t>
  </si>
  <si>
    <t>Namibia</t>
  </si>
  <si>
    <t>Scotland(UK)*</t>
  </si>
  <si>
    <t>苏格兰（英国）</t>
  </si>
  <si>
    <t>Sri Lanka*</t>
  </si>
  <si>
    <t>Nicaragua</t>
  </si>
  <si>
    <t>Spain*</t>
  </si>
  <si>
    <t>西班牙*</t>
  </si>
  <si>
    <t>Niger</t>
  </si>
  <si>
    <t>United Kingdom*</t>
  </si>
  <si>
    <t>英国*</t>
  </si>
  <si>
    <t>Nigeria</t>
  </si>
  <si>
    <t>Vatican City(Italy)*</t>
  </si>
  <si>
    <t>梵帝冈*</t>
  </si>
  <si>
    <t>Oman</t>
  </si>
  <si>
    <t>Wales (UK)</t>
  </si>
  <si>
    <t>威尔士</t>
  </si>
  <si>
    <t>Aland Island(Finland)*</t>
  </si>
  <si>
    <t>阿兰德岛(芬兰）*</t>
  </si>
  <si>
    <t>American Samoa</t>
  </si>
  <si>
    <t>美属萨摩亚群岛</t>
  </si>
  <si>
    <r>
      <rPr>
        <b/>
        <sz val="8"/>
        <color indexed="10"/>
        <rFont val="宋体"/>
        <charset val="134"/>
      </rPr>
      <t>备</t>
    </r>
    <r>
      <rPr>
        <b/>
        <sz val="8"/>
        <color indexed="10"/>
        <rFont val="Helv"/>
        <charset val="0"/>
      </rPr>
      <t xml:space="preserve">  </t>
    </r>
    <r>
      <rPr>
        <b/>
        <sz val="8"/>
        <color indexed="10"/>
        <rFont val="宋体"/>
        <charset val="134"/>
      </rPr>
      <t>注：凡带</t>
    </r>
    <r>
      <rPr>
        <b/>
        <sz val="8"/>
        <color indexed="10"/>
        <rFont val="Helv"/>
        <charset val="0"/>
      </rPr>
      <t>*</t>
    </r>
    <r>
      <rPr>
        <b/>
        <sz val="8"/>
        <color indexed="10"/>
        <rFont val="宋体"/>
        <charset val="134"/>
      </rPr>
      <t>标示的国家，部分地区可能会产生偏远地区附加费，偏远地区将随市场做不定期调整；收费标准：查询</t>
    </r>
    <r>
      <rPr>
        <b/>
        <sz val="8"/>
        <color indexed="10"/>
        <rFont val="Helv"/>
        <charset val="0"/>
      </rPr>
      <t>UPS</t>
    </r>
    <r>
      <rPr>
        <b/>
        <sz val="8"/>
        <color indexed="10"/>
        <rFont val="宋体"/>
        <charset val="134"/>
      </rPr>
      <t>网站，此费用由交货公司支付。</t>
    </r>
  </si>
  <si>
    <r>
      <rPr>
        <b/>
        <sz val="36"/>
        <color rgb="FF000000"/>
        <rFont val="微软雅黑"/>
        <charset val="134"/>
      </rPr>
      <t>U2-HKUPS红单电池价</t>
    </r>
    <r>
      <rPr>
        <b/>
        <sz val="18"/>
        <color rgb="FF000000"/>
        <rFont val="微软雅黑"/>
        <charset val="134"/>
      </rPr>
      <t xml:space="preserve">已含旺季附加费含油价 </t>
    </r>
  </si>
  <si>
    <r>
      <rPr>
        <b/>
        <sz val="12"/>
        <color theme="1"/>
        <rFont val="微软雅黑"/>
        <charset val="134"/>
      </rPr>
      <t xml:space="preserve">可接移动电源，锂电池。DG费55元件，最低600元票。申报超120USD加25元票，                                                                                                                                  平衡车&amp;超功率电池+3元KG，最低50元票。小货仿牌+300元票。大货仿牌+5元/KG。 美加墨&amp;欧洲若住宅区+30*U票   </t>
    </r>
    <r>
      <rPr>
        <b/>
        <sz val="16"/>
        <color rgb="FFFF0000"/>
        <rFont val="微软雅黑"/>
        <charset val="134"/>
      </rPr>
      <t xml:space="preserve"> 小货已含DG费</t>
    </r>
  </si>
  <si>
    <t>HKUPS分区!A1</t>
  </si>
  <si>
    <t>每个产品要独立盒子包装。单件不超10KG。超功率电池要装ＵＮ箱，部分国家邮编没服务，日本单件不能低于7KG</t>
  </si>
  <si>
    <t xml:space="preserve">电池电量不得超过30%，否则后果自负。外箱必须材积必须大于3KG，能贴九类标签，硬朗干净，不能裁改。东南亚国家一票多件单件不能低7KG                                </t>
  </si>
  <si>
    <t>重量 /KG</t>
  </si>
  <si>
    <t>菲律宾、马来西亚、韩国、台湾，新加坡</t>
  </si>
  <si>
    <t>加拿大、墨西哥</t>
  </si>
  <si>
    <t>6区比利时、摩纳哥、荷兰、英国、西班牙、意大利、法国、卢森堡、德国，圣马力诺，梵蒂冈、安道尔等</t>
  </si>
  <si>
    <t>7区奥地利、丹麦、芬兰、爱尔兰、列支敦士登、挪威、波兰、瑞士、瑞典等</t>
  </si>
  <si>
    <t>希腊、葡萄牙</t>
  </si>
  <si>
    <t>捷克、匈牙利、多米尼加共和国、土耳其、乌克兰</t>
  </si>
  <si>
    <t>大货+DG费55元件，最低600元票</t>
  </si>
  <si>
    <t>71-100kg</t>
  </si>
  <si>
    <t>101-299kg</t>
  </si>
  <si>
    <t>500-899KG</t>
  </si>
  <si>
    <t>900KG以上</t>
  </si>
  <si>
    <t>6-7区</t>
  </si>
  <si>
    <t>匈牙利，土耳其,捷克</t>
  </si>
  <si>
    <t>希腊，</t>
  </si>
  <si>
    <t>马来西亚，菲律宾，新加坡，韩国，台湾</t>
  </si>
  <si>
    <t>阿富汉</t>
  </si>
  <si>
    <t>Qatar</t>
  </si>
  <si>
    <t>Reunion Island</t>
  </si>
  <si>
    <t>留尼汪</t>
  </si>
  <si>
    <t>安提瓜巴不达</t>
  </si>
  <si>
    <t>Rwanda</t>
  </si>
  <si>
    <t>Sierra Leone</t>
  </si>
  <si>
    <t>塞拉里昂</t>
  </si>
  <si>
    <t>Guinea-Bissau</t>
  </si>
  <si>
    <t>Belarus/Byelorussia*</t>
  </si>
  <si>
    <t>白俄罗斯*</t>
  </si>
  <si>
    <t>St Barthelemy(Guadeloupe)</t>
  </si>
  <si>
    <t>圣巴夫林米</t>
  </si>
  <si>
    <t>百慕达</t>
  </si>
  <si>
    <t>St. Christopher(St.Kitts)</t>
  </si>
  <si>
    <t>圣克里斯托弗(圣基茨)</t>
  </si>
  <si>
    <t>India*</t>
  </si>
  <si>
    <t>印度*</t>
  </si>
  <si>
    <t>St. Croix(U.S.Virgin Island)</t>
  </si>
  <si>
    <t>圣克鲁斯(美属维尔京群岛)</t>
  </si>
  <si>
    <t>Bonaire(Netherlands Antilles)</t>
  </si>
  <si>
    <t>波内尔岛(荷属）</t>
  </si>
  <si>
    <t>Iraq</t>
  </si>
  <si>
    <t>St Lucia</t>
  </si>
  <si>
    <t>圣卢西亚岛</t>
  </si>
  <si>
    <t>Puerto Rico*</t>
  </si>
  <si>
    <t>波多黎各*</t>
  </si>
  <si>
    <t>Brazil*</t>
  </si>
  <si>
    <t>巴西*</t>
  </si>
  <si>
    <t>St. Maarten(Netherlands Antilles)</t>
  </si>
  <si>
    <t>圣马藤岛(荷属安地利斯)</t>
  </si>
  <si>
    <t>British Virgin Islands</t>
  </si>
  <si>
    <t>英属维尔群岛</t>
  </si>
  <si>
    <t>St.thomas(u.s.virgin islands)</t>
  </si>
  <si>
    <t>圣托马斯群岛</t>
  </si>
  <si>
    <t>St Vincent&amp;the Grenadines</t>
  </si>
  <si>
    <t>Burkina Faso</t>
  </si>
  <si>
    <t>Kighizia</t>
  </si>
  <si>
    <t>肯尼西亚</t>
  </si>
  <si>
    <t>Suriname</t>
  </si>
  <si>
    <t>Tajikistan*</t>
  </si>
  <si>
    <t>塔吉克斯坦*</t>
  </si>
  <si>
    <t>Central African Republic</t>
  </si>
  <si>
    <t>Tortola (British Virgin Islands)</t>
  </si>
  <si>
    <t>托尔托拉岛</t>
  </si>
  <si>
    <t>Liberia</t>
  </si>
  <si>
    <t>Trinidad &amp; Tobago*</t>
  </si>
  <si>
    <t>特立尼达和多巴哥*</t>
  </si>
  <si>
    <t>Libya Arab Jamahiriya</t>
  </si>
  <si>
    <t>Macedonia(FYROM)</t>
  </si>
  <si>
    <t>马其顿</t>
  </si>
  <si>
    <t>特克斯和凯科斯岛</t>
  </si>
  <si>
    <t>Azores(Portugal)*</t>
  </si>
  <si>
    <t>亚速尔群岛(葡萄牙)*</t>
  </si>
  <si>
    <t>Congo(Brazzaville)</t>
  </si>
  <si>
    <t>刚果共和国</t>
  </si>
  <si>
    <t xml:space="preserve">U.S. Virgin Islands </t>
  </si>
  <si>
    <t>孟加拉*</t>
  </si>
  <si>
    <t>Congo,Democratic Republic of</t>
  </si>
  <si>
    <t>Cambodia*</t>
  </si>
  <si>
    <t>柬埔寨*</t>
  </si>
  <si>
    <t>Guernsey(Channel Islands)</t>
  </si>
  <si>
    <t>Curacao(Nl.Antilles)</t>
  </si>
  <si>
    <r>
      <rPr>
        <sz val="10"/>
        <rFont val="宋体"/>
        <charset val="134"/>
      </rPr>
      <t>库拉索</t>
    </r>
    <r>
      <rPr>
        <sz val="10"/>
        <rFont val="Times New Roman"/>
        <charset val="0"/>
      </rPr>
      <t>(</t>
    </r>
    <r>
      <rPr>
        <sz val="10"/>
        <rFont val="宋体"/>
        <charset val="134"/>
      </rPr>
      <t>荷属安地列斯)</t>
    </r>
  </si>
  <si>
    <t>Jersey(Channel Islands)</t>
  </si>
  <si>
    <t>Cyprus</t>
  </si>
  <si>
    <t>Mauritius</t>
  </si>
  <si>
    <t>Uzbekistan</t>
  </si>
  <si>
    <t>Venezuela*</t>
  </si>
  <si>
    <t>委内瑞拉*</t>
  </si>
  <si>
    <t>Madeira(Portugal)*</t>
  </si>
  <si>
    <t>马德拉群岛*</t>
  </si>
  <si>
    <t>Djibouti</t>
  </si>
  <si>
    <t>吉布堤</t>
  </si>
  <si>
    <t>Virgin Gorda(British Virgin Islands</t>
  </si>
  <si>
    <t>Mongolia</t>
  </si>
  <si>
    <r>
      <rPr>
        <sz val="10"/>
        <rFont val="Times New Roman"/>
        <charset val="0"/>
      </rPr>
      <t>Mount Athos</t>
    </r>
    <r>
      <rPr>
        <sz val="10"/>
        <rFont val="宋体"/>
        <charset val="134"/>
      </rPr>
      <t>（</t>
    </r>
    <r>
      <rPr>
        <sz val="10"/>
        <rFont val="Times New Roman"/>
        <charset val="0"/>
      </rPr>
      <t>Greece</t>
    </r>
    <r>
      <rPr>
        <sz val="10"/>
        <rFont val="宋体"/>
        <charset val="134"/>
      </rPr>
      <t>）</t>
    </r>
  </si>
  <si>
    <t>阿托西山(希腊)</t>
  </si>
  <si>
    <t>Nepal</t>
  </si>
  <si>
    <t>Pakistan*</t>
  </si>
  <si>
    <t>巴基斯坦*</t>
  </si>
  <si>
    <t>葡萄牙*</t>
  </si>
  <si>
    <t>Equatorial Guinea</t>
  </si>
  <si>
    <t>斯里兰卡*</t>
  </si>
  <si>
    <r>
      <rPr>
        <b/>
        <sz val="36"/>
        <rFont val="微软雅黑"/>
        <charset val="134"/>
      </rPr>
      <t>U3-HKUPS特货价</t>
    </r>
    <r>
      <rPr>
        <b/>
        <sz val="14"/>
        <rFont val="微软雅黑"/>
        <charset val="134"/>
      </rPr>
      <t>（含油价）</t>
    </r>
  </si>
  <si>
    <t>可接各种品牌产品，口罩类防疫物资，化妆品和干货食品。美加墨国家一票多件单件不能低于6KG.申报超USD120另加收RMB25/票  大货材积26KG起收</t>
  </si>
  <si>
    <t>拒电国家走带电产品+10元/KG，粉末，液体,测试盒+10元KG，最低100元票。    药品另+15元KG，最低150元票。</t>
  </si>
  <si>
    <t xml:space="preserve">美加墨&amp;欧洲若住宅区+30*U票    加纳、秘鲁、沙特阿拉伯、坦桑尼亚、安哥拉、（暂不走食品，药品，胶水）  </t>
  </si>
  <si>
    <t>分区/重量</t>
  </si>
  <si>
    <t>新加坡/马来西亚/韩国/泰国/菲律宾/越南</t>
  </si>
  <si>
    <t>加拿大/墨西哥</t>
  </si>
  <si>
    <t>英国/ 法国/意大利/ 西班牙/安道尔/比利时/ 德国 /荷兰 卢森堡/摩纳哥/梵蒂冈城</t>
  </si>
  <si>
    <t>爱尔兰/奥地利/瑞士/瑞典/波兰//芬兰/丹麦/挪威/列支敦士登</t>
  </si>
  <si>
    <t>关岛,新喀里多尼亚,塔希堤岛(法属波利尼西亚),萨摩亚,</t>
  </si>
  <si>
    <t>美属萨摩亚群岛,库克群岛,斐济,基利巴斯共和国,马绍尔群岛,巴布亚新几内亚,</t>
  </si>
  <si>
    <t xml:space="preserve">
希腊/葡萄牙</t>
  </si>
  <si>
    <t xml:space="preserve">
捷克/保加利亚/
土耳其</t>
  </si>
  <si>
    <t>巴基斯坦/孟加拉/斯里兰卡/尼泊尔/马尔代夫/柬埔寨</t>
  </si>
  <si>
    <t>澳大利亚/新西兰</t>
  </si>
  <si>
    <t>南美区</t>
  </si>
  <si>
    <t>以下是UPS线渠道不接受寄运锂电池及附带锂电池之货件,具体国家如下：</t>
  </si>
  <si>
    <t>国家（英文）</t>
  </si>
  <si>
    <t>国家代码</t>
  </si>
  <si>
    <t>国家（中文）</t>
  </si>
  <si>
    <t>French polynesia</t>
  </si>
  <si>
    <t>Marianas</t>
  </si>
  <si>
    <t>NM</t>
  </si>
  <si>
    <t>Micronesia</t>
  </si>
  <si>
    <r>
      <rPr>
        <sz val="10"/>
        <color indexed="8"/>
        <rFont val="宋体"/>
        <charset val="134"/>
      </rPr>
      <t>F</t>
    </r>
    <r>
      <rPr>
        <sz val="10"/>
        <color indexed="8"/>
        <rFont val="宋体"/>
        <charset val="134"/>
      </rPr>
      <t>M</t>
    </r>
  </si>
  <si>
    <t>Myanmar</t>
  </si>
  <si>
    <t xml:space="preserve">New caledonia </t>
  </si>
  <si>
    <t>New zealand</t>
  </si>
  <si>
    <t>Western samoa</t>
  </si>
  <si>
    <r>
      <rPr>
        <sz val="10"/>
        <color indexed="8"/>
        <rFont val="宋体"/>
        <charset val="134"/>
      </rPr>
      <t>W</t>
    </r>
    <r>
      <rPr>
        <sz val="10"/>
        <color indexed="8"/>
        <rFont val="宋体"/>
        <charset val="134"/>
      </rPr>
      <t>S</t>
    </r>
  </si>
  <si>
    <t xml:space="preserve">Sri Lanka
</t>
  </si>
  <si>
    <t>TA</t>
  </si>
  <si>
    <t>塔希提</t>
  </si>
  <si>
    <t>Wallis and Futuna Islands</t>
  </si>
  <si>
    <t>WA</t>
  </si>
  <si>
    <t>沃利斯和富图纳</t>
  </si>
  <si>
    <t>EAST TIMOR</t>
  </si>
  <si>
    <r>
      <rPr>
        <b/>
        <sz val="9"/>
        <rFont val="宋体"/>
        <charset val="134"/>
      </rPr>
      <t>实重</t>
    </r>
    <r>
      <rPr>
        <b/>
        <sz val="9"/>
        <rFont val="Arial"/>
        <charset val="134"/>
      </rPr>
      <t>23-44KG</t>
    </r>
    <r>
      <rPr>
        <b/>
        <sz val="9"/>
        <rFont val="宋体"/>
        <charset val="134"/>
      </rPr>
      <t>（材积</t>
    </r>
    <r>
      <rPr>
        <b/>
        <sz val="9"/>
        <rFont val="Arial"/>
        <charset val="134"/>
      </rPr>
      <t>26KG</t>
    </r>
    <r>
      <rPr>
        <b/>
        <sz val="9"/>
        <rFont val="宋体"/>
        <charset val="134"/>
      </rPr>
      <t>起）</t>
    </r>
  </si>
  <si>
    <t>45-72</t>
  </si>
  <si>
    <t>73-99</t>
  </si>
  <si>
    <t>100-299</t>
  </si>
  <si>
    <t>300-499</t>
  </si>
  <si>
    <t>500-999</t>
  </si>
  <si>
    <r>
      <rPr>
        <sz val="36"/>
        <rFont val="宋体"/>
        <charset val="134"/>
      </rPr>
      <t>U4-HKUPS化工价</t>
    </r>
    <r>
      <rPr>
        <sz val="14"/>
        <rFont val="宋体"/>
        <charset val="134"/>
      </rPr>
      <t>未含油 已含旺季附加费</t>
    </r>
  </si>
  <si>
    <t>可接正规非危产品：大桶液体粉末，植物提取物，化妆品，树脂，墨水，化工类。</t>
  </si>
  <si>
    <t>预留0.1KG资料重  外箱不能打黄胶不能软     美加&amp;欧洲若住宅区+30*U票   可接内电</t>
  </si>
  <si>
    <t>重量</t>
  </si>
  <si>
    <t>韩国，马来西亚，新加坡
越南，泰国，菲律宾</t>
  </si>
  <si>
    <t>5区（美加墨、波多黎各）</t>
  </si>
  <si>
    <t>6区</t>
  </si>
  <si>
    <t>德国</t>
  </si>
  <si>
    <t>梵蒂冈城</t>
  </si>
  <si>
    <r>
      <rPr>
        <b/>
        <sz val="10"/>
        <rFont val="Arial"/>
        <charset val="0"/>
      </rPr>
      <t xml:space="preserve">22-44                                         </t>
    </r>
    <r>
      <rPr>
        <b/>
        <sz val="10"/>
        <rFont val="宋体"/>
        <charset val="134"/>
      </rPr>
      <t>实重</t>
    </r>
    <r>
      <rPr>
        <b/>
        <sz val="10"/>
        <rFont val="Arial"/>
        <charset val="0"/>
      </rPr>
      <t>22KG</t>
    </r>
    <r>
      <rPr>
        <b/>
        <sz val="10"/>
        <rFont val="宋体"/>
        <charset val="134"/>
      </rPr>
      <t>体积</t>
    </r>
    <r>
      <rPr>
        <b/>
        <sz val="10"/>
        <rFont val="Arial"/>
        <charset val="0"/>
      </rPr>
      <t>25KG</t>
    </r>
    <r>
      <rPr>
        <b/>
        <sz val="10"/>
        <rFont val="宋体"/>
        <charset val="134"/>
      </rPr>
      <t>起收</t>
    </r>
  </si>
  <si>
    <t>45-70</t>
  </si>
  <si>
    <t>71-99</t>
  </si>
  <si>
    <t>&gt;1000</t>
  </si>
  <si>
    <t>U7-HKUPS特惠小货全包价</t>
  </si>
  <si>
    <t>分区表</t>
  </si>
  <si>
    <t xml:space="preserve">可接药品，食品，可接常规类液体（单瓶不超200ML），食品粉末, 口罩，仿牌                                                                           带电产品加2元KG，最低30元票，申报超120USD加25元票。美加墨&amp;欧洲若住宅区+30*U票  。                                                                         日本、加纳、秘鲁、沙特阿拉伯、坦桑尼亚、安哥拉（暂不走食品，药品，胶水）                                              </t>
  </si>
  <si>
    <t>Weight
(kg)</t>
  </si>
  <si>
    <r>
      <rPr>
        <sz val="11"/>
        <rFont val="宋体"/>
        <charset val="134"/>
      </rPr>
      <t>新加坡、菲律宾、马来西亚</t>
    </r>
    <r>
      <rPr>
        <sz val="11"/>
        <rFont val="Arial"/>
        <charset val="0"/>
      </rPr>
      <t>,</t>
    </r>
    <r>
      <rPr>
        <sz val="11"/>
        <rFont val="宋体"/>
        <charset val="134"/>
      </rPr>
      <t>泰国、越南等</t>
    </r>
  </si>
  <si>
    <t xml:space="preserve">日本 </t>
  </si>
  <si>
    <t>澳大利亚、新西兰</t>
  </si>
  <si>
    <t>印度、波多黎各</t>
  </si>
  <si>
    <t>加拿大、墨西哥、美国</t>
  </si>
  <si>
    <r>
      <rPr>
        <sz val="11"/>
        <rFont val="宋体"/>
        <charset val="134"/>
      </rPr>
      <t>英国、西班牙、意大利、法国、德国</t>
    </r>
    <r>
      <rPr>
        <sz val="11"/>
        <rFont val="Arial"/>
        <charset val="0"/>
      </rPr>
      <t>,</t>
    </r>
    <r>
      <rPr>
        <sz val="11"/>
        <rFont val="宋体"/>
        <charset val="134"/>
      </rPr>
      <t>荷兰等</t>
    </r>
  </si>
  <si>
    <t>捷克、匈牙利等</t>
  </si>
  <si>
    <t>关岛,新喀里多尼亚,法属波利尼西亚,萨摩亚,美属萨摩亚群岛,库克群岛,斐济,基利巴斯共和国,马绍尔群岛,巴布亚新几内亚</t>
  </si>
  <si>
    <r>
      <rPr>
        <b/>
        <sz val="36"/>
        <rFont val="宋体"/>
        <charset val="134"/>
        <scheme val="minor"/>
      </rPr>
      <t xml:space="preserve">      F2-香港联邦特货价</t>
    </r>
    <r>
      <rPr>
        <b/>
        <sz val="18"/>
        <color rgb="FFFF0000"/>
        <rFont val="宋体"/>
        <charset val="134"/>
        <scheme val="minor"/>
      </rPr>
      <t xml:space="preserve">未含油 已含旺季附加费    </t>
    </r>
  </si>
  <si>
    <t>F2 分区</t>
  </si>
  <si>
    <r>
      <rPr>
        <b/>
        <sz val="14"/>
        <color theme="1"/>
        <rFont val="宋体"/>
        <charset val="134"/>
        <scheme val="minor"/>
      </rPr>
      <t>可接化妆品，树脂，墨水，部分胶水。</t>
    </r>
    <r>
      <rPr>
        <b/>
        <sz val="14"/>
        <color rgb="FFFF0000"/>
        <rFont val="宋体"/>
        <charset val="134"/>
        <scheme val="minor"/>
      </rPr>
      <t xml:space="preserve">   </t>
    </r>
    <r>
      <rPr>
        <b/>
        <sz val="14"/>
        <rFont val="宋体"/>
        <charset val="134"/>
        <scheme val="minor"/>
      </rPr>
      <t xml:space="preserve"> 需预留0.1KG资料重 </t>
    </r>
  </si>
  <si>
    <r>
      <rPr>
        <b/>
        <sz val="14"/>
        <color theme="1"/>
        <rFont val="宋体"/>
        <charset val="134"/>
        <scheme val="minor"/>
      </rPr>
      <t xml:space="preserve"> 胶水+10元KG，最低100元票。  美加波多黎各：若住宅区+32*U/票    </t>
    </r>
    <r>
      <rPr>
        <b/>
        <sz val="14"/>
        <rFont val="宋体"/>
        <charset val="134"/>
        <scheme val="minor"/>
      </rPr>
      <t>全区排仓费+5元/KG</t>
    </r>
  </si>
  <si>
    <t>A澳门</t>
  </si>
  <si>
    <t>C汶莱</t>
  </si>
  <si>
    <t>D老挝/柬埔寨</t>
  </si>
  <si>
    <t>E北欧</t>
  </si>
  <si>
    <t>F东欧</t>
  </si>
  <si>
    <t>G南美</t>
  </si>
  <si>
    <t>H非州</t>
  </si>
  <si>
    <t>L越南</t>
  </si>
  <si>
    <t>M西欧</t>
  </si>
  <si>
    <t>N加墨</t>
  </si>
  <si>
    <t>O印度</t>
  </si>
  <si>
    <t>P日本</t>
  </si>
  <si>
    <t>Q马来</t>
  </si>
  <si>
    <t>R泰国</t>
  </si>
  <si>
    <t>S菲律宾</t>
  </si>
  <si>
    <t>T印尼</t>
  </si>
  <si>
    <t>U澳,新</t>
  </si>
  <si>
    <t>X台湾</t>
  </si>
  <si>
    <t>Y新加坡</t>
  </si>
  <si>
    <t>Z韩国</t>
  </si>
  <si>
    <t>美1</t>
  </si>
  <si>
    <t>美2</t>
  </si>
  <si>
    <t>重量(KG)</t>
  </si>
  <si>
    <t>21-44</t>
  </si>
  <si>
    <t>1000+</t>
  </si>
  <si>
    <t>暂停出入境服务：布隆迪、乍得、佛得角、中非共和国、刚果、厄立特里亚、赤道几内亚、冈比亚、几内亚比绍、利比里亚、毛里求斯、马约特、卢旺达、塞舌尔、塞拉利昂、莱索托、纳米比亚、乌干达、孟加拉
派送服务有不同程度的延误：埃及、伊拉克、哈萨克斯坦</t>
  </si>
  <si>
    <t>F1 &amp; F2分区表</t>
  </si>
  <si>
    <t>F2联邦价</t>
  </si>
  <si>
    <t>温馨提示1：FedEx会随时更新服务范围，即随时有可能有些国家无服务，可直接联系FedEx或我司服务热线确定服务范围.</t>
  </si>
  <si>
    <t>F1联邦价</t>
  </si>
  <si>
    <t>温馨提示2：美国1区U.S.A.1邮编范围Postal Codes range: 80000-81699,83200-83999,84000-84799,85000-86599,89000-89899,90000-96699,97000-97999,98000-99499)，其他地区ROW为美国2区U.S.A.2。</t>
  </si>
  <si>
    <t>地区中文名称</t>
  </si>
  <si>
    <t>地区英文名称</t>
  </si>
  <si>
    <t>ZONE-1</t>
  </si>
  <si>
    <t>ZONE-7</t>
  </si>
  <si>
    <t>AFGHANISTAN</t>
  </si>
  <si>
    <t>ZONE-2</t>
  </si>
  <si>
    <t>ALBANIA</t>
  </si>
  <si>
    <t>BRUNEI</t>
  </si>
  <si>
    <t>ALGERIA</t>
  </si>
  <si>
    <t>ZONE-3</t>
  </si>
  <si>
    <t>ANGOLA</t>
  </si>
  <si>
    <t>CAMBODIA</t>
  </si>
  <si>
    <t>柬埔塞</t>
  </si>
  <si>
    <t>ARMENIA</t>
  </si>
  <si>
    <t>亚美利亚</t>
  </si>
  <si>
    <t>MONGOLIA</t>
  </si>
  <si>
    <t>AZERBAIJAN</t>
  </si>
  <si>
    <t>LAOS</t>
  </si>
  <si>
    <t>BELARUS</t>
  </si>
  <si>
    <t>ZONE-4</t>
  </si>
  <si>
    <t>BENIN</t>
  </si>
  <si>
    <t>BULGARIA</t>
  </si>
  <si>
    <t>BHUTAN</t>
  </si>
  <si>
    <r>
      <rPr>
        <sz val="9"/>
        <rFont val="宋体"/>
        <charset val="0"/>
      </rPr>
      <t>不丹</t>
    </r>
    <r>
      <rPr>
        <sz val="9"/>
        <rFont val="Verdana"/>
        <charset val="0"/>
      </rPr>
      <t>(</t>
    </r>
    <r>
      <rPr>
        <sz val="9"/>
        <rFont val="宋体"/>
        <charset val="0"/>
      </rPr>
      <t>暂停</t>
    </r>
    <r>
      <rPr>
        <sz val="9"/>
        <rFont val="Verdana"/>
        <charset val="0"/>
      </rPr>
      <t>)</t>
    </r>
  </si>
  <si>
    <t>MALTA</t>
  </si>
  <si>
    <t>BOSNIA-HERZEGOVINA</t>
  </si>
  <si>
    <t>黑塞格维那</t>
  </si>
  <si>
    <t>CROATIA</t>
  </si>
  <si>
    <t>BOTSWANA</t>
  </si>
  <si>
    <t>CYPRUS</t>
  </si>
  <si>
    <t>BURKINA FASO</t>
  </si>
  <si>
    <t>CZECH REPUBLIC</t>
  </si>
  <si>
    <t>BURUNDI</t>
  </si>
  <si>
    <r>
      <rPr>
        <sz val="9"/>
        <rFont val="宋体"/>
        <charset val="0"/>
      </rPr>
      <t>布隆迪</t>
    </r>
    <r>
      <rPr>
        <sz val="9"/>
        <rFont val="Verdana"/>
        <charset val="0"/>
      </rPr>
      <t>(</t>
    </r>
    <r>
      <rPr>
        <sz val="9"/>
        <rFont val="宋体"/>
        <charset val="0"/>
      </rPr>
      <t>暂停</t>
    </r>
    <r>
      <rPr>
        <sz val="9"/>
        <rFont val="Verdana"/>
        <charset val="0"/>
      </rPr>
      <t>)</t>
    </r>
  </si>
  <si>
    <t>ESTONIA</t>
  </si>
  <si>
    <t>CAMEROON</t>
  </si>
  <si>
    <t>FAROE ISLANDS</t>
  </si>
  <si>
    <t>MADAGASCAR</t>
  </si>
  <si>
    <t>POLAND</t>
  </si>
  <si>
    <t>MALAWI</t>
  </si>
  <si>
    <t>ROMANIA</t>
  </si>
  <si>
    <t>RUSSIA</t>
  </si>
  <si>
    <t>MALI</t>
  </si>
  <si>
    <t>SERBIA</t>
  </si>
  <si>
    <t>MAURITANIA</t>
  </si>
  <si>
    <t>毛利塔尼亚</t>
  </si>
  <si>
    <t>MAURITIUS</t>
  </si>
  <si>
    <t>SLOVENIA</t>
  </si>
  <si>
    <t>MOLDOVA</t>
  </si>
  <si>
    <t>GREENLAND</t>
  </si>
  <si>
    <t>MONTENEGRO</t>
  </si>
  <si>
    <t>黑山</t>
  </si>
  <si>
    <t>HUNGARY</t>
  </si>
  <si>
    <t>MOROCCO</t>
  </si>
  <si>
    <t>ICELAND</t>
  </si>
  <si>
    <t>MOZAMBIQUE</t>
  </si>
  <si>
    <t>ISRAEL</t>
  </si>
  <si>
    <t>NAMIBIA</t>
  </si>
  <si>
    <t>LATVIA</t>
  </si>
  <si>
    <t>NEPAL</t>
  </si>
  <si>
    <t>LITHUANIA</t>
  </si>
  <si>
    <t>NIGER</t>
  </si>
  <si>
    <t>TURKEY</t>
  </si>
  <si>
    <t>NIGERIA</t>
  </si>
  <si>
    <t>UKRAINE</t>
  </si>
  <si>
    <t>PALESTINE AUTONOMOUS</t>
  </si>
  <si>
    <t>巴勒斯坦</t>
  </si>
  <si>
    <t>PS</t>
  </si>
  <si>
    <t>ZONE-5</t>
  </si>
  <si>
    <t>CAPE VERDE</t>
  </si>
  <si>
    <t>BAHRAIN</t>
  </si>
  <si>
    <t>CHAD</t>
  </si>
  <si>
    <t>BANGLADESH</t>
  </si>
  <si>
    <t>CONGO</t>
  </si>
  <si>
    <t>OMAN</t>
  </si>
  <si>
    <t>CONGO DEMOCRATIC REP.</t>
  </si>
  <si>
    <t>PAKISTAN</t>
  </si>
  <si>
    <t>DJIBOUTI</t>
  </si>
  <si>
    <t>EGYPT</t>
  </si>
  <si>
    <t>ERITREA</t>
  </si>
  <si>
    <t>QATAR</t>
  </si>
  <si>
    <t>ETHIOPIA</t>
  </si>
  <si>
    <t>SAUDI ARABIA</t>
  </si>
  <si>
    <t>GABON</t>
  </si>
  <si>
    <t>SOUTH AFRICA</t>
  </si>
  <si>
    <t>GAMBIA</t>
  </si>
  <si>
    <t>SRI LANKA</t>
  </si>
  <si>
    <t>GEORGIA</t>
  </si>
  <si>
    <t>JORDAN</t>
  </si>
  <si>
    <t>GHANA</t>
  </si>
  <si>
    <t>KUWAIT</t>
  </si>
  <si>
    <t>GIBRALTAR</t>
  </si>
  <si>
    <t>LEBANON</t>
  </si>
  <si>
    <t xml:space="preserve">REUNION </t>
  </si>
  <si>
    <t>UNITED ARAB EMIRATES</t>
  </si>
  <si>
    <t>RWANDA</t>
  </si>
  <si>
    <t>ZONE-6</t>
  </si>
  <si>
    <t>SENEGAL</t>
  </si>
  <si>
    <t>AMERICAN SAMOA</t>
  </si>
  <si>
    <t>SEYCHELLES</t>
  </si>
  <si>
    <t>塞舌尼</t>
  </si>
  <si>
    <t>ANGUILLA</t>
  </si>
  <si>
    <t>安圭拉島</t>
  </si>
  <si>
    <t>GUINEA</t>
  </si>
  <si>
    <t>IRAQ REPUBLIC</t>
  </si>
  <si>
    <t>ARGENTINA</t>
  </si>
  <si>
    <t>阿根延</t>
  </si>
  <si>
    <r>
      <rPr>
        <sz val="9"/>
        <rFont val="Verdana"/>
        <charset val="0"/>
      </rPr>
      <t>IVORYCOAST</t>
    </r>
    <r>
      <rPr>
        <sz val="9"/>
        <rFont val="宋体"/>
        <charset val="0"/>
      </rPr>
      <t>（</t>
    </r>
    <r>
      <rPr>
        <sz val="9"/>
        <rFont val="Verdana"/>
        <charset val="0"/>
      </rPr>
      <t>COTE D'IVOIRE</t>
    </r>
    <r>
      <rPr>
        <sz val="9"/>
        <rFont val="宋体"/>
        <charset val="0"/>
      </rPr>
      <t>）</t>
    </r>
  </si>
  <si>
    <r>
      <rPr>
        <sz val="9"/>
        <rFont val="宋体"/>
        <charset val="0"/>
      </rPr>
      <t>象牙海岸</t>
    </r>
    <r>
      <rPr>
        <sz val="9"/>
        <rFont val="Verdana"/>
        <charset val="0"/>
      </rPr>
      <t>(</t>
    </r>
    <r>
      <rPr>
        <sz val="9"/>
        <rFont val="宋体"/>
        <charset val="0"/>
      </rPr>
      <t>科特迪瓦</t>
    </r>
    <r>
      <rPr>
        <sz val="9"/>
        <rFont val="Verdana"/>
        <charset val="0"/>
      </rPr>
      <t>)</t>
    </r>
  </si>
  <si>
    <t>ARUBA</t>
  </si>
  <si>
    <t>亚鲁巴</t>
  </si>
  <si>
    <t>KENYA</t>
  </si>
  <si>
    <t>BAHAMAS</t>
  </si>
  <si>
    <t>巴哈马群岛</t>
  </si>
  <si>
    <t>KYRGYZSTAN</t>
  </si>
  <si>
    <t>BARBADOS</t>
  </si>
  <si>
    <t>LESOTHO</t>
  </si>
  <si>
    <t>BARBUDA</t>
  </si>
  <si>
    <t>巴布达</t>
  </si>
  <si>
    <t>BC</t>
  </si>
  <si>
    <t>LIBERIA</t>
  </si>
  <si>
    <t>利比利亚</t>
  </si>
  <si>
    <t>BELIZE</t>
  </si>
  <si>
    <t>伯利兹城</t>
  </si>
  <si>
    <t>LIBYA</t>
  </si>
  <si>
    <t>LY</t>
  </si>
  <si>
    <t>百慕达群岛</t>
  </si>
  <si>
    <t>MACEDONIA</t>
  </si>
  <si>
    <t>马其顿王国</t>
  </si>
  <si>
    <t>BOLIVIA</t>
  </si>
  <si>
    <t>SWAZILAND</t>
  </si>
  <si>
    <t>博内尔</t>
  </si>
  <si>
    <t>SYRIA</t>
  </si>
  <si>
    <r>
      <rPr>
        <sz val="9"/>
        <rFont val="宋体"/>
        <charset val="0"/>
      </rPr>
      <t>叙利亚</t>
    </r>
    <r>
      <rPr>
        <sz val="9"/>
        <rFont val="Verdana"/>
        <charset val="0"/>
      </rPr>
      <t>(</t>
    </r>
    <r>
      <rPr>
        <sz val="9"/>
        <rFont val="宋体"/>
        <charset val="0"/>
      </rPr>
      <t>无服务）</t>
    </r>
  </si>
  <si>
    <t>SY</t>
  </si>
  <si>
    <t>BRAZIL</t>
  </si>
  <si>
    <t>TANZANIA</t>
  </si>
  <si>
    <t>BRITISH VIRGIN ISLANDS</t>
  </si>
  <si>
    <t>TOGO</t>
  </si>
  <si>
    <t>MARSHALL IS.</t>
  </si>
  <si>
    <t>马歇尔群岛</t>
  </si>
  <si>
    <t>TUNISIA</t>
  </si>
  <si>
    <t>MARTINIQUE</t>
  </si>
  <si>
    <t>马里亚纳</t>
  </si>
  <si>
    <t>UGANDA</t>
  </si>
  <si>
    <t>MICRONESIA</t>
  </si>
  <si>
    <t>FM</t>
  </si>
  <si>
    <t>UZBEKISTAN</t>
  </si>
  <si>
    <t>MONTSERRAT</t>
  </si>
  <si>
    <t>蒙特塞拉</t>
  </si>
  <si>
    <t>ZAMBIA</t>
  </si>
  <si>
    <t>NEVIS</t>
  </si>
  <si>
    <t>ZIMBABWE</t>
  </si>
  <si>
    <t>NEW CALEDONIA</t>
  </si>
  <si>
    <t>新加利多尼亚岛</t>
  </si>
  <si>
    <t>ZONE-8</t>
  </si>
  <si>
    <t>NICARAGUA</t>
  </si>
  <si>
    <t>VIETNAM</t>
  </si>
  <si>
    <t>NORMAN ISLAND</t>
  </si>
  <si>
    <t>诺曼岛</t>
  </si>
  <si>
    <t>ZONE-9</t>
  </si>
  <si>
    <t>NORTHERN MARIANA ISLANDS</t>
  </si>
  <si>
    <t>AUSTRIA</t>
  </si>
  <si>
    <t>PALAU</t>
  </si>
  <si>
    <t>PW</t>
  </si>
  <si>
    <t>BELGIUM</t>
  </si>
  <si>
    <t>PANAMA</t>
  </si>
  <si>
    <t>CANARY ISLANDS</t>
  </si>
  <si>
    <t>加纳利群岛</t>
  </si>
  <si>
    <t>CAYMAN ISLANDS</t>
  </si>
  <si>
    <t>MONACO</t>
  </si>
  <si>
    <t>CHILE</t>
  </si>
  <si>
    <t>NETHERLANDS</t>
  </si>
  <si>
    <t>COLOMBIA</t>
  </si>
  <si>
    <t>NORWAY</t>
  </si>
  <si>
    <t>COOK ISLANDS</t>
  </si>
  <si>
    <t>CHANNEL ISLANDS</t>
  </si>
  <si>
    <t>海峡群岛</t>
  </si>
  <si>
    <t>CB</t>
  </si>
  <si>
    <t>COSTA RICA</t>
  </si>
  <si>
    <t>哥达加斯加</t>
  </si>
  <si>
    <t>DENMARK</t>
  </si>
  <si>
    <t>CURACAO</t>
  </si>
  <si>
    <r>
      <rPr>
        <sz val="9"/>
        <rFont val="宋体"/>
        <charset val="134"/>
      </rPr>
      <t>库拉索</t>
    </r>
    <r>
      <rPr>
        <sz val="9"/>
        <rFont val="Verdana"/>
        <charset val="0"/>
      </rPr>
      <t>(</t>
    </r>
    <r>
      <rPr>
        <sz val="9"/>
        <rFont val="宋体"/>
        <charset val="134"/>
      </rPr>
      <t>荷属安地列斯</t>
    </r>
    <r>
      <rPr>
        <sz val="9"/>
        <rFont val="Verdana"/>
        <charset val="0"/>
      </rPr>
      <t>)</t>
    </r>
  </si>
  <si>
    <t>FINLAND</t>
  </si>
  <si>
    <t>FRANCE</t>
  </si>
  <si>
    <t>DOMINICAN REPUBLIC</t>
  </si>
  <si>
    <t>GERMANY</t>
  </si>
  <si>
    <r>
      <rPr>
        <sz val="9"/>
        <rFont val="宋体"/>
        <charset val="0"/>
      </rPr>
      <t>东帝汶</t>
    </r>
    <r>
      <rPr>
        <sz val="9"/>
        <rFont val="Verdana"/>
        <charset val="0"/>
      </rPr>
      <t>(</t>
    </r>
    <r>
      <rPr>
        <sz val="9"/>
        <rFont val="宋体"/>
        <charset val="0"/>
      </rPr>
      <t>暂停</t>
    </r>
    <r>
      <rPr>
        <sz val="9"/>
        <rFont val="Verdana"/>
        <charset val="0"/>
      </rPr>
      <t>)</t>
    </r>
  </si>
  <si>
    <t>PORTUGAL</t>
  </si>
  <si>
    <t>ECUADOR</t>
  </si>
  <si>
    <t>SAN MARINO</t>
  </si>
  <si>
    <t>EL SALVADOR</t>
  </si>
  <si>
    <t>SPAIN</t>
  </si>
  <si>
    <t>FIJI</t>
  </si>
  <si>
    <t>GREECE</t>
  </si>
  <si>
    <t>FRENCH GUIANA</t>
  </si>
  <si>
    <t>IRELAND</t>
  </si>
  <si>
    <t>FRENCH POLYNESIA</t>
  </si>
  <si>
    <t>法属玻利尼西亚</t>
  </si>
  <si>
    <t>ITALY</t>
  </si>
  <si>
    <t>GRAND CAYMAN</t>
  </si>
  <si>
    <t>大开曼岛</t>
  </si>
  <si>
    <t>LIECHTENSTEIN</t>
  </si>
  <si>
    <t>GREAT THATCH ISLAND</t>
  </si>
  <si>
    <t>大茅屋岛</t>
  </si>
  <si>
    <t>LUXEMBOURG</t>
  </si>
  <si>
    <t>SWEDEN</t>
  </si>
  <si>
    <t>PARAGUAY</t>
  </si>
  <si>
    <t>SWITZERLAND</t>
  </si>
  <si>
    <t>PERU</t>
  </si>
  <si>
    <t>UNITED KINGDOM</t>
  </si>
  <si>
    <t>ROTA</t>
  </si>
  <si>
    <r>
      <rPr>
        <sz val="9"/>
        <rFont val="宋体"/>
        <charset val="134"/>
      </rPr>
      <t>罗塔岛（</t>
    </r>
    <r>
      <rPr>
        <sz val="9"/>
        <rFont val="Verdana"/>
        <charset val="0"/>
      </rPr>
      <t xml:space="preserve"> </t>
    </r>
    <r>
      <rPr>
        <sz val="9"/>
        <rFont val="宋体"/>
        <charset val="134"/>
      </rPr>
      <t>北马里亚纳群岛）</t>
    </r>
    <r>
      <rPr>
        <sz val="9"/>
        <rFont val="Verdana"/>
        <charset val="0"/>
      </rPr>
      <t xml:space="preserve"> </t>
    </r>
  </si>
  <si>
    <t>RT</t>
  </si>
  <si>
    <t>VATICAN CITY</t>
  </si>
  <si>
    <t>SABA</t>
  </si>
  <si>
    <r>
      <rPr>
        <sz val="9"/>
        <rFont val="宋体"/>
        <charset val="0"/>
      </rPr>
      <t>萨巴（</t>
    </r>
    <r>
      <rPr>
        <sz val="9"/>
        <rFont val="Verdana"/>
        <charset val="0"/>
      </rPr>
      <t xml:space="preserve"> </t>
    </r>
    <r>
      <rPr>
        <sz val="9"/>
        <rFont val="宋体"/>
        <charset val="0"/>
      </rPr>
      <t>荷属安地列斯）</t>
    </r>
    <r>
      <rPr>
        <sz val="9"/>
        <rFont val="Verdana"/>
        <charset val="0"/>
      </rPr>
      <t xml:space="preserve"> </t>
    </r>
  </si>
  <si>
    <t>SW</t>
  </si>
  <si>
    <t>ZONE-10</t>
  </si>
  <si>
    <t>SAIPAN</t>
  </si>
  <si>
    <t>CANADA</t>
  </si>
  <si>
    <t>萨摩亚群岛</t>
  </si>
  <si>
    <t>MEXICO</t>
  </si>
  <si>
    <t>ST. BARTHELEMY</t>
  </si>
  <si>
    <t>圣巴夫林米（瓜德罗普岛）</t>
  </si>
  <si>
    <t>ZONE-11</t>
  </si>
  <si>
    <t>ST. KTTTS &amp; NEVIS</t>
  </si>
  <si>
    <t>圣基茨和尼维斯</t>
  </si>
  <si>
    <t>INDIA</t>
  </si>
  <si>
    <t>ZONE-12</t>
  </si>
  <si>
    <t>ST. MAARTEN</t>
  </si>
  <si>
    <t>圣马腾岛</t>
  </si>
  <si>
    <t>JAPAN</t>
  </si>
  <si>
    <t>ST. MARTIN</t>
  </si>
  <si>
    <t>MF</t>
  </si>
  <si>
    <t>ZONE-13</t>
  </si>
  <si>
    <t>GREAT TOBAGO ISLANDS</t>
  </si>
  <si>
    <t>多巴哥群岛</t>
  </si>
  <si>
    <t>MALAYSIA</t>
  </si>
  <si>
    <t>GRENADA</t>
  </si>
  <si>
    <t>ZONE-14</t>
  </si>
  <si>
    <t>GUADELOUPE</t>
  </si>
  <si>
    <t>THAILAND</t>
  </si>
  <si>
    <t>GUAM</t>
  </si>
  <si>
    <t>ZONE-15</t>
  </si>
  <si>
    <t>GUATEMALA</t>
  </si>
  <si>
    <t>PHILIPPINES</t>
  </si>
  <si>
    <t>GUYANA</t>
  </si>
  <si>
    <t>圭亚那</t>
  </si>
  <si>
    <t>ZONE-16</t>
  </si>
  <si>
    <t>HAITI</t>
  </si>
  <si>
    <t>INDONESIA</t>
  </si>
  <si>
    <t>印尼</t>
  </si>
  <si>
    <t>HONDURAS</t>
  </si>
  <si>
    <t>ZONE-17</t>
  </si>
  <si>
    <t>JAMAICA</t>
  </si>
  <si>
    <t>AUSTRALIA</t>
  </si>
  <si>
    <t>澳洲</t>
  </si>
  <si>
    <t>NEW ZEALAND</t>
  </si>
  <si>
    <t>SURINAME</t>
  </si>
  <si>
    <t>苏利南</t>
  </si>
  <si>
    <t>NORFOLK ISLAND</t>
  </si>
  <si>
    <t>NS</t>
  </si>
  <si>
    <t>ZONE-18</t>
  </si>
  <si>
    <t>TINIAN</t>
  </si>
  <si>
    <t>天宁岛</t>
  </si>
  <si>
    <t>TI</t>
  </si>
  <si>
    <t>TAIWAN</t>
  </si>
  <si>
    <t>TORTOLA ISLAND</t>
  </si>
  <si>
    <t>TQ</t>
  </si>
  <si>
    <t>ZONE-19</t>
  </si>
  <si>
    <t>TRINIDAD &amp; TOBAGO</t>
  </si>
  <si>
    <t>SINGAPORE</t>
  </si>
  <si>
    <t>TURKS &amp; CAICOS ISLANDS</t>
  </si>
  <si>
    <t>ZONE-20</t>
  </si>
  <si>
    <t>U.S. VIRGIN ISLANDS</t>
  </si>
  <si>
    <t>SOUTH KOREA</t>
  </si>
  <si>
    <t>UNION ISLAND</t>
  </si>
  <si>
    <t>UI</t>
  </si>
  <si>
    <t>ZONE-21</t>
  </si>
  <si>
    <t>URUGUAY</t>
  </si>
  <si>
    <t>U.S.A.1</t>
  </si>
  <si>
    <r>
      <rPr>
        <sz val="9"/>
        <rFont val="宋体"/>
        <charset val="0"/>
      </rPr>
      <t>美国</t>
    </r>
    <r>
      <rPr>
        <sz val="9"/>
        <rFont val="Verdana"/>
        <charset val="0"/>
      </rPr>
      <t>1</t>
    </r>
    <r>
      <rPr>
        <sz val="9"/>
        <rFont val="宋体"/>
        <charset val="0"/>
      </rPr>
      <t>区</t>
    </r>
    <r>
      <rPr>
        <sz val="9"/>
        <rFont val="Verdana"/>
        <charset val="0"/>
      </rPr>
      <t>/</t>
    </r>
    <r>
      <rPr>
        <sz val="9"/>
        <rFont val="宋体"/>
        <charset val="0"/>
      </rPr>
      <t>美西</t>
    </r>
  </si>
  <si>
    <t>USW</t>
  </si>
  <si>
    <t>VANUATU</t>
  </si>
  <si>
    <t>ZONE-22</t>
  </si>
  <si>
    <t>VENEZUELA</t>
  </si>
  <si>
    <t>委内瑞拉（暂停）</t>
  </si>
  <si>
    <t>PUERTO RICO</t>
  </si>
  <si>
    <t>WALLIS &amp; FUTUNA</t>
  </si>
  <si>
    <t>瓦里斯和富图纳群岛</t>
  </si>
  <si>
    <t>WF</t>
  </si>
  <si>
    <t>U.S.A.2</t>
  </si>
  <si>
    <r>
      <rPr>
        <sz val="9"/>
        <rFont val="宋体"/>
        <charset val="0"/>
      </rPr>
      <t>美国</t>
    </r>
    <r>
      <rPr>
        <sz val="9"/>
        <rFont val="Verdana"/>
        <charset val="0"/>
      </rPr>
      <t>2</t>
    </r>
    <r>
      <rPr>
        <sz val="9"/>
        <rFont val="宋体"/>
        <charset val="0"/>
      </rPr>
      <t>区</t>
    </r>
    <r>
      <rPr>
        <sz val="9"/>
        <rFont val="Verdana"/>
        <charset val="0"/>
      </rPr>
      <t>/</t>
    </r>
    <r>
      <rPr>
        <sz val="9"/>
        <rFont val="宋体"/>
        <charset val="0"/>
      </rPr>
      <t>美东</t>
    </r>
  </si>
  <si>
    <t>US</t>
  </si>
  <si>
    <r>
      <rPr>
        <b/>
        <sz val="36"/>
        <color theme="1"/>
        <rFont val="宋体"/>
        <charset val="134"/>
        <scheme val="minor"/>
      </rPr>
      <t>F3-香港联邦特货-T价</t>
    </r>
    <r>
      <rPr>
        <b/>
        <sz val="18"/>
        <color theme="1"/>
        <rFont val="宋体"/>
        <charset val="134"/>
        <scheme val="minor"/>
      </rPr>
      <t>未含油 已含旺季附加费</t>
    </r>
    <r>
      <rPr>
        <b/>
        <sz val="36"/>
        <color theme="1"/>
        <rFont val="宋体"/>
        <charset val="134"/>
        <scheme val="minor"/>
      </rPr>
      <t xml:space="preserve"> </t>
    </r>
  </si>
  <si>
    <t xml:space="preserve">接品牌产品（不接衣包鞋，不接苹果和华为的产品）、茶叶、化妆品液体，马达，电机等。        测试盒，口罩+10元/KG 最低100元票。    </t>
  </si>
  <si>
    <t xml:space="preserve">    所有产品需有商业销售包装，单瓶限制200ML内，沐浴露类护肤品可接大瓶。       带电货物外箱不能软和打黄胶</t>
  </si>
  <si>
    <t>A 澳门</t>
  </si>
  <si>
    <t>C 文莱</t>
  </si>
  <si>
    <t>D 老挝</t>
  </si>
  <si>
    <t>E 保加利亚</t>
  </si>
  <si>
    <t>F 巴林</t>
  </si>
  <si>
    <t>G 美属萨摩亚</t>
  </si>
  <si>
    <t>H 阿富汗</t>
  </si>
  <si>
    <t>K 比利时</t>
  </si>
  <si>
    <t>L 越南</t>
  </si>
  <si>
    <t>M 奥地利</t>
  </si>
  <si>
    <t>O 印度</t>
  </si>
  <si>
    <t>P 日本</t>
  </si>
  <si>
    <t>Q 马来西亚</t>
  </si>
  <si>
    <t>R 泰国</t>
  </si>
  <si>
    <t>S 菲律宾</t>
  </si>
  <si>
    <t>T 印度尼西亚</t>
  </si>
  <si>
    <t>U 澳大利亚</t>
  </si>
  <si>
    <t>X 台湾</t>
  </si>
  <si>
    <t>Y 新加坡</t>
  </si>
  <si>
    <t>Z 韩国</t>
  </si>
  <si>
    <t>G美属萨摩亚</t>
  </si>
  <si>
    <t>T印度尼西亚</t>
  </si>
  <si>
    <t>U澳大利亚</t>
  </si>
  <si>
    <t>F3分区表</t>
  </si>
  <si>
    <t>F3价格表</t>
  </si>
  <si>
    <t>A</t>
  </si>
  <si>
    <t>H</t>
  </si>
  <si>
    <t>C</t>
  </si>
  <si>
    <t>D</t>
  </si>
  <si>
    <t>E</t>
  </si>
  <si>
    <t>F</t>
  </si>
  <si>
    <t>G</t>
  </si>
  <si>
    <t>K</t>
  </si>
  <si>
    <t>France</t>
  </si>
  <si>
    <t>Germany</t>
  </si>
  <si>
    <t>Italy</t>
  </si>
  <si>
    <t>Netherlands</t>
  </si>
  <si>
    <t>England</t>
  </si>
  <si>
    <t>L</t>
  </si>
  <si>
    <t>M</t>
  </si>
  <si>
    <r>
      <rPr>
        <sz val="9"/>
        <color indexed="8"/>
        <rFont val="宋体"/>
        <charset val="134"/>
      </rPr>
      <t>安道尔</t>
    </r>
  </si>
  <si>
    <r>
      <rPr>
        <sz val="9"/>
        <color rgb="FF000000"/>
        <rFont val="宋体"/>
        <charset val="134"/>
      </rPr>
      <t>奥地利</t>
    </r>
  </si>
  <si>
    <t>Denmark</t>
  </si>
  <si>
    <r>
      <rPr>
        <sz val="9"/>
        <color indexed="8"/>
        <rFont val="宋体"/>
        <charset val="134"/>
      </rPr>
      <t>丹麦</t>
    </r>
  </si>
  <si>
    <r>
      <rPr>
        <sz val="9"/>
        <color indexed="8"/>
        <rFont val="宋体"/>
        <charset val="134"/>
      </rPr>
      <t>芬兰</t>
    </r>
  </si>
  <si>
    <t>Greece</t>
  </si>
  <si>
    <r>
      <rPr>
        <sz val="9"/>
        <color indexed="8"/>
        <rFont val="宋体"/>
        <charset val="134"/>
      </rPr>
      <t>希腊</t>
    </r>
  </si>
  <si>
    <t xml:space="preserve">Ireland </t>
  </si>
  <si>
    <r>
      <rPr>
        <sz val="9"/>
        <color indexed="8"/>
        <rFont val="宋体"/>
        <charset val="134"/>
      </rPr>
      <t>爱尔兰</t>
    </r>
  </si>
  <si>
    <r>
      <rPr>
        <sz val="9"/>
        <color indexed="8"/>
        <rFont val="宋体"/>
        <charset val="134"/>
      </rPr>
      <t>列支敦士登</t>
    </r>
  </si>
  <si>
    <r>
      <rPr>
        <sz val="9"/>
        <color indexed="8"/>
        <rFont val="宋体"/>
        <charset val="134"/>
      </rPr>
      <t>卢森堡</t>
    </r>
  </si>
  <si>
    <t>Monaco</t>
  </si>
  <si>
    <r>
      <rPr>
        <sz val="9"/>
        <color indexed="8"/>
        <rFont val="宋体"/>
        <charset val="134"/>
      </rPr>
      <t>摩纳哥</t>
    </r>
  </si>
  <si>
    <r>
      <rPr>
        <sz val="9"/>
        <color indexed="8"/>
        <rFont val="宋体"/>
        <charset val="134"/>
      </rPr>
      <t>挪威</t>
    </r>
  </si>
  <si>
    <r>
      <rPr>
        <sz val="9"/>
        <color indexed="8"/>
        <rFont val="宋体"/>
        <charset val="134"/>
      </rPr>
      <t>葡萄牙</t>
    </r>
  </si>
  <si>
    <t>Sweden</t>
  </si>
  <si>
    <r>
      <rPr>
        <sz val="9"/>
        <color indexed="8"/>
        <rFont val="宋体"/>
        <charset val="134"/>
      </rPr>
      <t>瑞典</t>
    </r>
  </si>
  <si>
    <t>Switzerland</t>
  </si>
  <si>
    <r>
      <rPr>
        <sz val="9"/>
        <color indexed="8"/>
        <rFont val="宋体"/>
        <charset val="134"/>
      </rPr>
      <t>瑞士</t>
    </r>
  </si>
  <si>
    <t>O</t>
  </si>
  <si>
    <t>P</t>
  </si>
  <si>
    <t>Q</t>
  </si>
  <si>
    <t>R</t>
  </si>
  <si>
    <t>S</t>
  </si>
  <si>
    <t>T</t>
  </si>
  <si>
    <t>U</t>
  </si>
  <si>
    <t>X</t>
  </si>
  <si>
    <t>Y</t>
  </si>
  <si>
    <t>Z</t>
  </si>
  <si>
    <r>
      <rPr>
        <b/>
        <sz val="36"/>
        <rFont val="宋体"/>
        <charset val="134"/>
        <scheme val="minor"/>
      </rPr>
      <t xml:space="preserve">      F4-香港联邦化工价</t>
    </r>
    <r>
      <rPr>
        <b/>
        <sz val="18"/>
        <color rgb="FFFF0000"/>
        <rFont val="宋体"/>
        <charset val="134"/>
        <scheme val="minor"/>
      </rPr>
      <t xml:space="preserve">未含油 已含旺季附加费    </t>
    </r>
  </si>
  <si>
    <t>可接正规非危产品：大桶液体粉末，植物提取物，化妆品，树脂，墨水，化工类。不接澳大利亚     预留0.1KG资料重  外箱不能打黄胶不能软</t>
  </si>
  <si>
    <t xml:space="preserve"> 美加波多黎各：若住宅区+32*U/票   若带电：只可接内电</t>
  </si>
  <si>
    <t/>
  </si>
  <si>
    <t>N</t>
  </si>
  <si>
    <t>x</t>
  </si>
  <si>
    <t>22-44</t>
  </si>
  <si>
    <t>F4联邦价</t>
  </si>
  <si>
    <t>AmericanSamoa</t>
  </si>
  <si>
    <t>M1</t>
  </si>
  <si>
    <t>Antigua</t>
  </si>
  <si>
    <t>安提瓜岛</t>
  </si>
  <si>
    <t>Armenia</t>
  </si>
  <si>
    <t>Australia</t>
  </si>
  <si>
    <t>Bangladesh</t>
  </si>
  <si>
    <t>Barbuda</t>
  </si>
  <si>
    <t>巴布达岛</t>
  </si>
  <si>
    <t>Belarus</t>
  </si>
  <si>
    <t>Bonaire</t>
  </si>
  <si>
    <t>博奈尔</t>
  </si>
  <si>
    <t>Bosnia-Herzegovina</t>
  </si>
  <si>
    <t>BritishVirginIslands</t>
  </si>
  <si>
    <t>BurkinaFaso</t>
  </si>
  <si>
    <t>Canada</t>
  </si>
  <si>
    <t>CanaryIslands</t>
  </si>
  <si>
    <t>CapeVerde</t>
  </si>
  <si>
    <t>CaymanIslands</t>
  </si>
  <si>
    <t>ChannelIslands</t>
  </si>
  <si>
    <t>Chile</t>
  </si>
  <si>
    <t>Colombia</t>
  </si>
  <si>
    <t>Congo</t>
  </si>
  <si>
    <t>Congo,DemRepOf</t>
  </si>
  <si>
    <t>CookIslands</t>
  </si>
  <si>
    <t>CostaRica</t>
  </si>
  <si>
    <t>CzechRepublic</t>
  </si>
  <si>
    <t>DominicanRepublic</t>
  </si>
  <si>
    <t>EastTimor</t>
  </si>
  <si>
    <t>Ecuador</t>
  </si>
  <si>
    <t>ElSalvador</t>
  </si>
  <si>
    <t>Faeroelslands</t>
  </si>
  <si>
    <t xml:space="preserve"> 法罗群岛</t>
  </si>
  <si>
    <t>FrenchGuiana</t>
  </si>
  <si>
    <t>FrenchPolynesia</t>
  </si>
  <si>
    <t>法属玻里尼西亚</t>
  </si>
  <si>
    <t>Georgia</t>
  </si>
  <si>
    <t>Guatemala</t>
  </si>
  <si>
    <t>Guyana</t>
  </si>
  <si>
    <t>Haiti</t>
  </si>
  <si>
    <t>Honduras</t>
  </si>
  <si>
    <t>Hungary</t>
  </si>
  <si>
    <t>Indonesia</t>
  </si>
  <si>
    <t>Ireland</t>
  </si>
  <si>
    <t>IvoryCoast</t>
  </si>
  <si>
    <t>象牙海岸</t>
  </si>
  <si>
    <t>Jamaica</t>
  </si>
  <si>
    <t>Kazakhstan</t>
  </si>
  <si>
    <t>H1</t>
  </si>
  <si>
    <t>Kyrgyzstan</t>
  </si>
  <si>
    <t>Libya</t>
  </si>
  <si>
    <t>Macedonia</t>
  </si>
  <si>
    <t>Malaysia</t>
  </si>
  <si>
    <t>Maldives</t>
  </si>
  <si>
    <t>MarshallIslands</t>
  </si>
  <si>
    <t>Moldova</t>
  </si>
  <si>
    <t>蒙特色拉特岛</t>
  </si>
  <si>
    <t>NewCaledonia</t>
  </si>
  <si>
    <t>NewZealand</t>
  </si>
  <si>
    <t>NorfolkIsland</t>
  </si>
  <si>
    <t>诺福克岛</t>
  </si>
  <si>
    <t>NormanIsland</t>
  </si>
  <si>
    <t>NorthernMarianaIslands</t>
  </si>
  <si>
    <t>PalestineAutonomous</t>
  </si>
  <si>
    <t>Panama</t>
  </si>
  <si>
    <t>PapuaNewGuinea</t>
  </si>
  <si>
    <t>Peru</t>
  </si>
  <si>
    <t>Philippines</t>
  </si>
  <si>
    <t>Poland</t>
  </si>
  <si>
    <t>Portugal</t>
  </si>
  <si>
    <t>PuertoRico</t>
  </si>
  <si>
    <t>Reunion</t>
  </si>
  <si>
    <t>留尼旺</t>
  </si>
  <si>
    <t>Saba</t>
  </si>
  <si>
    <t>萨巴岛</t>
  </si>
  <si>
    <t>SanMarino</t>
  </si>
  <si>
    <t>SaudiArabia</t>
  </si>
  <si>
    <t xml:space="preserve"> 沙特阿拉伯</t>
  </si>
  <si>
    <t>Serbia</t>
  </si>
  <si>
    <t>Singapore</t>
  </si>
  <si>
    <t>SlovakRepublic</t>
  </si>
  <si>
    <t>SouthAfrica</t>
  </si>
  <si>
    <t>SouthKorea</t>
  </si>
  <si>
    <t>Tinian</t>
  </si>
  <si>
    <t>Gi</t>
  </si>
  <si>
    <t>Trinidad&amp;Tobago</t>
  </si>
  <si>
    <t>Turkey</t>
  </si>
  <si>
    <t>Turks&amp;CaicosIslands</t>
  </si>
  <si>
    <t>特科斯和开科斯</t>
  </si>
  <si>
    <t>U.S.VirginIslands</t>
  </si>
  <si>
    <t>Ukraine</t>
  </si>
  <si>
    <t>UnionIsland</t>
  </si>
  <si>
    <t>尤宁群岛</t>
  </si>
  <si>
    <t>UnitedArabEmirates</t>
  </si>
  <si>
    <t>UnitedKingdom</t>
  </si>
  <si>
    <t>U.S.(WesternRegion)</t>
  </si>
  <si>
    <t>Colorado80000-81699</t>
  </si>
  <si>
    <t>美西</t>
  </si>
  <si>
    <t>Idaho83200-83999</t>
  </si>
  <si>
    <t>Utah84000-84799</t>
  </si>
  <si>
    <t>Arizona85000-86599</t>
  </si>
  <si>
    <t>Nevada89000-89899</t>
  </si>
  <si>
    <t>California90000-96699</t>
  </si>
  <si>
    <t>Oregon97000-97999</t>
  </si>
  <si>
    <t>Washington98000-99499</t>
  </si>
  <si>
    <t>U.S.(RestofCountry)</t>
  </si>
  <si>
    <t>VaticanCity</t>
  </si>
  <si>
    <t>Vietnam</t>
  </si>
  <si>
    <t>Wallis&amp;Futuna</t>
  </si>
  <si>
    <t>瓦利斯群岛</t>
  </si>
  <si>
    <r>
      <rPr>
        <sz val="36"/>
        <rFont val="微软雅黑"/>
        <charset val="134"/>
      </rPr>
      <t xml:space="preserve">          F5-香港联邦IP敏感价</t>
    </r>
    <r>
      <rPr>
        <sz val="14"/>
        <color rgb="FFFF0000"/>
        <rFont val="微软雅黑"/>
        <charset val="134"/>
      </rPr>
      <t>未含油</t>
    </r>
    <r>
      <rPr>
        <sz val="36"/>
        <rFont val="微软雅黑"/>
        <charset val="134"/>
      </rPr>
      <t xml:space="preserve">   </t>
    </r>
  </si>
  <si>
    <r>
      <rPr>
        <sz val="16"/>
        <rFont val="微软雅黑"/>
        <charset val="134"/>
      </rPr>
      <t xml:space="preserve">接品牌电子产品，运动电子手表，衣包鞋，茶叶等。不接手机&amp;手表，不接包裹袋 。                                                                                                                 带电货物外箱不能软和打黄胶。美加波多黎各：若住宅区+32*U/票
</t>
    </r>
    <r>
      <rPr>
        <sz val="16"/>
        <color rgb="FFFF0000"/>
        <rFont val="微软雅黑"/>
        <charset val="134"/>
      </rPr>
      <t xml:space="preserve">出口之前被扣，无法出口或是遗失无法退回，只退运费赔20元/KG，最高不超100USD/票，不得异议   </t>
    </r>
  </si>
  <si>
    <t>美国西岸</t>
  </si>
  <si>
    <t>美国东岸</t>
  </si>
  <si>
    <r>
      <rPr>
        <b/>
        <sz val="10"/>
        <rFont val="Arial"/>
        <charset val="0"/>
      </rPr>
      <t>A</t>
    </r>
    <r>
      <rPr>
        <b/>
        <sz val="10"/>
        <rFont val="宋体"/>
        <charset val="0"/>
      </rPr>
      <t>澳门</t>
    </r>
  </si>
  <si>
    <r>
      <rPr>
        <b/>
        <sz val="10"/>
        <rFont val="Arial"/>
        <charset val="0"/>
      </rPr>
      <t>C</t>
    </r>
    <r>
      <rPr>
        <b/>
        <sz val="10"/>
        <rFont val="宋体"/>
        <charset val="0"/>
      </rPr>
      <t>汶莱</t>
    </r>
    <r>
      <rPr>
        <b/>
        <sz val="10"/>
        <rFont val="Arial"/>
        <charset val="0"/>
      </rPr>
      <t>/</t>
    </r>
    <r>
      <rPr>
        <b/>
        <sz val="10"/>
        <rFont val="宋体"/>
        <charset val="0"/>
      </rPr>
      <t>新西兰</t>
    </r>
  </si>
  <si>
    <r>
      <rPr>
        <b/>
        <sz val="10"/>
        <rFont val="Arial"/>
        <charset val="0"/>
      </rPr>
      <t>D</t>
    </r>
    <r>
      <rPr>
        <b/>
        <sz val="10"/>
        <rFont val="宋体"/>
        <charset val="0"/>
      </rPr>
      <t>老挝</t>
    </r>
    <r>
      <rPr>
        <b/>
        <sz val="10"/>
        <rFont val="Arial"/>
        <charset val="0"/>
      </rPr>
      <t>/</t>
    </r>
    <r>
      <rPr>
        <b/>
        <sz val="10"/>
        <rFont val="宋体"/>
        <charset val="0"/>
      </rPr>
      <t>柬埔寨</t>
    </r>
  </si>
  <si>
    <r>
      <rPr>
        <b/>
        <sz val="10"/>
        <rFont val="Arial"/>
        <charset val="0"/>
      </rPr>
      <t>E</t>
    </r>
    <r>
      <rPr>
        <b/>
        <sz val="10"/>
        <rFont val="宋体"/>
        <charset val="0"/>
      </rPr>
      <t>北欧</t>
    </r>
  </si>
  <si>
    <r>
      <rPr>
        <b/>
        <sz val="10"/>
        <rFont val="Arial"/>
        <charset val="0"/>
      </rPr>
      <t>F</t>
    </r>
    <r>
      <rPr>
        <b/>
        <sz val="10"/>
        <rFont val="宋体"/>
        <charset val="0"/>
      </rPr>
      <t>东欧</t>
    </r>
  </si>
  <si>
    <r>
      <rPr>
        <b/>
        <sz val="10"/>
        <rFont val="Arial"/>
        <charset val="0"/>
      </rPr>
      <t>G</t>
    </r>
    <r>
      <rPr>
        <b/>
        <sz val="10"/>
        <rFont val="宋体"/>
        <charset val="0"/>
      </rPr>
      <t>南美</t>
    </r>
  </si>
  <si>
    <r>
      <rPr>
        <b/>
        <sz val="10"/>
        <rFont val="Arial"/>
        <charset val="0"/>
      </rPr>
      <t>H</t>
    </r>
    <r>
      <rPr>
        <b/>
        <sz val="10"/>
        <rFont val="宋体"/>
        <charset val="0"/>
      </rPr>
      <t>非州</t>
    </r>
  </si>
  <si>
    <r>
      <rPr>
        <b/>
        <sz val="10"/>
        <rFont val="Arial"/>
        <charset val="0"/>
      </rPr>
      <t>L</t>
    </r>
    <r>
      <rPr>
        <b/>
        <sz val="10"/>
        <rFont val="宋体"/>
        <charset val="0"/>
      </rPr>
      <t>越南</t>
    </r>
  </si>
  <si>
    <r>
      <rPr>
        <b/>
        <sz val="10"/>
        <rFont val="Arial"/>
        <charset val="0"/>
      </rPr>
      <t>M</t>
    </r>
    <r>
      <rPr>
        <b/>
        <sz val="10"/>
        <rFont val="宋体"/>
        <charset val="0"/>
      </rPr>
      <t>西欧</t>
    </r>
  </si>
  <si>
    <r>
      <rPr>
        <b/>
        <sz val="10"/>
        <rFont val="Arial"/>
        <charset val="0"/>
      </rPr>
      <t>N</t>
    </r>
    <r>
      <rPr>
        <b/>
        <sz val="10"/>
        <rFont val="宋体"/>
        <charset val="0"/>
      </rPr>
      <t>加墨</t>
    </r>
  </si>
  <si>
    <r>
      <rPr>
        <b/>
        <sz val="10"/>
        <rFont val="Arial"/>
        <charset val="0"/>
      </rPr>
      <t>O</t>
    </r>
    <r>
      <rPr>
        <b/>
        <sz val="10"/>
        <rFont val="宋体"/>
        <charset val="0"/>
      </rPr>
      <t>印度</t>
    </r>
  </si>
  <si>
    <r>
      <rPr>
        <b/>
        <sz val="10"/>
        <rFont val="Arial"/>
        <charset val="0"/>
      </rPr>
      <t>P</t>
    </r>
    <r>
      <rPr>
        <b/>
        <sz val="10"/>
        <rFont val="宋体"/>
        <charset val="0"/>
      </rPr>
      <t>日本</t>
    </r>
  </si>
  <si>
    <r>
      <rPr>
        <b/>
        <sz val="10"/>
        <rFont val="Arial"/>
        <charset val="0"/>
      </rPr>
      <t>Q</t>
    </r>
    <r>
      <rPr>
        <b/>
        <sz val="10"/>
        <rFont val="宋体"/>
        <charset val="0"/>
      </rPr>
      <t>马来</t>
    </r>
  </si>
  <si>
    <r>
      <rPr>
        <b/>
        <sz val="10"/>
        <rFont val="Arial"/>
        <charset val="0"/>
      </rPr>
      <t>R</t>
    </r>
    <r>
      <rPr>
        <b/>
        <sz val="10"/>
        <rFont val="宋体"/>
        <charset val="0"/>
      </rPr>
      <t>泰国</t>
    </r>
  </si>
  <si>
    <r>
      <rPr>
        <b/>
        <sz val="10"/>
        <rFont val="Arial"/>
        <charset val="0"/>
      </rPr>
      <t>S</t>
    </r>
    <r>
      <rPr>
        <b/>
        <sz val="10"/>
        <rFont val="宋体"/>
        <charset val="0"/>
      </rPr>
      <t>菲律宾</t>
    </r>
  </si>
  <si>
    <r>
      <rPr>
        <b/>
        <sz val="10"/>
        <rFont val="Arial"/>
        <charset val="0"/>
      </rPr>
      <t>T</t>
    </r>
    <r>
      <rPr>
        <b/>
        <sz val="10"/>
        <rFont val="宋体"/>
        <charset val="0"/>
      </rPr>
      <t>印尼</t>
    </r>
  </si>
  <si>
    <r>
      <rPr>
        <b/>
        <sz val="10"/>
        <rFont val="Arial"/>
        <charset val="0"/>
      </rPr>
      <t>U</t>
    </r>
    <r>
      <rPr>
        <b/>
        <sz val="10"/>
        <rFont val="宋体"/>
        <charset val="0"/>
      </rPr>
      <t>澳州</t>
    </r>
  </si>
  <si>
    <r>
      <rPr>
        <b/>
        <sz val="10"/>
        <rFont val="Arial"/>
        <charset val="0"/>
      </rPr>
      <t>X</t>
    </r>
    <r>
      <rPr>
        <b/>
        <sz val="10"/>
        <rFont val="宋体"/>
        <charset val="0"/>
      </rPr>
      <t>台湾</t>
    </r>
  </si>
  <si>
    <r>
      <rPr>
        <b/>
        <sz val="10"/>
        <rFont val="Arial"/>
        <charset val="0"/>
      </rPr>
      <t>Y</t>
    </r>
    <r>
      <rPr>
        <b/>
        <sz val="10"/>
        <rFont val="宋体"/>
        <charset val="0"/>
      </rPr>
      <t>新加坡</t>
    </r>
  </si>
  <si>
    <r>
      <rPr>
        <b/>
        <sz val="10"/>
        <rFont val="Arial"/>
        <charset val="0"/>
      </rPr>
      <t>Z</t>
    </r>
    <r>
      <rPr>
        <b/>
        <sz val="10"/>
        <rFont val="宋体"/>
        <charset val="0"/>
      </rPr>
      <t>韩国</t>
    </r>
  </si>
  <si>
    <t>F5分区</t>
  </si>
  <si>
    <t>ZONE-美1</t>
  </si>
  <si>
    <t>ZONE-H</t>
  </si>
  <si>
    <t>阿利桑那州</t>
  </si>
  <si>
    <t>Arizona</t>
  </si>
  <si>
    <t>爱达荷州</t>
  </si>
  <si>
    <t>Idaho</t>
  </si>
  <si>
    <t>俄勒冈州</t>
  </si>
  <si>
    <t>Oregon</t>
  </si>
  <si>
    <t>华盛顿州</t>
  </si>
  <si>
    <t>Washington</t>
  </si>
  <si>
    <t>加利福尼亚州</t>
  </si>
  <si>
    <t>California</t>
  </si>
  <si>
    <t>科罗拉多州</t>
  </si>
  <si>
    <t>Colorado</t>
  </si>
  <si>
    <t>内华达州</t>
  </si>
  <si>
    <t>Nevada</t>
  </si>
  <si>
    <t>犹他州</t>
  </si>
  <si>
    <t>Utah</t>
  </si>
  <si>
    <t>ZONE-美2</t>
  </si>
  <si>
    <t>波黑共合国</t>
  </si>
  <si>
    <t>United States of America，United States</t>
  </si>
  <si>
    <t>ZONE-A</t>
  </si>
  <si>
    <t>ZONE-C</t>
  </si>
  <si>
    <t>ZONE-D</t>
  </si>
  <si>
    <t>柬埔寨（暂停）</t>
  </si>
  <si>
    <t>Cote d Ivoire</t>
  </si>
  <si>
    <t>ZONE-E</t>
  </si>
  <si>
    <t>捷克共和国</t>
  </si>
  <si>
    <t>Czech Republic</t>
  </si>
  <si>
    <t>法罗群岛（暂停）</t>
  </si>
  <si>
    <t>Faeroe lslands</t>
  </si>
  <si>
    <t xml:space="preserve">伊拉克 </t>
  </si>
  <si>
    <t xml:space="preserve">利比亚 </t>
  </si>
  <si>
    <t xml:space="preserve">Libya </t>
  </si>
  <si>
    <t>俄罗斯 （不接私人件）</t>
  </si>
  <si>
    <t>斯洛伐克共和国</t>
  </si>
  <si>
    <t>Slovak Republic</t>
  </si>
  <si>
    <t>St.Eustatius</t>
  </si>
  <si>
    <t>ZONE-F</t>
  </si>
  <si>
    <t>Palestine</t>
  </si>
  <si>
    <t>叙利亚（暂停）</t>
  </si>
  <si>
    <t xml:space="preserve">Syria </t>
  </si>
  <si>
    <t>ZONE-G</t>
  </si>
  <si>
    <t>ZONE-L</t>
  </si>
  <si>
    <t>ZONE-M</t>
  </si>
  <si>
    <t>百慕大(英)</t>
  </si>
  <si>
    <t xml:space="preserve">Canary Islands
</t>
  </si>
  <si>
    <t>BQ</t>
  </si>
  <si>
    <t xml:space="preserve">United Kingdom </t>
  </si>
  <si>
    <t>Dominican Republic</t>
  </si>
  <si>
    <t>法属波利尼西亚（暂停）</t>
  </si>
  <si>
    <t xml:space="preserve">密克罗尼西亚(美) </t>
  </si>
  <si>
    <t>Northern Mariana Islands</t>
  </si>
  <si>
    <t xml:space="preserve">帕劳(美) </t>
  </si>
  <si>
    <t xml:space="preserve">Palau </t>
  </si>
  <si>
    <t xml:space="preserve">巴拉圭 </t>
  </si>
  <si>
    <t xml:space="preserve">St.Kitts &amp; Nevis </t>
  </si>
  <si>
    <t>St.Lucia</t>
  </si>
  <si>
    <t>SX</t>
  </si>
  <si>
    <t>圣马丁岛（法属）</t>
  </si>
  <si>
    <t>St.Martin</t>
  </si>
  <si>
    <t>St.Vincent</t>
  </si>
  <si>
    <t>U.S.Virgin Islands</t>
  </si>
  <si>
    <t>委内瑞拉 （暂停）</t>
  </si>
  <si>
    <t>瓦里斯和富图纳</t>
  </si>
  <si>
    <t>Wallis And Futuna</t>
  </si>
  <si>
    <t>ZONE-N</t>
  </si>
  <si>
    <t>ZONE-O</t>
  </si>
  <si>
    <t>印度（暂停）</t>
  </si>
  <si>
    <t>ZONE-P</t>
  </si>
  <si>
    <t>ZONE-Q</t>
  </si>
  <si>
    <t>ZONE-R</t>
  </si>
  <si>
    <t>ZONE-S</t>
  </si>
  <si>
    <t>ZONE-T</t>
  </si>
  <si>
    <t>ZONE-U</t>
  </si>
  <si>
    <t>ZONE-X</t>
  </si>
  <si>
    <t>ZONE-Y</t>
  </si>
  <si>
    <t>ZONE-Z</t>
  </si>
  <si>
    <t>South Korea</t>
  </si>
  <si>
    <r>
      <rPr>
        <b/>
        <sz val="36"/>
        <rFont val="宋体"/>
        <charset val="134"/>
        <scheme val="minor"/>
      </rPr>
      <t>F9-大陆联邦特货价</t>
    </r>
    <r>
      <rPr>
        <b/>
        <sz val="16"/>
        <rFont val="宋体"/>
        <charset val="134"/>
      </rPr>
      <t>没含油</t>
    </r>
  </si>
  <si>
    <t>F9分区!A1</t>
  </si>
  <si>
    <t>可接各种化妆品和耗材。配套电另加收1元KG，最低20元票，申报不能超750USD，预留0.3资料重量</t>
  </si>
  <si>
    <t>不能带有海关备案品牌产品，单票超90KG需报关出，另加100元票。发票品名必须如实申报材质用途和海关编码，单票建议不超5个品名。</t>
  </si>
  <si>
    <t>印度尼西亚 印度 科威特 墨西哥 沙特 厄瓜多尔 暂停化妆品类产品出口</t>
  </si>
  <si>
    <t>澳大利亚
新西兰</t>
  </si>
  <si>
    <t>香港</t>
  </si>
  <si>
    <r>
      <rPr>
        <b/>
        <sz val="11"/>
        <color rgb="FF000000"/>
        <rFont val="宋体"/>
        <charset val="134"/>
      </rPr>
      <t>公斤</t>
    </r>
    <r>
      <rPr>
        <b/>
        <sz val="11"/>
        <color rgb="FF000000"/>
        <rFont val="Arial"/>
        <charset val="134"/>
      </rPr>
      <t>(</t>
    </r>
    <r>
      <rPr>
        <b/>
        <sz val="11"/>
        <color rgb="FF000000"/>
        <rFont val="宋体"/>
        <charset val="134"/>
      </rPr>
      <t>包裹）</t>
    </r>
  </si>
  <si>
    <t>B</t>
  </si>
  <si>
    <t>V</t>
  </si>
  <si>
    <t>21.0 - 44.0</t>
  </si>
  <si>
    <t>45.0 - 70.0</t>
  </si>
  <si>
    <t>71.0 - 99.0</t>
  </si>
  <si>
    <t>100.0 - 299.0</t>
  </si>
  <si>
    <t>墨水（不易燃）、碳粉、玻璃胶、汽车蜡 、灌封胶、液体硅胶 、珠光粉、洁牙粉、麦乳精、 清洁液、咖啡粉 、抹茶和各种化妆品</t>
  </si>
  <si>
    <t>F9分区</t>
  </si>
  <si>
    <t>IP</t>
  </si>
  <si>
    <t>F9</t>
  </si>
  <si>
    <t>Arizona 85000-86599亚利桑那州 85000-86599</t>
  </si>
  <si>
    <t>Uruguay乌拉圭</t>
  </si>
  <si>
    <t>California 90000-96699加利福尼亚州 90000-96699</t>
  </si>
  <si>
    <t>Venezuela委内瑞拉</t>
  </si>
  <si>
    <t>Colorado 80000-81699科罗拉多州 80000-81699</t>
  </si>
  <si>
    <t>Afghanistan阿富汗</t>
  </si>
  <si>
    <t>Idaho 83200-83999爱达荷州 83200-83999</t>
  </si>
  <si>
    <t>Albania阿尔巴尼亚</t>
  </si>
  <si>
    <t>Nevada 89000-89899内华达州 89000-89899</t>
  </si>
  <si>
    <t>Algeria阿尔及利亚</t>
  </si>
  <si>
    <t>Oregon 97000-97999俄勒岗州 97000-97999</t>
  </si>
  <si>
    <t>Angola安哥拉</t>
  </si>
  <si>
    <t>Utah 84000-84799犹他州 84000-84799</t>
  </si>
  <si>
    <t>Armenia亚美尼亚</t>
  </si>
  <si>
    <t>Washington 98000-99499华盛顿州 98000-99499</t>
  </si>
  <si>
    <t>Azerbaijan亚塞拜彊</t>
  </si>
  <si>
    <t>Puerto Rico波多黎各</t>
  </si>
  <si>
    <t>Bahrain巴林</t>
  </si>
  <si>
    <t>U.S. (Rest of Country)美国其他地区</t>
  </si>
  <si>
    <t>Belarus白俄罗斯</t>
  </si>
  <si>
    <t>Macau澳门</t>
  </si>
  <si>
    <t>Benin贝南</t>
  </si>
  <si>
    <t>Vietnam越南</t>
  </si>
  <si>
    <r>
      <rPr>
        <sz val="11"/>
        <color rgb="FF000000"/>
        <rFont val="Arial"/>
        <charset val="0"/>
      </rPr>
      <t>Bosnia-Herzegovina</t>
    </r>
    <r>
      <rPr>
        <sz val="11"/>
        <color rgb="FF000000"/>
        <rFont val="宋体"/>
        <charset val="0"/>
      </rPr>
      <t>波黑塞哥维那</t>
    </r>
  </si>
  <si>
    <t>Mongolia蒙古</t>
  </si>
  <si>
    <t>Botswana博茨瓦纳</t>
  </si>
  <si>
    <t>American Samoa美属萨摩亚</t>
  </si>
  <si>
    <t>Bulgaria保加利亚</t>
  </si>
  <si>
    <t>Brunei文莱</t>
  </si>
  <si>
    <t>Burkina Faso布基纳法索</t>
  </si>
  <si>
    <t>Cambodia柬埔寨</t>
  </si>
  <si>
    <t>Burundi蒲隆迪</t>
  </si>
  <si>
    <t>Cook Islands库克群岛</t>
  </si>
  <si>
    <t>Cameroon喀麦隆</t>
  </si>
  <si>
    <t>East Timor东帝汶</t>
  </si>
  <si>
    <r>
      <rPr>
        <sz val="11"/>
        <color rgb="FF000000"/>
        <rFont val="Arial"/>
        <charset val="0"/>
      </rPr>
      <t xml:space="preserve">Cape Verde </t>
    </r>
    <r>
      <rPr>
        <sz val="11"/>
        <color rgb="FF000000"/>
        <rFont val="宋体"/>
        <charset val="0"/>
      </rPr>
      <t>佛得角群岛</t>
    </r>
  </si>
  <si>
    <t>Fiji斐济</t>
  </si>
  <si>
    <t>Chad查德</t>
  </si>
  <si>
    <t>French Polynesia法属波利尼西亚</t>
  </si>
  <si>
    <t>Congo, Dem Rep Of刚果共和国</t>
  </si>
  <si>
    <t>Guam关岛</t>
  </si>
  <si>
    <t>Congo刚果</t>
  </si>
  <si>
    <t>Laos老挝</t>
  </si>
  <si>
    <t>Croatia克罗地亚</t>
  </si>
  <si>
    <t>Marshall Islands马绍尔群岛</t>
  </si>
  <si>
    <t>Cyprus塞浦路斯</t>
  </si>
  <si>
    <t>Micronesia密克罗尼西亚</t>
  </si>
  <si>
    <r>
      <rPr>
        <sz val="11"/>
        <color rgb="FF000000"/>
        <rFont val="Arial"/>
        <charset val="0"/>
      </rPr>
      <t>Côte D'ivoire (Ivory Coast)</t>
    </r>
    <r>
      <rPr>
        <sz val="11"/>
        <color rgb="FF000000"/>
        <rFont val="宋体"/>
        <charset val="0"/>
      </rPr>
      <t>科特迪瓦</t>
    </r>
    <r>
      <rPr>
        <sz val="11"/>
        <color rgb="FF000000"/>
        <rFont val="Arial"/>
        <charset val="0"/>
      </rPr>
      <t xml:space="preserve"> </t>
    </r>
  </si>
  <si>
    <t>New Caledonia新喀里多尼亚</t>
  </si>
  <si>
    <t>Djibouti吉布地</t>
  </si>
  <si>
    <r>
      <rPr>
        <sz val="11"/>
        <color rgb="FF000000"/>
        <rFont val="Arial"/>
        <charset val="0"/>
      </rPr>
      <t>New Zealand</t>
    </r>
    <r>
      <rPr>
        <sz val="11"/>
        <color rgb="FF000000"/>
        <rFont val="宋体"/>
        <charset val="0"/>
      </rPr>
      <t>新西兰</t>
    </r>
  </si>
  <si>
    <t>Egypt埃及</t>
  </si>
  <si>
    <t>Northern Mariana Islands北马利安群岛</t>
  </si>
  <si>
    <t>Eritrea厄立特里亚</t>
  </si>
  <si>
    <t>Palau帛琉</t>
  </si>
  <si>
    <t>Estonia爱沙尼亚</t>
  </si>
  <si>
    <t>Papua New Guinea巴布亚新几内亚</t>
  </si>
  <si>
    <t>Ethiopia衣索比亚</t>
  </si>
  <si>
    <t>Rota罗塔岛</t>
  </si>
  <si>
    <t>Gabon加彭</t>
  </si>
  <si>
    <t>Saipan塞班岛</t>
  </si>
  <si>
    <t>Gambia甘比亚</t>
  </si>
  <si>
    <t>Samoa西属萨摩亚</t>
  </si>
  <si>
    <t>Georgia格鲁吉亚</t>
  </si>
  <si>
    <t>Tahiti大溪地岛</t>
  </si>
  <si>
    <t>Ghana加纳</t>
  </si>
  <si>
    <t>Tinian天宁岛</t>
  </si>
  <si>
    <t>Gibraltar直布罗陀</t>
  </si>
  <si>
    <r>
      <rPr>
        <sz val="11"/>
        <color rgb="FF000000"/>
        <rFont val="Arial"/>
        <charset val="0"/>
      </rPr>
      <t>Tonga</t>
    </r>
    <r>
      <rPr>
        <sz val="11"/>
        <color rgb="FF000000"/>
        <rFont val="宋体"/>
        <charset val="0"/>
      </rPr>
      <t>汤加</t>
    </r>
  </si>
  <si>
    <t>Guinea几内亚</t>
  </si>
  <si>
    <t>Vanuatu万那杜</t>
  </si>
  <si>
    <t>Iceland冰岛</t>
  </si>
  <si>
    <t>Wallis &amp; FutunaWallis &amp; Futuna</t>
  </si>
  <si>
    <t>Iraq伊拉克</t>
  </si>
  <si>
    <t>Andorra安道尔</t>
  </si>
  <si>
    <t>Jordan约旦</t>
  </si>
  <si>
    <t>Czech Republic捷克共和国</t>
  </si>
  <si>
    <t>Kazakhstan哈萨克斯坦</t>
  </si>
  <si>
    <t>Faeroe Islands法罗群岛</t>
  </si>
  <si>
    <r>
      <rPr>
        <sz val="11"/>
        <color rgb="FF000000"/>
        <rFont val="Arial"/>
        <charset val="0"/>
      </rPr>
      <t>Kenya</t>
    </r>
    <r>
      <rPr>
        <sz val="11"/>
        <color rgb="FF000000"/>
        <rFont val="宋体"/>
        <charset val="0"/>
      </rPr>
      <t>肯尼亚</t>
    </r>
  </si>
  <si>
    <t>Finland芬兰</t>
  </si>
  <si>
    <t>Kuwait科威特</t>
  </si>
  <si>
    <t>Greece希腊</t>
  </si>
  <si>
    <t>Kyrgyzstan吉尔吉斯</t>
  </si>
  <si>
    <t>Greenland格林兰岛</t>
  </si>
  <si>
    <t>Latvia拉脱维亚</t>
  </si>
  <si>
    <t>Hungary匈牙利</t>
  </si>
  <si>
    <t>Lebanon黎巴嫩</t>
  </si>
  <si>
    <t>Israel以色列</t>
  </si>
  <si>
    <t>Lesotho赖索托</t>
  </si>
  <si>
    <t>Liechtenstein列支敦士登</t>
  </si>
  <si>
    <t>Liberia利比里亚</t>
  </si>
  <si>
    <t>Malta马耳他</t>
  </si>
  <si>
    <t>Libya利比亚</t>
  </si>
  <si>
    <t>Poland波兰</t>
  </si>
  <si>
    <t>Lithuania立陶宛</t>
  </si>
  <si>
    <t>Portugal葡萄牙</t>
  </si>
  <si>
    <t>Macedonia马其顿</t>
  </si>
  <si>
    <t>Slovakia斯洛伐克</t>
  </si>
  <si>
    <t>Madagascar马达加斯加</t>
  </si>
  <si>
    <t>Anguilla安圭拉岛</t>
  </si>
  <si>
    <t>Malawi马拉维</t>
  </si>
  <si>
    <t>Antigua &amp; Barbuda安提瓜及巴布达</t>
  </si>
  <si>
    <t>United Arab Emirates阿拉伯联合酋长国</t>
  </si>
  <si>
    <t>Argentina阿根廷</t>
  </si>
  <si>
    <t>Mali马利</t>
  </si>
  <si>
    <t>Aruba阿鲁巴</t>
  </si>
  <si>
    <t>Mauritania毛里塔尼亚</t>
  </si>
  <si>
    <t>Bahama巴哈马</t>
  </si>
  <si>
    <t>Mauritius毛里求斯</t>
  </si>
  <si>
    <t>Bangladesh孟加拉</t>
  </si>
  <si>
    <r>
      <rPr>
        <sz val="11"/>
        <color rgb="FF000000"/>
        <rFont val="Arial"/>
        <charset val="0"/>
      </rPr>
      <t>Moldova, Republic of</t>
    </r>
    <r>
      <rPr>
        <sz val="11"/>
        <color rgb="FF000000"/>
        <rFont val="宋体"/>
        <charset val="0"/>
      </rPr>
      <t xml:space="preserve"> 摩尔多瓦</t>
    </r>
  </si>
  <si>
    <t>Barbados巴巴多斯</t>
  </si>
  <si>
    <t>Montenegro黑山</t>
  </si>
  <si>
    <t>Barbuda巴布达</t>
  </si>
  <si>
    <t>Morocco摩洛哥</t>
  </si>
  <si>
    <t>Belize贝里斯</t>
  </si>
  <si>
    <t>Mozambique莫桑比克</t>
  </si>
  <si>
    <r>
      <rPr>
        <sz val="11"/>
        <color rgb="FF000000"/>
        <rFont val="Arial"/>
        <charset val="0"/>
      </rPr>
      <t>Bermuda</t>
    </r>
    <r>
      <rPr>
        <sz val="11"/>
        <color rgb="FF000000"/>
        <rFont val="宋体"/>
        <charset val="0"/>
      </rPr>
      <t>百慕大</t>
    </r>
  </si>
  <si>
    <t>Namibia纳米比亚</t>
  </si>
  <si>
    <t>Bhutan不丹</t>
  </si>
  <si>
    <t>Nigeria尼日利亚</t>
  </si>
  <si>
    <t>Bolivia玻利维亚</t>
  </si>
  <si>
    <t>Niger尼日尔</t>
  </si>
  <si>
    <t>Bonaire, Sint Eustatius and Saba伯奈尔，圣尤斯达求斯及萨巴</t>
  </si>
  <si>
    <t>Oman阿曼</t>
  </si>
  <si>
    <t>Brazil巴西</t>
  </si>
  <si>
    <t>Palestine Authority巴勒斯坦自治区</t>
  </si>
  <si>
    <t>British Virgin Islands英属处女群岛</t>
  </si>
  <si>
    <t>Qatar卡塔尔</t>
  </si>
  <si>
    <t>Cayman Islands开曼群岛</t>
  </si>
  <si>
    <t>Romania罗马尼亚</t>
  </si>
  <si>
    <t>Chile智利</t>
  </si>
  <si>
    <t>Russian Federation俄罗斯</t>
  </si>
  <si>
    <t>Colombia哥伦比亚</t>
  </si>
  <si>
    <t>Rwanda卢旺达</t>
  </si>
  <si>
    <t>Costa Rica哥斯达黎加</t>
  </si>
  <si>
    <t>Réunion甶尼汪岛</t>
  </si>
  <si>
    <r>
      <rPr>
        <sz val="11"/>
        <color rgb="FF000000"/>
        <rFont val="Arial"/>
        <charset val="0"/>
      </rPr>
      <t xml:space="preserve">CuracaoCuracao </t>
    </r>
    <r>
      <rPr>
        <sz val="11"/>
        <color rgb="FF000000"/>
        <rFont val="宋体"/>
        <charset val="0"/>
      </rPr>
      <t>库拉索岛</t>
    </r>
  </si>
  <si>
    <t>Senegal塞内加尔</t>
  </si>
  <si>
    <t>Dominican Republic多米尼加共和国</t>
  </si>
  <si>
    <t>Serbia塞尔维亚</t>
  </si>
  <si>
    <t>Dominica多米尼克</t>
  </si>
  <si>
    <t>Seychelles塞舌尔群岛</t>
  </si>
  <si>
    <t>Ecuador厄瓜多尔</t>
  </si>
  <si>
    <t>Slovenia斯洛文尼亚</t>
  </si>
  <si>
    <t>El Salvador萨尔瓦多</t>
  </si>
  <si>
    <t>South Africa南非</t>
  </si>
  <si>
    <t>French Guiana法属圭亚那</t>
  </si>
  <si>
    <t>Swaziland斯威士兰</t>
  </si>
  <si>
    <t>Grand Cayman开曼群岛</t>
  </si>
  <si>
    <t>Syrian Arab Republic叙利亚</t>
  </si>
  <si>
    <t>Great Thatch Island大茅屋岛</t>
  </si>
  <si>
    <t>Tanzania, United Republic of坦桑尼亚</t>
  </si>
  <si>
    <t>Great Tobago Islands托巴哥岛</t>
  </si>
  <si>
    <t>Togo多哥</t>
  </si>
  <si>
    <t>Grenada格瑞那达</t>
  </si>
  <si>
    <t>Tunisia突尼西亚</t>
  </si>
  <si>
    <t>Guadeloupe瓜德罗普</t>
  </si>
  <si>
    <t>Turkey土耳其</t>
  </si>
  <si>
    <t>Guatemala危地马拉</t>
  </si>
  <si>
    <t>Uganda乌干达</t>
  </si>
  <si>
    <t>Guyana圭亚那</t>
  </si>
  <si>
    <t>Ukraine乌克兰</t>
  </si>
  <si>
    <t>Haiti海地</t>
  </si>
  <si>
    <t>Uzbekistan乌兹别克</t>
  </si>
  <si>
    <t>Honduras宏都拉斯</t>
  </si>
  <si>
    <t>Yemen也门</t>
  </si>
  <si>
    <t>Jamaica牙买加</t>
  </si>
  <si>
    <t>Zambia赞比亚</t>
  </si>
  <si>
    <t>Jost Van Dyke Islands约斯特·范大克岛</t>
  </si>
  <si>
    <t>Zimbabwe津巴布韦</t>
  </si>
  <si>
    <t>Maldives马尔代夫</t>
  </si>
  <si>
    <t>Belgium比利时</t>
  </si>
  <si>
    <t>Martinique马提尼克</t>
  </si>
  <si>
    <t>Canary Islands迦纳利群岛</t>
  </si>
  <si>
    <t>Monserrat蒙特塞拉特</t>
  </si>
  <si>
    <t>Channel Islands海峡群岛</t>
  </si>
  <si>
    <t>Nepal尼泊尔</t>
  </si>
  <si>
    <t>France法国</t>
  </si>
  <si>
    <t>Nevis圣克里斯多福尼维斯</t>
  </si>
  <si>
    <t>Germany德国</t>
  </si>
  <si>
    <t>Nicaragua尼加拉瓜</t>
  </si>
  <si>
    <t>Italy意大利</t>
  </si>
  <si>
    <t>Norman Island诺曼岛</t>
  </si>
  <si>
    <t>Netherlands荷兰</t>
  </si>
  <si>
    <t>Pakistan巴基斯坦</t>
  </si>
  <si>
    <t>San Marino圣马利诺</t>
  </si>
  <si>
    <t>Panama巴拿马</t>
  </si>
  <si>
    <t>Spain西班牙</t>
  </si>
  <si>
    <t>Paraguay巴拉圭</t>
  </si>
  <si>
    <t>United Kingdom (Great Britain)英国</t>
  </si>
  <si>
    <t>Peru秘鲁</t>
  </si>
  <si>
    <t>Vatican City梵蒂冈</t>
  </si>
  <si>
    <t>Saba萨巴</t>
  </si>
  <si>
    <t>Austria奥地利</t>
  </si>
  <si>
    <t>Saint Lucia圣路西亚</t>
  </si>
  <si>
    <t>Denmark丹麦</t>
  </si>
  <si>
    <t>Sri Lanka斯里兰卡</t>
  </si>
  <si>
    <t>Ireland爱尔兰</t>
  </si>
  <si>
    <t>St. Barthelemy圣巴夫林美</t>
  </si>
  <si>
    <t>Luxembourg卢森堡</t>
  </si>
  <si>
    <t>St. Christopher圣克里斯托弗</t>
  </si>
  <si>
    <t>Monaco摩纳哥</t>
  </si>
  <si>
    <t>St. Croix Island圣克罗伊岛</t>
  </si>
  <si>
    <t>Norway挪威</t>
  </si>
  <si>
    <t>St. EustatiusSt. Eustatius</t>
  </si>
  <si>
    <t>Sweden瑞典</t>
  </si>
  <si>
    <t>St. John圣约翰</t>
  </si>
  <si>
    <t>Switzerland瑞士</t>
  </si>
  <si>
    <t>St. Kitts and Nevis圣基茨和尼维斯</t>
  </si>
  <si>
    <t>Canada加拿大</t>
  </si>
  <si>
    <t>St. Maarten荷属圣马丁</t>
  </si>
  <si>
    <t>Mexico墨西哥</t>
  </si>
  <si>
    <t>St. Martin圣马丁岛</t>
  </si>
  <si>
    <t>India印度</t>
  </si>
  <si>
    <t>St. Thomas圣汤马斯</t>
  </si>
  <si>
    <t>Japan日本</t>
  </si>
  <si>
    <t>St. Vincent &amp; the Grenadines圣文特岛和格林纳丁斯</t>
  </si>
  <si>
    <t>Malaysia马来西亚</t>
  </si>
  <si>
    <t>Suriname苏里南</t>
  </si>
  <si>
    <t>Thailand泰国</t>
  </si>
  <si>
    <t>Tortola Island托土拉岛</t>
  </si>
  <si>
    <t>Philippines菲律宾</t>
  </si>
  <si>
    <r>
      <rPr>
        <sz val="11"/>
        <color rgb="FF000000"/>
        <rFont val="Arial"/>
        <charset val="0"/>
      </rPr>
      <t>Trinidad &amp; Tobago</t>
    </r>
    <r>
      <rPr>
        <sz val="11"/>
        <color rgb="FF000000"/>
        <rFont val="宋体"/>
        <charset val="0"/>
      </rPr>
      <t>特立尼达和多巴哥</t>
    </r>
  </si>
  <si>
    <t>Australia澳洲</t>
  </si>
  <si>
    <t>Turks &amp; Caicos Islands特克斯和凯科斯群岛</t>
  </si>
  <si>
    <t>Hong Kong香港</t>
  </si>
  <si>
    <t>U.S. Virgin Islands美属处女群岛</t>
  </si>
  <si>
    <t>Taiwan台湾</t>
  </si>
  <si>
    <t>Union Island联盟岛</t>
  </si>
  <si>
    <t>Singapore新加坡</t>
  </si>
  <si>
    <t>South Korea南韩</t>
  </si>
  <si>
    <t xml:space="preserve">                                韩国-国际EMS   </t>
  </si>
  <si>
    <t xml:space="preserve">不接易燃易爆/带电产品       其他产品均可邮寄           液体粉末化工类产品可配套MSDS原品名出货         体积/6000        </t>
  </si>
  <si>
    <t>每周四截单 下周二提取  ：   提取后基本10个工作日会到当地     美国一周到当地</t>
  </si>
  <si>
    <t>目前有出现大瓶液体以及粉末遇安检查验，韩国操作人员无法及时处理，无法确认重出时间，请注意此风险。</t>
  </si>
  <si>
    <t>出口前非客户原因被扣，无法出口或是遗失无法退回的退运费+赔偿20元/KG（最高不超100USD）</t>
  </si>
  <si>
    <t>北美</t>
  </si>
  <si>
    <t>南美</t>
  </si>
  <si>
    <t>中东</t>
  </si>
  <si>
    <t>亚洲</t>
  </si>
  <si>
    <t>沙特</t>
  </si>
  <si>
    <t>#</t>
  </si>
  <si>
    <t>一、国际ems快递服务，体积/6000，RMB全包价；</t>
  </si>
  <si>
    <t>二、无退回国内服务；国外产生的退件退至韩国，之后可安排免费销毁.</t>
  </si>
  <si>
    <t>三、查询：https://www.17track.net/或者https://www.epost.go.kr/</t>
  </si>
  <si>
    <r>
      <rPr>
        <b/>
        <sz val="36"/>
        <rFont val="宋体"/>
        <charset val="134"/>
      </rPr>
      <t>美国联邦电池价</t>
    </r>
    <r>
      <rPr>
        <b/>
        <sz val="20"/>
        <rFont val="宋体"/>
        <charset val="134"/>
      </rPr>
      <t>含油</t>
    </r>
  </si>
  <si>
    <t>当天上网  8-10天左右提取  渠道为美国联邦电池IP服务,货物在美国提取，提取后是快递模式</t>
  </si>
  <si>
    <t>巴西 智利 哥伦比亚 乌拉圭 阿根廷 巴巴多斯 玻利维亚 哥斯达黎 多米尼加共和国 厄瓜多尔 萨尔瓦多 海地 洪都拉斯 牙买加 尼加拉瓜 巴拿马 巴拉圭 秘鲁 特立尼达和多巴哥 法属圭亚那 法属波利尼西亚 瓜德罗普岛 危地马拉 圭亚那 马提尼克岛 新喀里多尼 巴布新几内亚 斐济马绍尔群岛  密克罗尼西亚 蒙特塞拉特 荷属安的列斯群岛亚 北马里亚纳群岛 帕劳 圣卢西亚岛 圣马丁 萨摩亚 圣基茨和尼维斯 圣马丁 圣文森特和林纳丁斯 苏里南 汤加 特克斯和凯科斯群岛 美属维尔京群岛 瓦努阿图 沃利斯&amp; 富图纳 格林纳达  美属萨摩亚 安圭拉岛 安提瓜岛和巴布达  阿鲁巴岛 巴哈马岛 伯利兹 百慕大 博内尔岛 英属维尔京群岛 开曼群岛  库克群岛 加 库拉索岛  东帝汶  希腊 卢森堡 摩纳哥 挪威 葡萄牙 瑞士 印度 马来西亚 泰国 菲律宾 印尼 澳大利亚 新西兰 波多黎各 越南 文莱 柬埔寨 关岛 老挝 安道尔 保加利亚 克罗地亚 塞浦路斯 捷克共和国 爱沙尼亚 法罗群岛 格陵兰岛 匈牙利 冰岛  拉脱维亚 列支敦斯登 立陶宛 马耳他 罗马尼亚 塞尔维亚 斯洛伐克 斯洛文尼亚 土耳其 以色列 巴林 卡塔尔 沙特阿拉伯 南非 留尼汪岛 加纳 埃及 肯尼亚 阿尔巴尼亚 阿尔及利亚 约旦 马其顿 科威特 黎巴嫩 马尔代夫 毛里求斯 摩尔多瓦共和国 黑山共和国 摩洛哥 尼日利亚 阿曼 赞比亚 突尼斯 乌干达 亚美尼亚 阿塞拜疆 波斯尼亚-黑塞哥维那 蒙古乍得 刚果 科特迪瓦(科特迪瓦) 刚果民主共和国 吉布提 厄立特里亚 埃塞俄比亚 加蓬 冈比亚 乔治亚州 直布罗陀 几内亚 伊拉克 哈萨克斯坦 吉尔吉斯斯坦 莱索托 利比里亚 利比亚 马达加斯加 马拉维 马里 毛利塔尼亚 莫桑比克 纳米比亚 尼泊尔 尼日尔 坦桑尼亚联合共和国 多哥  阿拉伯联合酋长 乌兹别克斯坦 也门  津巴布韦 安哥拉  孟加拉国 贝宁 不丹  博茨瓦纳 布吉纳法索 布隆迪 喀麦隆 阿富汗 佛得角 巴基斯坦 巴勒斯坦自治  卢旺达  塞内加尔 塞舌尔  斯里兰卡 斯威士兰 阿拉伯叙利亚共和国</t>
  </si>
  <si>
    <t>可接牌子 需贴牌：附加费+5RMB/KG 最低消费100RMB/票。单个电池超过5KG加收3/KG，电池超过10KG加收5/KG</t>
  </si>
  <si>
    <t>可收滑板车、平衡车、单件实重不能超28KG 材积不能超35KG，大电池单个不能超28KG。(不强制要求装UN箱）</t>
  </si>
  <si>
    <t xml:space="preserve">单个电池独立绝缘，外箱干净规整硬朗，不能割耳朵。 </t>
  </si>
  <si>
    <t>金额</t>
  </si>
  <si>
    <t>1KG</t>
  </si>
  <si>
    <t>2KG</t>
  </si>
  <si>
    <t>3KG</t>
  </si>
  <si>
    <t>4KG</t>
  </si>
  <si>
    <t>5KG</t>
  </si>
  <si>
    <t>6KG</t>
  </si>
  <si>
    <t>7KG</t>
  </si>
  <si>
    <t>8KG</t>
  </si>
  <si>
    <t>9KG</t>
  </si>
  <si>
    <t>10KG</t>
  </si>
  <si>
    <t>11KG</t>
  </si>
  <si>
    <t>12KG</t>
  </si>
  <si>
    <t>13KG</t>
  </si>
  <si>
    <t>14KG</t>
  </si>
  <si>
    <t>15KG</t>
  </si>
  <si>
    <t>16KG</t>
  </si>
  <si>
    <t>17KG</t>
  </si>
  <si>
    <t>18KG</t>
  </si>
  <si>
    <t>19KG</t>
  </si>
  <si>
    <t>品名申报要求统一申报：</t>
  </si>
  <si>
    <t>DRY BATTERY 干电池 海关编码：85068010</t>
  </si>
  <si>
    <t>20KG</t>
  </si>
  <si>
    <t>单价</t>
  </si>
  <si>
    <t>POWER BANK 移动电源 海关编码：85044099</t>
  </si>
  <si>
    <t>22KG+</t>
  </si>
  <si>
    <t>32KG+</t>
  </si>
  <si>
    <t>SKATEBOARD  滑板   海关编码：95069120</t>
  </si>
  <si>
    <t>46KG-66KG</t>
  </si>
  <si>
    <t>美国提取后丢失只能按联邦赔偿标准最高100USD/票不退运费。美国未提取赔偿40/KG（最高不超100USD）+退运费。</t>
  </si>
  <si>
    <t>不接软电池，带水蓄电池，不接纽扣电池。</t>
  </si>
  <si>
    <t>价格不包含承运代理有可能另行收取的偏远地区派送附加费，收费参考标准为RMB4.20元每公斤,最低收费RMB288元每票,偏远费6个月之内有效（另外收取燃油附加费).</t>
  </si>
  <si>
    <r>
      <rPr>
        <b/>
        <sz val="36"/>
        <color theme="1"/>
        <rFont val="宋体"/>
        <charset val="134"/>
        <scheme val="minor"/>
      </rPr>
      <t>美加电池专线</t>
    </r>
    <r>
      <rPr>
        <b/>
        <sz val="18"/>
        <color theme="1"/>
        <rFont val="宋体"/>
        <charset val="134"/>
      </rPr>
      <t>（包清包税包派）</t>
    </r>
  </si>
  <si>
    <t xml:space="preserve">可接单个15KG以下不带液体的所有电池（仿牌盖标或单个电池超5KG另外加收5元KG，最低50元票.）                              </t>
  </si>
  <si>
    <t>如果货物在运输过程中丢失或者扣关，退运费+40元/KG赔偿，最高不超100USD。损坏不赔，请自行包装好，客户可另行购买保险</t>
  </si>
  <si>
    <t xml:space="preserve">  单票多件，单件不能低10Kg高22Kg，每个电池产品要有独立盒子包装，纸箱要干净硬朗</t>
  </si>
  <si>
    <t>首重1KG</t>
  </si>
  <si>
    <t>续0.5KG</t>
  </si>
  <si>
    <t>21KG+</t>
  </si>
  <si>
    <t>51KG+</t>
  </si>
  <si>
    <t>71KG+</t>
  </si>
  <si>
    <t>101KG+</t>
  </si>
  <si>
    <t>301KG+</t>
  </si>
  <si>
    <t>提取参考时效</t>
  </si>
  <si>
    <t>派送方式</t>
  </si>
  <si>
    <t>12-15天</t>
  </si>
  <si>
    <t>美国Fedex</t>
  </si>
  <si>
    <t>16-20天</t>
  </si>
  <si>
    <t>加拿大UPS</t>
  </si>
  <si>
    <t>双清包税，只接美国本土，无私人地址和住宅费  。     一票多件：单件不能低于10KG大于20KG            材积/6000</t>
  </si>
  <si>
    <t>产品/重量</t>
  </si>
  <si>
    <t>续重0.5KG</t>
  </si>
  <si>
    <t>23-70KG</t>
  </si>
  <si>
    <t>71-100KG</t>
  </si>
  <si>
    <t>101-300KG</t>
  </si>
  <si>
    <t>301-1000KG</t>
  </si>
  <si>
    <t>空派</t>
  </si>
  <si>
    <t>电子烟/一次性电子烟</t>
  </si>
  <si>
    <t>在航空运输过程中如货物丢失或者扣关退运费，货值赔偿最高不超过40元人民币/KG。</t>
  </si>
  <si>
    <t>商业包装非液体粉末类保健品，干货食品类（非肉制品）      香水需加3元/KG</t>
  </si>
  <si>
    <t>品牌衣包鞋 （不接带电）</t>
  </si>
  <si>
    <t>品牌带电及化妆品类           （手表附加费加3元/KG）</t>
  </si>
  <si>
    <t>药品   粉末 液体（单瓶不超200ML）                                 （无商业包装均可）</t>
  </si>
  <si>
    <t>海派</t>
  </si>
  <si>
    <t>食品干货.                                火锅底料、鸡爪、鸭爪等</t>
  </si>
  <si>
    <t>在航空运输过程中如货物丢失或者扣关退运费，货值赔偿最高不超过20元人民币/KG。</t>
  </si>
  <si>
    <t xml:space="preserve"> 品牌包包、鞋子、衣服等</t>
  </si>
  <si>
    <t>纯电池/移动电源                               单个电池:超10KG加收5RMB/KG.</t>
  </si>
  <si>
    <r>
      <rPr>
        <b/>
        <sz val="36"/>
        <rFont val="宋体"/>
        <charset val="134"/>
        <scheme val="minor"/>
      </rPr>
      <t>欧洲纯电池专线价</t>
    </r>
    <r>
      <rPr>
        <b/>
        <sz val="16"/>
        <color rgb="FFFF0000"/>
        <rFont val="宋体"/>
        <charset val="134"/>
      </rPr>
      <t>双清包税包派</t>
    </r>
  </si>
  <si>
    <t>接单个25KG以下锂电（单个5KG或者超100W，另加5元KG最低50元票，不接牌子电池和软性电池），产品上必须有CE标，提供CE认证，否则扣关不赔偿，要独立盒子包装，外箱硬朗。</t>
  </si>
  <si>
    <t>体积除6000，一票多件，单件不能低于12KG，不能高于28KG。平衡车单询</t>
  </si>
  <si>
    <t>服务国家</t>
  </si>
  <si>
    <t>首重</t>
  </si>
  <si>
    <t>续重</t>
  </si>
  <si>
    <t>大货</t>
  </si>
  <si>
    <t>0.5KG</t>
  </si>
  <si>
    <t>500KG+</t>
  </si>
  <si>
    <t>荷兰 比利时 卢森堡 德国 法国</t>
  </si>
  <si>
    <t>捷克 波兰 丹麦 意大利</t>
  </si>
  <si>
    <t>奥地利 芬兰 爱尔兰 葡萄牙 瑞典  西班牙</t>
  </si>
  <si>
    <t>爱沙尼亚 希腊 拉脱维亚 立陶宛 罗马尼亚 斯洛伐克 斯洛文尼亚</t>
  </si>
  <si>
    <t>澳大利亚电池专线价</t>
  </si>
  <si>
    <t>接各种锂电池。单票超21KG或者申报价值超400USD以上需要提供付款证明和销售链接，750USD以下正常是免税</t>
  </si>
  <si>
    <t>超100W或者单个10KG以上电池加5元KG，单件不能超20KG.</t>
  </si>
  <si>
    <t>查询网址：https://auspost.com.au 或www.startrack.com.au</t>
  </si>
  <si>
    <t>包出口，出口以后只能协助处理，出口前被扣退运费+货值赔偿（最高不超20元/KG）,出口后不负任何责任</t>
  </si>
  <si>
    <t>国家名称</t>
  </si>
  <si>
    <t>小货按每0.5KG计费</t>
  </si>
  <si>
    <t>重货按每KG计费</t>
  </si>
  <si>
    <t>26KG+</t>
  </si>
  <si>
    <t>501KG+</t>
  </si>
  <si>
    <t>每个电池要独立盒子包装，外箱要干净硬朗，不能割耳朵</t>
  </si>
  <si>
    <t xml:space="preserve">查询网址：bk.kingtrans.cn/WebTrack               材积/6000               </t>
  </si>
  <si>
    <t>根据邮编区分西马、东马：邮编87***至999**属于东马，其他属于西马  。不接东马货物。               马来西亚：可接纯电池，化妆品液体，食品，双清包税。    全程8-10天</t>
  </si>
  <si>
    <t>泰国：可接纯电池，化妆品液体，食品，双清包税。   全程半个月左右</t>
  </si>
  <si>
    <t>小货</t>
  </si>
  <si>
    <t>大货优惠价</t>
  </si>
  <si>
    <t>首1kg</t>
  </si>
  <si>
    <t>续0.5kg</t>
  </si>
  <si>
    <t>11KG+</t>
  </si>
  <si>
    <t>45KG+</t>
  </si>
  <si>
    <t>100KG+</t>
  </si>
  <si>
    <t>查询网址：bk.kingtrans.cn/WebTrack             日本查询网站：https://toi.kuronekoyamato.co.jp/cgi-bin/tneko</t>
  </si>
  <si>
    <r>
      <rPr>
        <sz val="10"/>
        <rFont val="微软雅黑"/>
        <charset val="134"/>
      </rPr>
      <t>日本：每个产品要独立盒子包装。单件不超10KG。</t>
    </r>
    <r>
      <rPr>
        <sz val="10"/>
        <color rgb="FFFF0000"/>
        <rFont val="微软雅黑"/>
        <charset val="134"/>
      </rPr>
      <t>单个电池大于等于15KG要装UN箱子，最大重量不超26公斤。</t>
    </r>
    <r>
      <rPr>
        <sz val="10"/>
        <rFont val="微软雅黑"/>
        <charset val="134"/>
      </rPr>
      <t xml:space="preserve"> 单个电池大于1.5KG+3元/KG 最低消费30元/件，                                                                                        偏远区域: 北海道+50/件，冲绳+150/件 。双清包税。</t>
    </r>
  </si>
  <si>
    <t xml:space="preserve">新加坡税率：申报超过290USD - 将产生36USD/票清关费+7%的关税     如果收件人拒付将转为发件人付。 正常申报此标准内，基本不会产生关税。 </t>
  </si>
  <si>
    <t>台湾：如有产生税金，由收件人支付。台湾关税不高，客户正常申报即可，    台湾此价格可接干货食品</t>
  </si>
  <si>
    <t>签收时效</t>
  </si>
  <si>
    <t>21KG-100KG</t>
  </si>
  <si>
    <t>101KG-500KG</t>
  </si>
  <si>
    <t>501KG以上</t>
  </si>
  <si>
    <t xml:space="preserve">日本  </t>
  </si>
  <si>
    <t>15-20天</t>
  </si>
  <si>
    <t>7-10天</t>
  </si>
  <si>
    <t>6-8天</t>
  </si>
  <si>
    <r>
      <rPr>
        <sz val="26"/>
        <rFont val="微软雅黑"/>
        <charset val="134"/>
      </rPr>
      <t>澳大利亚空派</t>
    </r>
    <r>
      <rPr>
        <sz val="16"/>
        <rFont val="微软雅黑"/>
        <charset val="134"/>
      </rPr>
      <t>（双清不含税）</t>
    </r>
  </si>
  <si>
    <t xml:space="preserve">可接 电子烟（内置烟油）、食品、化妆品、药品、防疫物资、集运货物   </t>
  </si>
  <si>
    <t>邮编</t>
  </si>
  <si>
    <t>首重0.5KG</t>
  </si>
  <si>
    <t>300KG+</t>
  </si>
  <si>
    <t>预计时效</t>
  </si>
  <si>
    <t>1000-3999</t>
  </si>
  <si>
    <t>12~15个工作日</t>
  </si>
  <si>
    <t>4000-6999</t>
  </si>
  <si>
    <r>
      <rPr>
        <sz val="20"/>
        <rFont val="微软雅黑"/>
        <charset val="134"/>
      </rPr>
      <t>澳大利亚海派</t>
    </r>
    <r>
      <rPr>
        <sz val="16"/>
        <rFont val="微软雅黑"/>
        <charset val="134"/>
      </rPr>
      <t>（双清不含税)</t>
    </r>
  </si>
  <si>
    <t>续重1KG</t>
  </si>
  <si>
    <t>11KG以上</t>
  </si>
  <si>
    <t>22KG以上</t>
  </si>
  <si>
    <t>51KG以上</t>
  </si>
  <si>
    <t>71KG以上</t>
  </si>
  <si>
    <t>101KG以上</t>
  </si>
  <si>
    <t>300KG以上</t>
  </si>
  <si>
    <t>35-40天</t>
  </si>
  <si>
    <t>4000-4999</t>
  </si>
  <si>
    <t>5000-5999</t>
  </si>
  <si>
    <t>6000-6999</t>
  </si>
  <si>
    <t>38-45天</t>
  </si>
  <si>
    <t>7000-7999</t>
  </si>
  <si>
    <t xml:space="preserve">查询网站bk.kingtrans.cn/WebTrack </t>
  </si>
  <si>
    <t>一丶</t>
  </si>
  <si>
    <t>出货条例：</t>
  </si>
  <si>
    <t>材积计算：长*宽*高/6000 ,总实重和材积重取较大，带电带磁无附加</t>
  </si>
  <si>
    <t>单票品名数量限制为5个，超过则额外产生多品名申报费RMB25/个</t>
  </si>
  <si>
    <t>澳洲当地快递公司不支持免费二次派送，如收件人的问题导致派送不成功，会产生二次派送费用；</t>
  </si>
  <si>
    <t>木制品，藤制品，竹制品等制品 需提供熏蒸证明。我司可代做500RMB/票</t>
  </si>
  <si>
    <t>货物单件实重30kg~35kg或单件长度超过120CM则加收超重超长费100/件：（以上费用取大值不重复叠加）</t>
  </si>
  <si>
    <r>
      <rPr>
        <sz val="12"/>
        <color theme="1"/>
        <rFont val="微软雅黑"/>
        <charset val="134"/>
      </rPr>
      <t>货物单件实重超过</t>
    </r>
    <r>
      <rPr>
        <sz val="12"/>
        <color theme="1"/>
        <rFont val="Calibri"/>
        <charset val="134"/>
      </rPr>
      <t>35kg</t>
    </r>
    <r>
      <rPr>
        <sz val="12"/>
        <color theme="1"/>
        <rFont val="宋体"/>
        <charset val="134"/>
      </rPr>
      <t>，加收超重费</t>
    </r>
    <r>
      <rPr>
        <sz val="12"/>
        <color theme="1"/>
        <rFont val="微软雅黑"/>
        <charset val="134"/>
      </rPr>
      <t>RMB</t>
    </r>
    <r>
      <rPr>
        <sz val="12"/>
        <color theme="1"/>
        <rFont val="Calibri"/>
        <charset val="134"/>
      </rPr>
      <t>300/</t>
    </r>
    <r>
      <rPr>
        <sz val="12"/>
        <color theme="1"/>
        <rFont val="宋体"/>
        <charset val="134"/>
      </rPr>
      <t>件；体积超过</t>
    </r>
    <r>
      <rPr>
        <sz val="12"/>
        <color theme="1"/>
        <rFont val="Calibri"/>
        <charset val="134"/>
      </rPr>
      <t>0.7m</t>
    </r>
    <r>
      <rPr>
        <sz val="12"/>
        <color theme="1"/>
        <rFont val="宋体"/>
        <charset val="134"/>
      </rPr>
      <t>³或单边超过</t>
    </r>
    <r>
      <rPr>
        <sz val="12"/>
        <color theme="1"/>
        <rFont val="Calibri"/>
        <charset val="134"/>
      </rPr>
      <t>1.8m</t>
    </r>
    <r>
      <rPr>
        <sz val="12"/>
        <color theme="1"/>
        <rFont val="宋体"/>
        <charset val="134"/>
      </rPr>
      <t>则加收超大件费</t>
    </r>
    <r>
      <rPr>
        <sz val="12"/>
        <color theme="1"/>
        <rFont val="微软雅黑"/>
        <charset val="134"/>
      </rPr>
      <t>RMB</t>
    </r>
    <r>
      <rPr>
        <sz val="12"/>
        <color theme="1"/>
        <rFont val="Calibri"/>
        <charset val="134"/>
      </rPr>
      <t>300/</t>
    </r>
    <r>
      <rPr>
        <sz val="12"/>
        <color theme="1"/>
        <rFont val="宋体"/>
        <charset val="134"/>
      </rPr>
      <t>件（以上费用取大值不重复叠加）</t>
    </r>
  </si>
  <si>
    <t>我司可代做中澳产地证RMB150/票，此证可减免澳洲关税。</t>
  </si>
  <si>
    <t>货值超过1000AUD以上需要额外支付清关行清关费AUD85/票，海关审单费AUD89/票,低于1000澳币免收。 1000AUD约等于730USD。</t>
  </si>
  <si>
    <t>如产生税金，需由澳洲收货人承担；如因目的港客户拒付关税所产生的仓租、退运等费用由发货人承担；</t>
  </si>
  <si>
    <t>二丶</t>
  </si>
  <si>
    <t>关于赔偿：</t>
  </si>
  <si>
    <t>1）</t>
  </si>
  <si>
    <t>货物如有丢失，海派赔偿RMB 20元/KG。空派赔偿RMB 40元/KG，不再退运费。末端提取后丢失，则按照货值快递公司标准赔偿最高USD 100/票.</t>
  </si>
  <si>
    <t>2）</t>
  </si>
  <si>
    <t>因客户货物侵权问题导致扣关我司不做任何赔偿；</t>
  </si>
  <si>
    <t>3）</t>
  </si>
  <si>
    <t>请用正规、硬朗的箱子将货物包装好，如货物损坏、非整箱丢失的, 不予赔偿（高价值建议客户自行购买保险）发货即视为默认</t>
  </si>
  <si>
    <t>4）</t>
  </si>
  <si>
    <t>所有赔偿件必需在1个月内提出申请处理或索赔，超期件不提供受理和赔偿。</t>
  </si>
  <si>
    <t>*凡是在我司走货者默认以上条款</t>
  </si>
  <si>
    <t>香港特货专线</t>
  </si>
  <si>
    <t>http://cxc.com.hk/zh-hant/   派送公司网址       材积/6000</t>
  </si>
  <si>
    <t xml:space="preserve">目前海运过港，包派送到门 （香港无关税，包清关）   限重20KG内，超过请单询   派送区域：香港全区+大屿山&amp;长洲（离岛，禁区除外）     </t>
  </si>
  <si>
    <t>如果货物在运输过程中丢失或者扣关，退运费+40元/KG货值赔偿，货值赔偿最高不超100USD。</t>
  </si>
  <si>
    <t>可接集运货物，食品，化妆品，防疫物资，药品等</t>
  </si>
  <si>
    <t>地区</t>
  </si>
  <si>
    <t>签收参考时效</t>
  </si>
  <si>
    <t>香港全区</t>
  </si>
  <si>
    <t>8天左右</t>
  </si>
  <si>
    <t>CXC派送公司</t>
  </si>
  <si>
    <t>UPS</t>
  </si>
  <si>
    <t>TNT</t>
  </si>
  <si>
    <t>DHL</t>
  </si>
  <si>
    <t>FEDEX</t>
  </si>
  <si>
    <t xml:space="preserve">Kosovo </t>
  </si>
  <si>
    <t>更新时间：</t>
  </si>
  <si>
    <t>亚美尼亚(独联体)</t>
  </si>
  <si>
    <t xml:space="preserve">Montenegro </t>
  </si>
  <si>
    <t>阿塞拜疆(独联体)</t>
  </si>
  <si>
    <t>Bangladesh (不接受松散包装,如胶袋包装等, Loose overpack e.g. flyer is not acceptable.)</t>
  </si>
  <si>
    <t>孟加拉国（不接受松散包装,如胶袋包装等, Loose overpack e.g. flyer is not acceptable.)带电产品超过1个即需要提供UN38.3+MSDS</t>
  </si>
  <si>
    <t>Bhutan (必需随货提供MSDS包含UN38.3  , 不接受松散包装,如胶袋包装等, Loose overpack e.g. flyer is not acceptable.)</t>
  </si>
  <si>
    <t>不丹(必需随货提供MSDS包含UN38.3 ,不接受松散包装,如胶袋包装等, 不接受松散的外包装，例如传单。）带电产品超过1个即需要提供UN38.3+MSDS</t>
  </si>
  <si>
    <t>ANTIGUA AND BARBUDA</t>
  </si>
  <si>
    <t>安提瓜及巴布达</t>
  </si>
  <si>
    <t>GUERNSEY</t>
  </si>
  <si>
    <t>MARSHALL ISLANDS</t>
  </si>
  <si>
    <t>Saint Kitts and Nevis</t>
  </si>
  <si>
    <t>Croatia ( 只能寄往Zagreb, Split, Rijeka, Pula, Zadar, Osijek, Slavonski Brod, Varazdin這8個城市 )</t>
  </si>
  <si>
    <t>克罗地亚( 只能寄往萨格勒布，斯普利特，里耶卡，普拉，扎达尔，奥西耶克，斯拉文斯基兄弟， 瓦拉日丁這8個城市 )</t>
  </si>
  <si>
    <t>格恩西岛</t>
  </si>
  <si>
    <t>Saint Lucia</t>
  </si>
  <si>
    <t>Cuba</t>
  </si>
  <si>
    <t>Jersey</t>
  </si>
  <si>
    <t>帕劳群</t>
  </si>
  <si>
    <t>TAJIKISTAN</t>
  </si>
  <si>
    <t xml:space="preserve">British Virgin Islands </t>
  </si>
  <si>
    <t xml:space="preserve">Congo </t>
  </si>
  <si>
    <t>Faroe Islands</t>
  </si>
  <si>
    <t xml:space="preserve">Congo, The Democratic Republic of </t>
  </si>
  <si>
    <t>French Guyana</t>
  </si>
  <si>
    <t>法屬圭亞那</t>
  </si>
  <si>
    <t>SriLanka</t>
  </si>
  <si>
    <t>Turkey 城市名：North Cyprus不接受</t>
  </si>
  <si>
    <t>the Kingdom of Bhutan</t>
  </si>
  <si>
    <t>Iran ( Islamic Repubic of)</t>
  </si>
  <si>
    <t>伊朗伊斯兰共和国</t>
  </si>
  <si>
    <t>Chile </t>
  </si>
  <si>
    <t>Korea. The D.P.R of (North K.)</t>
  </si>
  <si>
    <t>韩国。（北K.）民主共和国</t>
  </si>
  <si>
    <t>Uruguay </t>
  </si>
  <si>
    <t>马达加斯加岛</t>
  </si>
  <si>
    <t>Lao P.D.R (必需随货提供MSDS包含UN38.3  , 不接受松散包装,如胶袋包装等, Loose overpack e.g. flyer is not acceptable.)</t>
  </si>
  <si>
    <t>老挝(必需随货提供MSDS包含UN38.3 ,不接受松散包装,如胶袋包装等, 不接受松散的外包装，例如传单。）带电产品超过1个即需要提供UN38.3+MSDS</t>
  </si>
  <si>
    <t>Canary Islands</t>
  </si>
  <si>
    <t>Burma</t>
  </si>
  <si>
    <t xml:space="preserve">Guinea Republic </t>
  </si>
  <si>
    <t xml:space="preserve">几内亚共和国 </t>
  </si>
  <si>
    <t>马约特</t>
  </si>
  <si>
    <t>Micronesia, Federated States of</t>
  </si>
  <si>
    <t>密克罗尼西亚联邦</t>
  </si>
  <si>
    <t>Sri Lanka</t>
  </si>
  <si>
    <t>India（Bombay孟买城市不接受）</t>
  </si>
  <si>
    <t>印度（孟买城市不接受）</t>
  </si>
  <si>
    <t>Nauru, Republic of (不接受松散包装,如胶袋包装等, Loose overpack e.g. flyer is not acceptable.)</t>
  </si>
  <si>
    <t>瑙鲁共和国(不接受松散包装,如胶袋包装等, 不接受松散的外包装，例如传单。）</t>
  </si>
  <si>
    <t>Nepal (必需随货提供MSDS包含UN38.3  ,不接受松散包装,如胶袋包装等, Loose overpack e.g. flyer is not acceptable.)</t>
  </si>
  <si>
    <t>尼泊尔(必需随货提供MSDS包含UN38.3 ，不接受松散包装,如胶袋包装等, 不接受松散的外包装，例如传单。）带电产品超过1个即需要提供UN38.3+MSDS</t>
  </si>
  <si>
    <t>Netherlands Antilles</t>
  </si>
  <si>
    <t>荷属安的列斯群岛</t>
  </si>
  <si>
    <t>Pakistan (不接受松散包装,如胶袋包装等, Loose overpack e.g. flyer is not acceptable.)</t>
  </si>
  <si>
    <t>巴基斯坦(不接受松散包装,如胶袋包装等, 不接受松散的外包装，例如传单。）带电产品超过1个即需要提供UN38.3+MSDS</t>
  </si>
  <si>
    <t>Portugal (不接受郵編9XXX- Madeira Islands and Azores)</t>
  </si>
  <si>
    <t>葡萄牙(不接受郵編9XXX-马德拉群岛和亚速尔群岛）</t>
  </si>
  <si>
    <t>Saint Helena</t>
  </si>
  <si>
    <t>Sao Tome and Principe</t>
  </si>
  <si>
    <t>Somalia</t>
  </si>
  <si>
    <t>Somaliland, Rep of (North Somalia)</t>
  </si>
  <si>
    <t>索马里兰共和国（索马里北部）</t>
  </si>
  <si>
    <t>South Sudan</t>
  </si>
  <si>
    <t>St. Barthelemy</t>
  </si>
  <si>
    <t>圣巴托洛缪岛</t>
  </si>
  <si>
    <t>St. Eustatius</t>
  </si>
  <si>
    <t>Sudan</t>
  </si>
  <si>
    <t>Syria</t>
  </si>
  <si>
    <t>Tajikistan</t>
  </si>
  <si>
    <t>Turkey ( 只能寄往Istanbul, Ankara, Izmir, Denizli, Adana, Kayseri, Gaziantep, Antalya, Bursa,　其它城市不接受)</t>
  </si>
  <si>
    <t>土耳其( 只能寄往伊斯坦布尔、安卡拉、伊兹密尔、德尼兹利、阿达纳、凯泽里、加济安泰普、安塔利亚、布尔萨、，其它城市不接受)</t>
  </si>
  <si>
    <t>Turkmenistan</t>
  </si>
  <si>
    <t>Turks and Caicos Islands</t>
  </si>
  <si>
    <t>United Kingdom (不接受postal code starting with IM (Isle of Man))</t>
  </si>
  <si>
    <t>英国(不接受以IM（马恩岛）开头的邮政编码</t>
  </si>
  <si>
    <t>Virgin Islands ( British)</t>
  </si>
  <si>
    <t>维尔京群岛（英属）</t>
  </si>
  <si>
    <t>Yemen, Republic of</t>
  </si>
  <si>
    <t>也门共和国</t>
  </si>
</sst>
</file>

<file path=xl/styles.xml><?xml version="1.0" encoding="utf-8"?>
<styleSheet xmlns="http://schemas.openxmlformats.org/spreadsheetml/2006/main">
  <numFmts count="2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2]* #,##0.00_);_([$€-2]* \(#,##0.00\);_([$€-2]* &quot;-&quot;??_)"/>
    <numFmt numFmtId="177" formatCode="_([$$-409]* #,##0.00_);_([$$-409]* \(#,##0.00\);_([$$-409]* &quot;-&quot;??_);_(@_)"/>
    <numFmt numFmtId="178" formatCode="[$$-409]#,##0.00;[Red][$$-409]#,##0.00"/>
    <numFmt numFmtId="179" formatCode="0.0_ "/>
    <numFmt numFmtId="180" formatCode="[$-1010804]General"/>
    <numFmt numFmtId="181" formatCode="_-* #,##0.00_-;\-* #,##0.00_-;_-* &quot;-&quot;??_-;_-@_-"/>
    <numFmt numFmtId="182" formatCode="_-* #,##0\ _D_M_-;\-* #,##0\ _D_M_-;_-* &quot;- &quot;_D_M_-;_-@_-"/>
    <numFmt numFmtId="183" formatCode="0_ "/>
    <numFmt numFmtId="184" formatCode="\¥#,##0.00_);[Red]&quot;(¥&quot;#,##0.00\)"/>
    <numFmt numFmtId="185" formatCode="#,##0.00_);[Red]\(#,##0.00\)"/>
    <numFmt numFmtId="186" formatCode="0_);[Red]\(0\)"/>
    <numFmt numFmtId="187" formatCode="0.0"/>
    <numFmt numFmtId="188" formatCode="0.0;_退"/>
    <numFmt numFmtId="189" formatCode="0.00_);\(0.00\)"/>
    <numFmt numFmtId="190" formatCode="0.00_ "/>
    <numFmt numFmtId="191" formatCode="0.0;_Ѐ"/>
    <numFmt numFmtId="192" formatCode="#,##0.0_ "/>
    <numFmt numFmtId="193" formatCode="dd/mmm/yy"/>
    <numFmt numFmtId="194" formatCode="[$-409]d/mmm;@"/>
    <numFmt numFmtId="195" formatCode="0.0_);[Red]\(0.0\)"/>
    <numFmt numFmtId="196" formatCode="yyyy&quot;年&quot;m&quot;月&quot;d&quot;日&quot;;@"/>
    <numFmt numFmtId="197" formatCode="#,##0.0"/>
  </numFmts>
  <fonts count="251">
    <font>
      <sz val="11"/>
      <color theme="1"/>
      <name val="宋体"/>
      <charset val="134"/>
      <scheme val="minor"/>
    </font>
    <font>
      <b/>
      <sz val="12"/>
      <color indexed="8"/>
      <name val="宋体"/>
      <charset val="134"/>
    </font>
    <font>
      <b/>
      <sz val="14"/>
      <color indexed="8"/>
      <name val="宋体"/>
      <charset val="134"/>
    </font>
    <font>
      <sz val="11"/>
      <color indexed="8"/>
      <name val="宋体"/>
      <charset val="134"/>
    </font>
    <font>
      <sz val="9"/>
      <color indexed="8"/>
      <name val="宋体"/>
      <charset val="134"/>
    </font>
    <font>
      <sz val="10"/>
      <color indexed="8"/>
      <name val="宋体"/>
      <charset val="134"/>
    </font>
    <font>
      <sz val="9"/>
      <name val="宋体"/>
      <charset val="134"/>
      <scheme val="minor"/>
    </font>
    <font>
      <sz val="12"/>
      <color indexed="8"/>
      <name val="宋体"/>
      <charset val="134"/>
    </font>
    <font>
      <sz val="12"/>
      <name val="宋体"/>
      <charset val="134"/>
    </font>
    <font>
      <u/>
      <sz val="11"/>
      <color rgb="FF800080"/>
      <name val="宋体"/>
      <charset val="0"/>
      <scheme val="minor"/>
    </font>
    <font>
      <sz val="9"/>
      <color theme="1"/>
      <name val="Arial"/>
      <charset val="0"/>
    </font>
    <font>
      <sz val="9"/>
      <color theme="1"/>
      <name val="宋体"/>
      <charset val="134"/>
    </font>
    <font>
      <b/>
      <sz val="12"/>
      <color rgb="FFFF0000"/>
      <name val="宋体"/>
      <charset val="134"/>
    </font>
    <font>
      <sz val="9"/>
      <color theme="1"/>
      <name val="新宋体"/>
      <charset val="134"/>
    </font>
    <font>
      <sz val="9"/>
      <color theme="1"/>
      <name val="宋体"/>
      <charset val="134"/>
      <scheme val="minor"/>
    </font>
    <font>
      <sz val="9"/>
      <name val="宋体"/>
      <charset val="134"/>
    </font>
    <font>
      <b/>
      <sz val="36"/>
      <color theme="1"/>
      <name val="宋体"/>
      <charset val="134"/>
      <scheme val="minor"/>
    </font>
    <font>
      <u/>
      <sz val="11"/>
      <name val="宋体"/>
      <charset val="0"/>
      <scheme val="minor"/>
    </font>
    <font>
      <sz val="12"/>
      <name val="微软雅黑"/>
      <charset val="0"/>
    </font>
    <font>
      <b/>
      <sz val="12"/>
      <name val="微软雅黑"/>
      <charset val="134"/>
    </font>
    <font>
      <b/>
      <sz val="11"/>
      <color theme="1"/>
      <name val="宋体"/>
      <charset val="134"/>
      <scheme val="minor"/>
    </font>
    <font>
      <b/>
      <sz val="14"/>
      <color theme="1"/>
      <name val="宋体"/>
      <charset val="134"/>
      <scheme val="minor"/>
    </font>
    <font>
      <sz val="14"/>
      <color theme="1"/>
      <name val="宋体"/>
      <charset val="134"/>
      <scheme val="minor"/>
    </font>
    <font>
      <b/>
      <sz val="12"/>
      <name val="宋体"/>
      <charset val="134"/>
      <scheme val="minor"/>
    </font>
    <font>
      <b/>
      <sz val="11"/>
      <name val="宋体"/>
      <charset val="134"/>
      <scheme val="minor"/>
    </font>
    <font>
      <sz val="26"/>
      <name val="微软雅黑"/>
      <charset val="134"/>
    </font>
    <font>
      <sz val="36"/>
      <name val="宋体"/>
      <charset val="134"/>
    </font>
    <font>
      <b/>
      <sz val="14"/>
      <color theme="1"/>
      <name val="宋体"/>
      <charset val="134"/>
    </font>
    <font>
      <b/>
      <sz val="12"/>
      <color rgb="FF000000"/>
      <name val="微软雅黑"/>
      <charset val="134"/>
    </font>
    <font>
      <sz val="16"/>
      <name val="微软雅黑"/>
      <charset val="134"/>
    </font>
    <font>
      <sz val="20"/>
      <name val="微软雅黑"/>
      <charset val="134"/>
    </font>
    <font>
      <sz val="20"/>
      <name val="宋体"/>
      <charset val="134"/>
      <scheme val="minor"/>
    </font>
    <font>
      <sz val="12"/>
      <name val="微软雅黑"/>
      <charset val="134"/>
    </font>
    <font>
      <sz val="18"/>
      <name val="宋体"/>
      <charset val="134"/>
      <scheme val="minor"/>
    </font>
    <font>
      <sz val="12"/>
      <color rgb="FFFF0000"/>
      <name val="微软雅黑"/>
      <charset val="134"/>
    </font>
    <font>
      <sz val="12"/>
      <color theme="1"/>
      <name val="微软雅黑"/>
      <charset val="134"/>
    </font>
    <font>
      <sz val="11"/>
      <color theme="1"/>
      <name val="微软雅黑"/>
      <charset val="134"/>
    </font>
    <font>
      <b/>
      <sz val="12"/>
      <color theme="1"/>
      <name val="微软雅黑"/>
      <charset val="134"/>
    </font>
    <font>
      <sz val="18"/>
      <color rgb="FFFF0000"/>
      <name val="微软雅黑"/>
      <charset val="134"/>
    </font>
    <font>
      <b/>
      <sz val="14"/>
      <name val="微软雅黑"/>
      <charset val="134"/>
    </font>
    <font>
      <sz val="11"/>
      <name val="微软雅黑"/>
      <charset val="134"/>
    </font>
    <font>
      <sz val="10"/>
      <name val="微软雅黑"/>
      <charset val="134"/>
    </font>
    <font>
      <b/>
      <sz val="12"/>
      <color indexed="8"/>
      <name val="微软雅黑"/>
      <charset val="134"/>
    </font>
    <font>
      <b/>
      <sz val="12"/>
      <name val="微软雅黑"/>
      <charset val="0"/>
    </font>
    <font>
      <b/>
      <sz val="36"/>
      <name val="宋体"/>
      <charset val="134"/>
    </font>
    <font>
      <b/>
      <sz val="9"/>
      <name val="宋体"/>
      <charset val="134"/>
      <scheme val="minor"/>
    </font>
    <font>
      <b/>
      <sz val="36"/>
      <name val="宋体"/>
      <charset val="134"/>
      <scheme val="minor"/>
    </font>
    <font>
      <b/>
      <sz val="26"/>
      <name val="宋体"/>
      <charset val="134"/>
      <scheme val="minor"/>
    </font>
    <font>
      <u/>
      <sz val="11"/>
      <color rgb="FF800080"/>
      <name val="宋体"/>
      <charset val="134"/>
      <scheme val="minor"/>
    </font>
    <font>
      <sz val="12"/>
      <name val="宋体"/>
      <charset val="134"/>
      <scheme val="minor"/>
    </font>
    <font>
      <b/>
      <sz val="10"/>
      <name val="宋体"/>
      <charset val="134"/>
      <scheme val="minor"/>
    </font>
    <font>
      <sz val="36"/>
      <name val="微软雅黑"/>
      <charset val="134"/>
    </font>
    <font>
      <b/>
      <sz val="18"/>
      <name val="宋体"/>
      <charset val="134"/>
      <scheme val="minor"/>
    </font>
    <font>
      <b/>
      <sz val="12"/>
      <color rgb="FFFF0000"/>
      <name val="宋体"/>
      <charset val="134"/>
      <scheme val="minor"/>
    </font>
    <font>
      <b/>
      <sz val="12"/>
      <name val="宋体"/>
      <charset val="134"/>
    </font>
    <font>
      <sz val="28"/>
      <name val="微软雅黑"/>
      <charset val="134"/>
    </font>
    <font>
      <sz val="24"/>
      <name val="微软雅黑"/>
      <charset val="134"/>
    </font>
    <font>
      <sz val="24"/>
      <color rgb="FFFF0000"/>
      <name val="微软雅黑"/>
      <charset val="134"/>
    </font>
    <font>
      <sz val="11"/>
      <color rgb="FF000000"/>
      <name val="宋体"/>
      <charset val="134"/>
    </font>
    <font>
      <sz val="26"/>
      <color rgb="FF000000"/>
      <name val="宋体"/>
      <charset val="134"/>
    </font>
    <font>
      <b/>
      <sz val="12"/>
      <color rgb="FF000000"/>
      <name val="Arial"/>
      <charset val="0"/>
    </font>
    <font>
      <sz val="11"/>
      <color rgb="FF000000"/>
      <name val="Arial"/>
      <charset val="0"/>
    </font>
    <font>
      <sz val="11"/>
      <color indexed="8"/>
      <name val="Arial"/>
      <charset val="0"/>
    </font>
    <font>
      <sz val="11"/>
      <color indexed="8"/>
      <name val="宋体"/>
      <charset val="134"/>
      <scheme val="minor"/>
    </font>
    <font>
      <sz val="14"/>
      <name val="宋体"/>
      <charset val="134"/>
    </font>
    <font>
      <b/>
      <sz val="10"/>
      <name val="Arial"/>
      <charset val="0"/>
    </font>
    <font>
      <b/>
      <sz val="11"/>
      <color rgb="FF000000"/>
      <name val="宋体"/>
      <charset val="134"/>
    </font>
    <font>
      <b/>
      <sz val="10"/>
      <name val="宋体"/>
      <charset val="0"/>
    </font>
    <font>
      <b/>
      <sz val="11"/>
      <color indexed="8"/>
      <name val="Simsun"/>
      <charset val="134"/>
    </font>
    <font>
      <b/>
      <sz val="11"/>
      <color rgb="FF000000"/>
      <name val="Arial"/>
      <charset val="134"/>
    </font>
    <font>
      <sz val="11"/>
      <color rgb="FF000000"/>
      <name val="Arial"/>
      <charset val="134"/>
    </font>
    <font>
      <b/>
      <sz val="11"/>
      <name val="Simsun"/>
      <charset val="134"/>
    </font>
    <font>
      <b/>
      <sz val="12"/>
      <color rgb="FF000000"/>
      <name val="宋体"/>
      <charset val="134"/>
    </font>
    <font>
      <b/>
      <sz val="36"/>
      <name val="微软雅黑"/>
      <charset val="134"/>
    </font>
    <font>
      <b/>
      <sz val="9"/>
      <color theme="1"/>
      <name val="微软雅黑"/>
      <charset val="134"/>
    </font>
    <font>
      <sz val="9"/>
      <color theme="1"/>
      <name val="微软雅黑"/>
      <charset val="134"/>
    </font>
    <font>
      <sz val="9"/>
      <name val="微软雅黑"/>
      <charset val="134"/>
    </font>
    <font>
      <b/>
      <sz val="10"/>
      <name val="宋体"/>
      <charset val="134"/>
    </font>
    <font>
      <b/>
      <sz val="9"/>
      <name val="宋体"/>
      <charset val="134"/>
    </font>
    <font>
      <sz val="11"/>
      <name val="宋体"/>
      <charset val="134"/>
      <scheme val="minor"/>
    </font>
    <font>
      <sz val="12"/>
      <color theme="1"/>
      <name val="微软雅黑"/>
      <charset val="0"/>
    </font>
    <font>
      <sz val="12"/>
      <color indexed="20"/>
      <name val="宋体"/>
      <charset val="134"/>
    </font>
    <font>
      <sz val="18"/>
      <color theme="1"/>
      <name val="Arial"/>
      <charset val="0"/>
    </font>
    <font>
      <sz val="10"/>
      <color theme="1"/>
      <name val="Arial"/>
      <charset val="0"/>
    </font>
    <font>
      <b/>
      <sz val="18"/>
      <name val="宋体"/>
      <charset val="134"/>
    </font>
    <font>
      <sz val="18"/>
      <name val="宋体"/>
      <charset val="134"/>
    </font>
    <font>
      <b/>
      <sz val="9"/>
      <name val="Times New Roman"/>
      <charset val="0"/>
    </font>
    <font>
      <sz val="10"/>
      <name val="Times New Roman"/>
      <charset val="0"/>
    </font>
    <font>
      <b/>
      <sz val="8"/>
      <name val="Times New Roman"/>
      <charset val="0"/>
    </font>
    <font>
      <b/>
      <sz val="20"/>
      <name val="宋体"/>
      <charset val="134"/>
      <scheme val="minor"/>
    </font>
    <font>
      <b/>
      <sz val="9"/>
      <name val="微软雅黑"/>
      <charset val="134"/>
    </font>
    <font>
      <sz val="9"/>
      <name val="Verdana"/>
      <charset val="0"/>
    </font>
    <font>
      <sz val="9"/>
      <name val="宋体"/>
      <charset val="0"/>
    </font>
    <font>
      <sz val="9"/>
      <color indexed="8"/>
      <name val="宋体"/>
      <charset val="134"/>
      <scheme val="major"/>
    </font>
    <font>
      <sz val="9"/>
      <color indexed="8"/>
      <name val="Verdana"/>
      <charset val="134"/>
    </font>
    <font>
      <sz val="9"/>
      <name val="Verdana"/>
      <charset val="134"/>
    </font>
    <font>
      <sz val="9"/>
      <color rgb="FF000000"/>
      <name val="Verdana"/>
      <charset val="134"/>
    </font>
    <font>
      <sz val="14"/>
      <color theme="1"/>
      <name val="微软雅黑"/>
      <charset val="134"/>
    </font>
    <font>
      <sz val="10"/>
      <name val="宋体"/>
      <charset val="134"/>
    </font>
    <font>
      <u/>
      <sz val="12"/>
      <name val="微软雅黑"/>
      <charset val="0"/>
    </font>
    <font>
      <sz val="10"/>
      <color rgb="FF000000"/>
      <name val="宋体"/>
      <charset val="134"/>
    </font>
    <font>
      <sz val="10"/>
      <name val="Arial"/>
      <charset val="0"/>
    </font>
    <font>
      <b/>
      <sz val="11"/>
      <name val="Microsoft JhengHei"/>
      <charset val="134"/>
    </font>
    <font>
      <b/>
      <sz val="11"/>
      <name val="Microsoft JhengHei"/>
      <charset val="0"/>
    </font>
    <font>
      <b/>
      <sz val="11"/>
      <color theme="1"/>
      <name val="Microsoft JhengHei"/>
      <charset val="134"/>
    </font>
    <font>
      <sz val="14"/>
      <color theme="1"/>
      <name val="Arial"/>
      <charset val="0"/>
    </font>
    <font>
      <b/>
      <sz val="14"/>
      <name val="宋体"/>
      <charset val="134"/>
      <scheme val="minor"/>
    </font>
    <font>
      <sz val="11"/>
      <name val="宋体"/>
      <charset val="134"/>
    </font>
    <font>
      <sz val="10"/>
      <color rgb="FF000000"/>
      <name val="Times New Roman"/>
      <charset val="1"/>
    </font>
    <font>
      <b/>
      <sz val="10"/>
      <color rgb="FF000000"/>
      <name val="Arial"/>
      <charset val="0"/>
    </font>
    <font>
      <sz val="11"/>
      <color rgb="FFFF0000"/>
      <name val="宋体"/>
      <charset val="134"/>
      <scheme val="minor"/>
    </font>
    <font>
      <sz val="12"/>
      <color theme="1"/>
      <name val="宋体"/>
      <charset val="134"/>
      <scheme val="minor"/>
    </font>
    <font>
      <sz val="10"/>
      <color theme="1"/>
      <name val="宋体"/>
      <charset val="134"/>
    </font>
    <font>
      <sz val="11"/>
      <color theme="1"/>
      <name val="宋体"/>
      <charset val="134"/>
    </font>
    <font>
      <b/>
      <sz val="14"/>
      <name val="宋体"/>
      <charset val="134"/>
    </font>
    <font>
      <b/>
      <sz val="9"/>
      <name val="宋体"/>
      <charset val="134"/>
      <scheme val="major"/>
    </font>
    <font>
      <b/>
      <sz val="9"/>
      <name val="Arial"/>
      <charset val="134"/>
    </font>
    <font>
      <sz val="9"/>
      <name val="Arial"/>
      <charset val="0"/>
    </font>
    <font>
      <sz val="10"/>
      <name val="Helv"/>
      <charset val="0"/>
    </font>
    <font>
      <sz val="10"/>
      <color rgb="FFFF0000"/>
      <name val="宋体"/>
      <charset val="134"/>
    </font>
    <font>
      <b/>
      <i/>
      <sz val="20"/>
      <name val="Helv"/>
      <charset val="0"/>
    </font>
    <font>
      <b/>
      <sz val="10"/>
      <name val="Times New Roman"/>
      <charset val="0"/>
    </font>
    <font>
      <sz val="10"/>
      <color indexed="10"/>
      <name val="Times New Roman"/>
      <charset val="0"/>
    </font>
    <font>
      <sz val="10"/>
      <color indexed="10"/>
      <name val="宋体"/>
      <charset val="134"/>
    </font>
    <font>
      <b/>
      <sz val="8"/>
      <color indexed="10"/>
      <name val="宋体"/>
      <charset val="134"/>
    </font>
    <font>
      <u/>
      <sz val="12"/>
      <color rgb="FF800080"/>
      <name val="宋体"/>
      <charset val="134"/>
    </font>
    <font>
      <sz val="12"/>
      <color theme="1"/>
      <name val="宋体"/>
      <charset val="134"/>
    </font>
    <font>
      <b/>
      <sz val="36"/>
      <color rgb="FF000000"/>
      <name val="微软雅黑"/>
      <charset val="134"/>
    </font>
    <font>
      <sz val="12"/>
      <color indexed="8"/>
      <name val="微软雅黑"/>
      <charset val="0"/>
    </font>
    <font>
      <sz val="22"/>
      <name val="微软雅黑"/>
      <charset val="134"/>
    </font>
    <font>
      <sz val="20"/>
      <name val="楷体"/>
      <charset val="134"/>
    </font>
    <font>
      <sz val="12"/>
      <name val="楷体"/>
      <charset val="134"/>
    </font>
    <font>
      <sz val="16"/>
      <color rgb="FFFF0000"/>
      <name val="微软雅黑"/>
      <charset val="134"/>
    </font>
    <font>
      <b/>
      <sz val="16"/>
      <name val="宋体"/>
      <charset val="134"/>
    </font>
    <font>
      <sz val="10"/>
      <name val="Arial"/>
      <charset val="134"/>
    </font>
    <font>
      <sz val="11"/>
      <color rgb="FFFF0000"/>
      <name val="宋体"/>
      <charset val="134"/>
    </font>
    <font>
      <b/>
      <sz val="8"/>
      <name val="宋体"/>
      <charset val="0"/>
      <scheme val="minor"/>
    </font>
    <font>
      <sz val="11"/>
      <color rgb="FFFF0000"/>
      <name val="Microsoft YaHei"/>
      <charset val="134"/>
    </font>
    <font>
      <b/>
      <sz val="24"/>
      <name val="宋体"/>
      <charset val="134"/>
      <scheme val="minor"/>
    </font>
    <font>
      <b/>
      <sz val="11"/>
      <color rgb="FFFF0000"/>
      <name val="宋体"/>
      <charset val="134"/>
    </font>
    <font>
      <b/>
      <sz val="11"/>
      <color rgb="FFFF0000"/>
      <name val="Arial"/>
      <charset val="134"/>
    </font>
    <font>
      <b/>
      <sz val="10"/>
      <name val="Arial"/>
      <charset val="134"/>
    </font>
    <font>
      <b/>
      <sz val="12"/>
      <name val="Arial"/>
      <charset val="134"/>
    </font>
    <font>
      <b/>
      <sz val="12"/>
      <color rgb="FF0000FF"/>
      <name val="Arial"/>
      <charset val="134"/>
    </font>
    <font>
      <sz val="10"/>
      <name val="宋体"/>
      <charset val="0"/>
    </font>
    <font>
      <b/>
      <u/>
      <sz val="11"/>
      <color rgb="FFFF0000"/>
      <name val="宋体"/>
      <charset val="134"/>
    </font>
    <font>
      <b/>
      <sz val="11"/>
      <color rgb="FF800080"/>
      <name val="宋体"/>
      <charset val="134"/>
      <scheme val="minor"/>
    </font>
    <font>
      <b/>
      <sz val="9"/>
      <color theme="1"/>
      <name val="宋体"/>
      <charset val="134"/>
      <scheme val="minor"/>
    </font>
    <font>
      <u/>
      <sz val="10"/>
      <name val="宋体"/>
      <charset val="134"/>
    </font>
    <font>
      <sz val="12"/>
      <color rgb="FFFF0000"/>
      <name val="宋体"/>
      <charset val="134"/>
    </font>
    <font>
      <b/>
      <sz val="9"/>
      <color rgb="FFFF0000"/>
      <name val="宋体"/>
      <charset val="134"/>
      <scheme val="minor"/>
    </font>
    <font>
      <sz val="12"/>
      <color rgb="FFFF0000"/>
      <name val="新宋体"/>
      <charset val="134"/>
    </font>
    <font>
      <b/>
      <sz val="12"/>
      <color rgb="FF000000"/>
      <name val="微软雅黑"/>
      <charset val="0"/>
    </font>
    <font>
      <b/>
      <sz val="12"/>
      <color indexed="8"/>
      <name val="微软雅黑"/>
      <charset val="0"/>
    </font>
    <font>
      <b/>
      <sz val="9"/>
      <color rgb="FFFF0000"/>
      <name val="宋体"/>
      <charset val="134"/>
    </font>
    <font>
      <sz val="9"/>
      <color rgb="FFFF0000"/>
      <name val="宋体"/>
      <charset val="134"/>
    </font>
    <font>
      <u/>
      <sz val="12"/>
      <name val="宋体"/>
      <charset val="134"/>
    </font>
    <font>
      <sz val="24"/>
      <color theme="1"/>
      <name val="宋体"/>
      <charset val="134"/>
      <scheme val="minor"/>
    </font>
    <font>
      <u/>
      <sz val="11"/>
      <color theme="1"/>
      <name val="宋体"/>
      <charset val="0"/>
      <scheme val="minor"/>
    </font>
    <font>
      <sz val="11"/>
      <name val="Calibri"/>
      <charset val="0"/>
    </font>
    <font>
      <sz val="11"/>
      <name val="宋体"/>
      <charset val="0"/>
    </font>
    <font>
      <sz val="10.5"/>
      <color rgb="FF333333"/>
      <name val="Tahoma"/>
      <charset val="134"/>
    </font>
    <font>
      <sz val="36"/>
      <color theme="1"/>
      <name val="宋体"/>
      <charset val="134"/>
      <scheme val="minor"/>
    </font>
    <font>
      <sz val="26"/>
      <color theme="1"/>
      <name val="宋体"/>
      <charset val="134"/>
      <scheme val="minor"/>
    </font>
    <font>
      <sz val="13"/>
      <color rgb="FF000000"/>
      <name val="Calibri"/>
      <charset val="0"/>
    </font>
    <font>
      <sz val="12"/>
      <name val="Calibri"/>
      <charset val="0"/>
    </font>
    <font>
      <b/>
      <sz val="16"/>
      <name val="宋体"/>
      <charset val="134"/>
      <scheme val="minor"/>
    </font>
    <font>
      <sz val="12"/>
      <color indexed="8"/>
      <name val="微软雅黑"/>
      <charset val="134"/>
    </font>
    <font>
      <b/>
      <sz val="11"/>
      <color rgb="FFFF0000"/>
      <name val="宋体"/>
      <charset val="134"/>
      <scheme val="minor"/>
    </font>
    <font>
      <b/>
      <sz val="20"/>
      <name val="宋体"/>
      <charset val="134"/>
    </font>
    <font>
      <b/>
      <sz val="12"/>
      <color rgb="FF0033CC"/>
      <name val="宋体"/>
      <charset val="134"/>
    </font>
    <font>
      <sz val="15"/>
      <color rgb="FFFF0000"/>
      <name val="宋体"/>
      <charset val="134"/>
    </font>
    <font>
      <b/>
      <sz val="10"/>
      <color rgb="FFFF0000"/>
      <name val="宋体"/>
      <charset val="134"/>
    </font>
    <font>
      <b/>
      <sz val="22"/>
      <color indexed="8"/>
      <name val="华文中宋"/>
      <charset val="134"/>
    </font>
    <font>
      <b/>
      <sz val="16"/>
      <color indexed="10"/>
      <name val="宋体"/>
      <charset val="134"/>
    </font>
    <font>
      <sz val="12"/>
      <color rgb="FF000000"/>
      <name val="宋体"/>
      <charset val="134"/>
    </font>
    <font>
      <sz val="9"/>
      <color indexed="10"/>
      <name val="宋体"/>
      <charset val="134"/>
    </font>
    <font>
      <sz val="9"/>
      <color rgb="FFFF0000"/>
      <name val="Arial"/>
      <charset val="0"/>
    </font>
    <font>
      <b/>
      <sz val="10"/>
      <color rgb="FFFF0000"/>
      <name val="Arial"/>
      <charset val="0"/>
    </font>
    <font>
      <b/>
      <sz val="10"/>
      <color rgb="FF7030A0"/>
      <name val="Arial"/>
      <charset val="0"/>
    </font>
    <font>
      <b/>
      <sz val="10"/>
      <color rgb="FF7030A0"/>
      <name val="宋体"/>
      <charset val="0"/>
    </font>
    <font>
      <sz val="9"/>
      <color rgb="FFFF0000"/>
      <name val="宋体"/>
      <charset val="0"/>
    </font>
    <font>
      <b/>
      <sz val="14"/>
      <color rgb="FF0033CC"/>
      <name val="宋体"/>
      <charset val="134"/>
    </font>
    <font>
      <u/>
      <sz val="16"/>
      <color rgb="FF800080"/>
      <name val="宋体"/>
      <charset val="134"/>
      <scheme val="minor"/>
    </font>
    <font>
      <b/>
      <sz val="11"/>
      <name val="宋体"/>
      <charset val="134"/>
    </font>
    <font>
      <sz val="10"/>
      <color rgb="FF7030A0"/>
      <name val="宋体"/>
      <charset val="134"/>
    </font>
    <font>
      <b/>
      <sz val="10"/>
      <color rgb="FF7030A0"/>
      <name val="宋体"/>
      <charset val="134"/>
    </font>
    <font>
      <b/>
      <sz val="28"/>
      <name val="宋体"/>
      <charset val="134"/>
      <scheme val="minor"/>
    </font>
    <font>
      <b/>
      <u/>
      <sz val="12"/>
      <color indexed="20"/>
      <name val="宋体"/>
      <charset val="134"/>
      <scheme val="minor"/>
    </font>
    <font>
      <b/>
      <sz val="11"/>
      <color indexed="10"/>
      <name val="宋体"/>
      <charset val="134"/>
      <scheme val="minor"/>
    </font>
    <font>
      <b/>
      <sz val="12"/>
      <color indexed="1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b/>
      <sz val="11"/>
      <color theme="3"/>
      <name val="宋体"/>
      <charset val="134"/>
      <scheme val="minor"/>
    </font>
    <font>
      <sz val="11"/>
      <color indexed="8"/>
      <name val="Calibri"/>
      <charset val="0"/>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0"/>
      <name val="Geneva"/>
      <charset val="0"/>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name val=""/>
      <charset val="0"/>
    </font>
    <font>
      <sz val="10"/>
      <name val="新細明體"/>
      <charset val="134"/>
    </font>
    <font>
      <sz val="12"/>
      <name val="新細明體"/>
      <charset val="134"/>
    </font>
    <font>
      <sz val="10"/>
      <color rgb="FF000000"/>
      <name val="MS Sans Serif"/>
      <charset val="0"/>
    </font>
    <font>
      <sz val="10"/>
      <color indexed="8"/>
      <name val="Verdana"/>
      <charset val="0"/>
    </font>
    <font>
      <sz val="10"/>
      <name val="Geneva"/>
      <charset val="134"/>
    </font>
    <font>
      <sz val="10"/>
      <name val="Microsoft YaHei"/>
      <charset val="134"/>
    </font>
    <font>
      <sz val="11"/>
      <name val=""/>
      <charset val="134"/>
    </font>
    <font>
      <sz val="12"/>
      <name val="細明體"/>
      <charset val="134"/>
    </font>
    <font>
      <u/>
      <sz val="12"/>
      <color indexed="12"/>
      <name val="宋体"/>
      <charset val="134"/>
    </font>
    <font>
      <sz val="12"/>
      <color indexed="12"/>
      <name val="Impact"/>
      <charset val="0"/>
    </font>
    <font>
      <sz val="12"/>
      <color theme="1"/>
      <name val="Calibri"/>
      <charset val="134"/>
    </font>
    <font>
      <sz val="10"/>
      <color rgb="FFFF0000"/>
      <name val="微软雅黑"/>
      <charset val="134"/>
    </font>
    <font>
      <b/>
      <sz val="16"/>
      <color rgb="FFFF0000"/>
      <name val="宋体"/>
      <charset val="134"/>
    </font>
    <font>
      <b/>
      <sz val="18"/>
      <color theme="1"/>
      <name val="宋体"/>
      <charset val="134"/>
    </font>
    <font>
      <sz val="11"/>
      <color rgb="FF000000"/>
      <name val="宋体"/>
      <charset val="0"/>
    </font>
    <font>
      <sz val="14"/>
      <color rgb="FFFF0000"/>
      <name val="微软雅黑"/>
      <charset val="134"/>
    </font>
    <font>
      <b/>
      <sz val="18"/>
      <color rgb="FFFF0000"/>
      <name val="宋体"/>
      <charset val="134"/>
      <scheme val="minor"/>
    </font>
    <font>
      <sz val="9"/>
      <color rgb="FF000000"/>
      <name val="宋体"/>
      <charset val="134"/>
    </font>
    <font>
      <b/>
      <sz val="18"/>
      <color theme="1"/>
      <name val="宋体"/>
      <charset val="134"/>
      <scheme val="minor"/>
    </font>
    <font>
      <b/>
      <sz val="14"/>
      <color rgb="FFFF0000"/>
      <name val="宋体"/>
      <charset val="134"/>
      <scheme val="minor"/>
    </font>
    <font>
      <sz val="11"/>
      <name val="Arial"/>
      <charset val="0"/>
    </font>
    <font>
      <b/>
      <i/>
      <sz val="20"/>
      <name val="宋体"/>
      <charset val="134"/>
    </font>
    <font>
      <b/>
      <sz val="8"/>
      <color indexed="10"/>
      <name val="Helv"/>
      <charset val="0"/>
    </font>
    <font>
      <b/>
      <sz val="18"/>
      <color rgb="FF000000"/>
      <name val="微软雅黑"/>
      <charset val="134"/>
    </font>
    <font>
      <b/>
      <sz val="16"/>
      <color rgb="FFFF0000"/>
      <name val="微软雅黑"/>
      <charset val="134"/>
    </font>
    <font>
      <b/>
      <sz val="8"/>
      <color rgb="FFFF0000"/>
      <name val="宋体"/>
      <charset val="0"/>
      <scheme val="minor"/>
    </font>
    <font>
      <b/>
      <sz val="26"/>
      <name val="宋体"/>
      <charset val="134"/>
    </font>
    <font>
      <sz val="16"/>
      <color theme="1"/>
      <name val="宋体"/>
      <charset val="134"/>
      <scheme val="minor"/>
    </font>
    <font>
      <b/>
      <sz val="13"/>
      <color indexed="8"/>
      <name val="Calibri"/>
      <charset val="0"/>
    </font>
    <font>
      <b/>
      <sz val="18"/>
      <color rgb="FFFF0000"/>
      <name val="宋体"/>
      <charset val="134"/>
    </font>
    <font>
      <b/>
      <sz val="9"/>
      <color indexed="8"/>
      <name val="宋体"/>
      <charset val="134"/>
    </font>
    <font>
      <sz val="10"/>
      <color indexed="10"/>
      <name val="MS Gothic"/>
      <charset val="134"/>
    </font>
    <font>
      <b/>
      <sz val="12"/>
      <color rgb="FF7030A0"/>
      <name val="宋体"/>
      <charset val="134"/>
    </font>
    <font>
      <b/>
      <sz val="13"/>
      <color rgb="FFFF0000"/>
      <name val="宋体"/>
      <charset val="134"/>
    </font>
    <font>
      <b/>
      <sz val="10"/>
      <color rgb="FFFF0000"/>
      <name val="宋体"/>
      <charset val="0"/>
    </font>
    <font>
      <b/>
      <sz val="9"/>
      <color rgb="FFFF0000"/>
      <name val="宋体"/>
      <charset val="0"/>
    </font>
    <font>
      <b/>
      <sz val="9"/>
      <color rgb="FFFF0000"/>
      <name val="Arial"/>
      <charset val="0"/>
    </font>
    <font>
      <b/>
      <sz val="9"/>
      <color rgb="FF7030A0"/>
      <name val="宋体"/>
      <charset val="0"/>
    </font>
    <font>
      <b/>
      <sz val="9"/>
      <color rgb="FF7030A0"/>
      <name val="Arial"/>
      <charset val="0"/>
    </font>
  </fonts>
  <fills count="53">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40"/>
        <bgColor indexed="64"/>
      </patternFill>
    </fill>
    <fill>
      <patternFill patternType="solid">
        <fgColor rgb="FFFFFF00"/>
        <bgColor indexed="64"/>
      </patternFill>
    </fill>
    <fill>
      <patternFill patternType="solid">
        <fgColor rgb="FF00CCFF"/>
        <bgColor indexed="64"/>
      </patternFill>
    </fill>
    <fill>
      <patternFill patternType="solid">
        <fgColor indexed="51"/>
        <bgColor indexed="64"/>
      </patternFill>
    </fill>
    <fill>
      <patternFill patternType="solid">
        <fgColor rgb="FFFFC000"/>
        <bgColor indexed="64"/>
      </patternFill>
    </fill>
    <fill>
      <patternFill patternType="solid">
        <fgColor rgb="FF92D050"/>
        <bgColor indexed="64"/>
      </patternFill>
    </fill>
    <fill>
      <patternFill patternType="solid">
        <fgColor theme="0"/>
        <bgColor rgb="FFF2F2F2"/>
      </patternFill>
    </fill>
    <fill>
      <patternFill patternType="solid">
        <fgColor theme="0"/>
        <bgColor indexed="64"/>
      </patternFill>
    </fill>
    <fill>
      <patternFill patternType="solid">
        <fgColor rgb="FFFFFF00"/>
        <bgColor rgb="FFADB9CA"/>
      </patternFill>
    </fill>
    <fill>
      <patternFill patternType="solid">
        <fgColor rgb="FF99CC00"/>
        <bgColor indexed="64"/>
      </patternFill>
    </fill>
    <fill>
      <patternFill patternType="solid">
        <fgColor rgb="FFFFFD11"/>
        <bgColor indexed="64"/>
      </patternFill>
    </fill>
    <fill>
      <patternFill patternType="solid">
        <fgColor indexed="9"/>
        <bgColor indexed="64"/>
      </patternFill>
    </fill>
    <fill>
      <patternFill patternType="solid">
        <fgColor theme="0" tint="-0.15"/>
        <bgColor indexed="64"/>
      </patternFill>
    </fill>
    <fill>
      <patternFill patternType="solid">
        <fgColor theme="1" tint="0.349986266670736"/>
        <bgColor indexed="64"/>
      </patternFill>
    </fill>
    <fill>
      <patternFill patternType="solid">
        <fgColor rgb="FFFDE6D8"/>
        <bgColor indexed="64"/>
      </patternFill>
    </fill>
    <fill>
      <patternFill patternType="solid">
        <fgColor theme="7" tint="0.8"/>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F2F2F2"/>
        <bgColor indexed="64"/>
      </patternFill>
    </fill>
    <fill>
      <patternFill patternType="solid">
        <fgColor theme="7" tint="0.399975585192419"/>
        <bgColor indexed="64"/>
      </patternFill>
    </fill>
    <fill>
      <patternFill patternType="solid">
        <fgColor rgb="FFA5A5A5"/>
        <bgColor indexed="64"/>
      </patternFill>
    </fill>
    <fill>
      <patternFill patternType="solid">
        <fgColor theme="5"/>
        <bgColor indexed="64"/>
      </patternFill>
    </fill>
    <fill>
      <patternFill patternType="solid">
        <fgColor theme="9"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rgb="FFFFFF99"/>
        <bgColor rgb="FFFFFFFF"/>
      </patternFill>
    </fill>
    <fill>
      <patternFill patternType="solid">
        <fgColor indexed="9"/>
        <bgColor indexed="9"/>
      </patternFill>
    </fill>
  </fills>
  <borders count="85">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thin">
        <color auto="1"/>
      </top>
      <bottom/>
      <diagonal/>
    </border>
    <border>
      <left style="medium">
        <color auto="1"/>
      </left>
      <right/>
      <top/>
      <bottom/>
      <diagonal/>
    </border>
    <border>
      <left style="thin">
        <color auto="1"/>
      </left>
      <right style="thin">
        <color auto="1"/>
      </right>
      <top style="thin">
        <color auto="1"/>
      </top>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medium">
        <color auto="1"/>
      </left>
      <right/>
      <top style="thin">
        <color auto="1"/>
      </top>
      <bottom style="thin">
        <color auto="1"/>
      </bottom>
      <diagonal/>
    </border>
    <border>
      <left style="thin">
        <color indexed="0"/>
      </left>
      <right style="thin">
        <color indexed="0"/>
      </right>
      <top/>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double">
        <color auto="1"/>
      </left>
      <right style="thin">
        <color auto="1"/>
      </right>
      <top style="thin">
        <color auto="1"/>
      </top>
      <bottom style="medium">
        <color auto="1"/>
      </bottom>
      <diagonal/>
    </border>
    <border>
      <left style="thin">
        <color auto="1"/>
      </left>
      <right style="double">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double">
        <color auto="1"/>
      </left>
      <right style="thin">
        <color auto="1"/>
      </right>
      <top style="medium">
        <color auto="1"/>
      </top>
      <bottom style="thin">
        <color auto="1"/>
      </bottom>
      <diagonal/>
    </border>
    <border>
      <left style="thin">
        <color auto="1"/>
      </left>
      <right style="double">
        <color auto="1"/>
      </right>
      <top style="medium">
        <color auto="1"/>
      </top>
      <bottom style="thin">
        <color auto="1"/>
      </bottom>
      <diagonal/>
    </border>
    <border>
      <left style="double">
        <color auto="1"/>
      </left>
      <right style="thin">
        <color auto="1"/>
      </right>
      <top style="thin">
        <color auto="1"/>
      </top>
      <bottom/>
      <diagonal/>
    </border>
    <border>
      <left style="thin">
        <color auto="1"/>
      </left>
      <right style="double">
        <color auto="1"/>
      </right>
      <top style="thin">
        <color auto="1"/>
      </top>
      <bottom/>
      <diagonal/>
    </border>
    <border>
      <left style="medium">
        <color auto="1"/>
      </left>
      <right/>
      <top style="medium">
        <color auto="1"/>
      </top>
      <bottom style="thin">
        <color auto="1"/>
      </bottom>
      <diagonal/>
    </border>
    <border>
      <left/>
      <right/>
      <top/>
      <bottom style="thin">
        <color rgb="FF808080"/>
      </bottom>
      <diagonal/>
    </border>
    <border>
      <left style="medium">
        <color auto="1"/>
      </left>
      <right style="thin">
        <color indexed="8"/>
      </right>
      <top/>
      <bottom style="thin">
        <color indexed="8"/>
      </bottom>
      <diagonal/>
    </border>
    <border>
      <left style="thin">
        <color indexed="8"/>
      </left>
      <right style="medium">
        <color auto="1"/>
      </right>
      <top/>
      <bottom style="thin">
        <color indexed="8"/>
      </bottom>
      <diagonal/>
    </border>
    <border>
      <left style="medium">
        <color auto="1"/>
      </left>
      <right style="thin">
        <color indexed="8"/>
      </right>
      <top style="thin">
        <color indexed="8"/>
      </top>
      <bottom style="thin">
        <color indexed="8"/>
      </bottom>
      <diagonal/>
    </border>
    <border>
      <left style="thin">
        <color indexed="8"/>
      </left>
      <right style="medium">
        <color auto="1"/>
      </right>
      <top style="thin">
        <color indexed="8"/>
      </top>
      <bottom style="thin">
        <color indexed="8"/>
      </bottom>
      <diagonal/>
    </border>
    <border>
      <left style="medium">
        <color auto="1"/>
      </left>
      <right style="thin">
        <color indexed="8"/>
      </right>
      <top style="thin">
        <color indexed="8"/>
      </top>
      <bottom/>
      <diagonal/>
    </border>
    <border>
      <left style="thin">
        <color indexed="8"/>
      </left>
      <right style="medium">
        <color auto="1"/>
      </right>
      <top style="thin">
        <color indexed="8"/>
      </top>
      <bottom/>
      <diagonal/>
    </border>
    <border>
      <left style="medium">
        <color auto="1"/>
      </left>
      <right style="thin">
        <color auto="1"/>
      </right>
      <top style="thin">
        <color auto="1"/>
      </top>
      <bottom/>
      <diagonal/>
    </border>
    <border>
      <left style="medium">
        <color auto="1"/>
      </left>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rgb="FFC0C0C0"/>
      </left>
      <right style="thin">
        <color rgb="FFC0C0C0"/>
      </right>
      <top style="thin">
        <color rgb="FFC0C0C0"/>
      </top>
      <bottom style="thin">
        <color rgb="FFC0C0C0"/>
      </bottom>
      <diagonal/>
    </border>
  </borders>
  <cellStyleXfs count="120">
    <xf numFmtId="0" fontId="0" fillId="0" borderId="0">
      <alignment vertical="center"/>
    </xf>
    <xf numFmtId="0" fontId="8" fillId="0" borderId="0"/>
    <xf numFmtId="42" fontId="0" fillId="0" borderId="0" applyFont="0" applyFill="0" applyBorder="0" applyAlignment="0" applyProtection="0">
      <alignment vertical="center"/>
    </xf>
    <xf numFmtId="0" fontId="191" fillId="20" borderId="0" applyNumberFormat="0" applyBorder="0" applyAlignment="0" applyProtection="0">
      <alignment vertical="center"/>
    </xf>
    <xf numFmtId="0" fontId="8" fillId="0" borderId="0">
      <alignment vertical="center"/>
    </xf>
    <xf numFmtId="0" fontId="192" fillId="21" borderId="7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1" fillId="22" borderId="0" applyNumberFormat="0" applyBorder="0" applyAlignment="0" applyProtection="0">
      <alignment vertical="center"/>
    </xf>
    <xf numFmtId="0" fontId="193" fillId="23" borderId="0" applyNumberFormat="0" applyBorder="0" applyAlignment="0" applyProtection="0">
      <alignment vertical="center"/>
    </xf>
    <xf numFmtId="43" fontId="0" fillId="0" borderId="0" applyFont="0" applyFill="0" applyBorder="0" applyAlignment="0" applyProtection="0">
      <alignment vertical="center"/>
    </xf>
    <xf numFmtId="0" fontId="194" fillId="24" borderId="0" applyNumberFormat="0" applyBorder="0" applyAlignment="0" applyProtection="0">
      <alignment vertical="center"/>
    </xf>
    <xf numFmtId="0" fontId="195"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25" borderId="77" applyNumberFormat="0" applyFont="0" applyAlignment="0" applyProtection="0">
      <alignment vertical="center"/>
    </xf>
    <xf numFmtId="0" fontId="196" fillId="0" borderId="0" applyNumberFormat="0" applyFill="0" applyBorder="0" applyAlignment="0" applyProtection="0">
      <alignment vertical="center"/>
    </xf>
    <xf numFmtId="181" fontId="197" fillId="0" borderId="0" applyFont="0" applyFill="0" applyBorder="0" applyAlignment="0" applyProtection="0"/>
    <xf numFmtId="0" fontId="194" fillId="26" borderId="0" applyNumberFormat="0" applyBorder="0" applyAlignment="0" applyProtection="0">
      <alignment vertical="center"/>
    </xf>
    <xf numFmtId="0" fontId="198" fillId="0" borderId="0" applyNumberFormat="0" applyFill="0" applyBorder="0" applyAlignment="0" applyProtection="0">
      <alignment vertical="center"/>
    </xf>
    <xf numFmtId="176" fontId="0" fillId="0" borderId="0">
      <alignment vertical="center"/>
    </xf>
    <xf numFmtId="0" fontId="199" fillId="0" borderId="0" applyNumberFormat="0" applyFill="0" applyBorder="0" applyAlignment="0" applyProtection="0">
      <alignment vertical="center"/>
    </xf>
    <xf numFmtId="0" fontId="200" fillId="0" borderId="0" applyNumberFormat="0" applyFill="0" applyBorder="0" applyAlignment="0" applyProtection="0">
      <alignment vertical="center"/>
    </xf>
    <xf numFmtId="0" fontId="201" fillId="0" borderId="78" applyNumberFormat="0" applyFill="0" applyAlignment="0" applyProtection="0">
      <alignment vertical="center"/>
    </xf>
    <xf numFmtId="0" fontId="202" fillId="0" borderId="78" applyNumberFormat="0" applyFill="0" applyAlignment="0" applyProtection="0">
      <alignment vertical="center"/>
    </xf>
    <xf numFmtId="0" fontId="194" fillId="27" borderId="0" applyNumberFormat="0" applyBorder="0" applyAlignment="0" applyProtection="0">
      <alignment vertical="center"/>
    </xf>
    <xf numFmtId="0" fontId="196" fillId="0" borderId="79" applyNumberFormat="0" applyFill="0" applyAlignment="0" applyProtection="0">
      <alignment vertical="center"/>
    </xf>
    <xf numFmtId="0" fontId="203" fillId="0" borderId="0"/>
    <xf numFmtId="0" fontId="204" fillId="28" borderId="80" applyNumberFormat="0" applyAlignment="0" applyProtection="0">
      <alignment vertical="center"/>
    </xf>
    <xf numFmtId="182" fontId="58" fillId="0" borderId="0" applyBorder="0">
      <alignment vertical="center"/>
    </xf>
    <xf numFmtId="0" fontId="194" fillId="29" borderId="0" applyNumberFormat="0" applyBorder="0" applyAlignment="0" applyProtection="0">
      <alignment vertical="center"/>
    </xf>
    <xf numFmtId="0" fontId="205" fillId="28" borderId="76" applyNumberFormat="0" applyAlignment="0" applyProtection="0">
      <alignment vertical="center"/>
    </xf>
    <xf numFmtId="0" fontId="0" fillId="0" borderId="0">
      <alignment vertical="center"/>
    </xf>
    <xf numFmtId="0" fontId="206" fillId="30" borderId="81" applyNumberFormat="0" applyAlignment="0" applyProtection="0">
      <alignment vertical="center"/>
    </xf>
    <xf numFmtId="0" fontId="194" fillId="31" borderId="0" applyNumberFormat="0" applyBorder="0" applyAlignment="0" applyProtection="0">
      <alignment vertical="center"/>
    </xf>
    <xf numFmtId="0" fontId="0" fillId="0" borderId="0"/>
    <xf numFmtId="0" fontId="191" fillId="32" borderId="0" applyNumberFormat="0" applyBorder="0" applyAlignment="0" applyProtection="0">
      <alignment vertical="center"/>
    </xf>
    <xf numFmtId="0" fontId="207" fillId="0" borderId="82" applyNumberFormat="0" applyFill="0" applyAlignment="0" applyProtection="0">
      <alignment vertical="center"/>
    </xf>
    <xf numFmtId="0" fontId="208" fillId="0" borderId="83" applyNumberFormat="0" applyFill="0" applyAlignment="0" applyProtection="0">
      <alignment vertical="center"/>
    </xf>
    <xf numFmtId="0" fontId="8" fillId="0" borderId="0"/>
    <xf numFmtId="0" fontId="209" fillId="33" borderId="0" applyNumberFormat="0" applyBorder="0" applyAlignment="0" applyProtection="0">
      <alignment vertical="center"/>
    </xf>
    <xf numFmtId="0" fontId="210" fillId="34" borderId="0" applyNumberFormat="0" applyBorder="0" applyAlignment="0" applyProtection="0">
      <alignment vertical="center"/>
    </xf>
    <xf numFmtId="0" fontId="191" fillId="35" borderId="0" applyNumberFormat="0" applyBorder="0" applyAlignment="0" applyProtection="0">
      <alignment vertical="center"/>
    </xf>
    <xf numFmtId="0" fontId="194" fillId="36" borderId="0" applyNumberFormat="0" applyBorder="0" applyAlignment="0" applyProtection="0">
      <alignment vertical="center"/>
    </xf>
    <xf numFmtId="0" fontId="191" fillId="37" borderId="0" applyNumberFormat="0" applyBorder="0" applyAlignment="0" applyProtection="0">
      <alignment vertical="center"/>
    </xf>
    <xf numFmtId="0" fontId="191" fillId="38" borderId="0" applyNumberFormat="0" applyBorder="0" applyAlignment="0" applyProtection="0">
      <alignment vertical="center"/>
    </xf>
    <xf numFmtId="0" fontId="8" fillId="0" borderId="0"/>
    <xf numFmtId="0" fontId="191" fillId="39" borderId="0" applyNumberFormat="0" applyBorder="0" applyAlignment="0" applyProtection="0">
      <alignment vertical="center"/>
    </xf>
    <xf numFmtId="0" fontId="191" fillId="40" borderId="0" applyNumberFormat="0" applyBorder="0" applyAlignment="0" applyProtection="0">
      <alignment vertical="center"/>
    </xf>
    <xf numFmtId="0" fontId="194" fillId="41" borderId="0" applyNumberFormat="0" applyBorder="0" applyAlignment="0" applyProtection="0">
      <alignment vertical="center"/>
    </xf>
    <xf numFmtId="0" fontId="194" fillId="42" borderId="0" applyNumberFormat="0" applyBorder="0" applyAlignment="0" applyProtection="0">
      <alignment vertical="center"/>
    </xf>
    <xf numFmtId="0" fontId="191" fillId="43" borderId="0" applyNumberFormat="0" applyBorder="0" applyAlignment="0" applyProtection="0">
      <alignment vertical="center"/>
    </xf>
    <xf numFmtId="0" fontId="8" fillId="0" borderId="0"/>
    <xf numFmtId="0" fontId="191" fillId="44" borderId="0" applyNumberFormat="0" applyBorder="0" applyAlignment="0" applyProtection="0">
      <alignment vertical="center"/>
    </xf>
    <xf numFmtId="0" fontId="194" fillId="45" borderId="0" applyNumberFormat="0" applyBorder="0" applyAlignment="0" applyProtection="0">
      <alignment vertical="center"/>
    </xf>
    <xf numFmtId="177" fontId="83" fillId="0" borderId="0"/>
    <xf numFmtId="0" fontId="191" fillId="46" borderId="0" applyNumberFormat="0" applyBorder="0" applyAlignment="0" applyProtection="0">
      <alignment vertical="center"/>
    </xf>
    <xf numFmtId="0" fontId="194" fillId="47" borderId="0" applyNumberFormat="0" applyBorder="0" applyAlignment="0" applyProtection="0">
      <alignment vertical="center"/>
    </xf>
    <xf numFmtId="0" fontId="194" fillId="48" borderId="0" applyNumberFormat="0" applyBorder="0" applyAlignment="0" applyProtection="0">
      <alignment vertical="center"/>
    </xf>
    <xf numFmtId="0" fontId="191" fillId="49" borderId="0" applyNumberFormat="0" applyBorder="0" applyAlignment="0" applyProtection="0">
      <alignment vertical="center"/>
    </xf>
    <xf numFmtId="177" fontId="0" fillId="0" borderId="0">
      <alignment vertical="center"/>
    </xf>
    <xf numFmtId="0" fontId="8" fillId="0" borderId="0"/>
    <xf numFmtId="0" fontId="194" fillId="50" borderId="0" applyNumberFormat="0" applyBorder="0" applyAlignment="0" applyProtection="0">
      <alignment vertical="center"/>
    </xf>
    <xf numFmtId="0" fontId="8" fillId="0" borderId="0" applyProtection="0">
      <alignment vertical="center"/>
    </xf>
    <xf numFmtId="0" fontId="197" fillId="0" borderId="0"/>
    <xf numFmtId="0" fontId="8" fillId="0" borderId="0"/>
    <xf numFmtId="0" fontId="41" fillId="0" borderId="0"/>
    <xf numFmtId="0" fontId="3" fillId="0" borderId="0">
      <alignment vertical="center"/>
    </xf>
    <xf numFmtId="0" fontId="8" fillId="0" borderId="0"/>
    <xf numFmtId="0" fontId="8" fillId="0" borderId="0"/>
    <xf numFmtId="0" fontId="211" fillId="0" borderId="0"/>
    <xf numFmtId="0" fontId="101" fillId="0" borderId="0"/>
    <xf numFmtId="0" fontId="118" fillId="0" borderId="0"/>
    <xf numFmtId="0" fontId="212" fillId="0" borderId="0"/>
    <xf numFmtId="0" fontId="8" fillId="0" borderId="0">
      <alignment vertical="center"/>
    </xf>
    <xf numFmtId="0" fontId="8" fillId="0" borderId="0">
      <alignment vertical="center"/>
    </xf>
    <xf numFmtId="0" fontId="8" fillId="0" borderId="0"/>
    <xf numFmtId="0" fontId="213" fillId="0" borderId="0"/>
    <xf numFmtId="0" fontId="8" fillId="0" borderId="0">
      <alignment vertical="center"/>
    </xf>
    <xf numFmtId="0" fontId="214" fillId="0" borderId="0" applyNumberFormat="0" applyFill="0" applyBorder="0" applyAlignment="0" applyProtection="0"/>
    <xf numFmtId="0" fontId="8" fillId="0" borderId="0">
      <alignment vertical="center"/>
    </xf>
    <xf numFmtId="0" fontId="134" fillId="0" borderId="0"/>
    <xf numFmtId="43" fontId="8" fillId="0" borderId="0" applyFont="0" applyFill="0" applyBorder="0" applyAlignment="0" applyProtection="0">
      <alignment vertical="center"/>
    </xf>
    <xf numFmtId="0" fontId="101" fillId="0" borderId="0"/>
    <xf numFmtId="0" fontId="8" fillId="0" borderId="0" applyBorder="0">
      <alignment vertical="center"/>
    </xf>
    <xf numFmtId="0" fontId="175" fillId="0" borderId="0">
      <alignment vertical="center"/>
    </xf>
    <xf numFmtId="0" fontId="215" fillId="51" borderId="84" applyNumberFormat="0" applyFont="0" applyAlignment="0" applyProtection="0"/>
    <xf numFmtId="0" fontId="58" fillId="51" borderId="0" applyNumberFormat="0" applyBorder="0" applyAlignment="0" applyProtection="0"/>
    <xf numFmtId="0" fontId="8" fillId="0" borderId="0"/>
    <xf numFmtId="0" fontId="3" fillId="0" borderId="0">
      <alignment vertical="center"/>
    </xf>
    <xf numFmtId="0" fontId="3" fillId="0" borderId="0">
      <alignment vertical="center"/>
    </xf>
    <xf numFmtId="0" fontId="3" fillId="0" borderId="0">
      <alignment vertical="center"/>
    </xf>
    <xf numFmtId="0" fontId="8" fillId="0" borderId="0"/>
    <xf numFmtId="0" fontId="118" fillId="0" borderId="0"/>
    <xf numFmtId="0" fontId="216" fillId="0" borderId="0"/>
    <xf numFmtId="0" fontId="217" fillId="0" borderId="0"/>
    <xf numFmtId="0" fontId="218" fillId="0" borderId="0">
      <alignment vertical="center"/>
    </xf>
    <xf numFmtId="0" fontId="219" fillId="0" borderId="0"/>
    <xf numFmtId="0" fontId="8" fillId="0" borderId="0">
      <alignment vertical="center"/>
    </xf>
    <xf numFmtId="0" fontId="3" fillId="0" borderId="0">
      <alignment vertical="center"/>
    </xf>
    <xf numFmtId="180" fontId="8" fillId="0" borderId="0" applyBorder="0">
      <alignment vertical="center"/>
    </xf>
    <xf numFmtId="180" fontId="220" fillId="0" borderId="0" applyNumberFormat="0" applyFill="0" applyBorder="0" applyAlignment="0" applyProtection="0">
      <alignment vertical="top"/>
      <protection locked="0"/>
    </xf>
    <xf numFmtId="0" fontId="216" fillId="0" borderId="0"/>
    <xf numFmtId="0" fontId="3" fillId="0" borderId="0"/>
    <xf numFmtId="180" fontId="3" fillId="0" borderId="0"/>
    <xf numFmtId="0" fontId="8" fillId="0" borderId="0">
      <alignment vertical="center"/>
    </xf>
    <xf numFmtId="0" fontId="134" fillId="0" borderId="0"/>
    <xf numFmtId="0" fontId="101" fillId="0" borderId="0"/>
    <xf numFmtId="0" fontId="134" fillId="0" borderId="0"/>
    <xf numFmtId="0" fontId="221" fillId="52"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 fillId="0" borderId="0"/>
    <xf numFmtId="0" fontId="8" fillId="0" borderId="0"/>
    <xf numFmtId="0" fontId="213" fillId="0" borderId="0">
      <alignment vertical="center"/>
    </xf>
    <xf numFmtId="0" fontId="211" fillId="0" borderId="0"/>
    <xf numFmtId="0" fontId="81" fillId="0" borderId="0"/>
    <xf numFmtId="0" fontId="3" fillId="0" borderId="0">
      <alignment vertical="center"/>
    </xf>
  </cellStyleXfs>
  <cellXfs count="875">
    <xf numFmtId="0" fontId="0" fillId="0" borderId="0" xfId="0">
      <alignmen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6" fillId="6" borderId="5" xfId="0" applyFont="1" applyFill="1" applyBorder="1" applyAlignment="1">
      <alignment horizontal="left" vertical="top" wrapText="1"/>
    </xf>
    <xf numFmtId="0" fontId="4" fillId="5" borderId="4" xfId="0" applyFont="1" applyFill="1" applyBorder="1" applyAlignment="1">
      <alignment horizontal="center" vertical="center" wrapText="1"/>
    </xf>
    <xf numFmtId="0" fontId="6" fillId="6" borderId="5" xfId="0" applyFont="1" applyFill="1" applyBorder="1" applyAlignment="1">
      <alignment horizontal="left" vertical="center" wrapText="1"/>
    </xf>
    <xf numFmtId="0" fontId="6" fillId="6" borderId="5" xfId="0" applyFont="1" applyFill="1" applyBorder="1" applyAlignment="1">
      <alignment horizontal="left" vertical="top"/>
    </xf>
    <xf numFmtId="0" fontId="4" fillId="3" borderId="4" xfId="0" applyFont="1" applyFill="1" applyBorder="1" applyAlignment="1">
      <alignment horizontal="center" vertical="center" wrapText="1"/>
    </xf>
    <xf numFmtId="0" fontId="7" fillId="0" borderId="0" xfId="0" applyFont="1" applyFill="1" applyBorder="1" applyAlignment="1">
      <alignment vertical="center" wrapText="1"/>
    </xf>
    <xf numFmtId="0" fontId="8" fillId="0" borderId="0" xfId="0" applyFont="1" applyFill="1" applyBorder="1" applyAlignment="1">
      <alignment vertical="center"/>
    </xf>
    <xf numFmtId="0" fontId="2" fillId="4" borderId="3"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9" fillId="0" borderId="0" xfId="12" applyFont="1">
      <alignment vertical="center"/>
    </xf>
    <xf numFmtId="0" fontId="4" fillId="7" borderId="4" xfId="0" applyFont="1" applyFill="1" applyBorder="1" applyAlignment="1">
      <alignment horizontal="center" vertical="center" wrapText="1"/>
    </xf>
    <xf numFmtId="0" fontId="10" fillId="8" borderId="5" xfId="103" applyFont="1" applyFill="1" applyBorder="1" applyAlignment="1">
      <alignment horizontal="left" vertical="center" wrapText="1"/>
    </xf>
    <xf numFmtId="0" fontId="11" fillId="8" borderId="5" xfId="103" applyFont="1" applyFill="1" applyBorder="1" applyAlignment="1">
      <alignment horizontal="left" vertical="center" wrapText="1"/>
    </xf>
    <xf numFmtId="0" fontId="12" fillId="0" borderId="0" xfId="0" applyFont="1" applyFill="1" applyBorder="1" applyAlignment="1">
      <alignment vertical="center" wrapText="1"/>
    </xf>
    <xf numFmtId="14" fontId="12" fillId="0" borderId="0" xfId="0" applyNumberFormat="1" applyFont="1" applyFill="1" applyBorder="1" applyAlignment="1">
      <alignment vertical="center" wrapText="1"/>
    </xf>
    <xf numFmtId="0" fontId="13" fillId="8" borderId="5" xfId="103" applyFont="1" applyFill="1" applyBorder="1" applyAlignment="1">
      <alignment horizontal="left" vertical="center" wrapText="1"/>
    </xf>
    <xf numFmtId="0" fontId="4" fillId="7" borderId="6"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10" fillId="8" borderId="5" xfId="103" applyFont="1" applyFill="1" applyBorder="1" applyAlignment="1">
      <alignment horizontal="justify" vertical="center" wrapText="1"/>
    </xf>
    <xf numFmtId="0" fontId="11" fillId="8" borderId="5" xfId="103" applyFont="1" applyFill="1" applyBorder="1" applyAlignment="1">
      <alignment horizontal="justify" vertical="center" wrapText="1"/>
    </xf>
    <xf numFmtId="0" fontId="14" fillId="8" borderId="5" xfId="0" applyFont="1" applyFill="1" applyBorder="1" applyAlignment="1">
      <alignment horizontal="left" vertical="center"/>
    </xf>
    <xf numFmtId="0" fontId="14" fillId="8" borderId="5" xfId="0" applyFont="1" applyFill="1" applyBorder="1" applyAlignment="1">
      <alignment vertical="center"/>
    </xf>
    <xf numFmtId="0" fontId="11" fillId="8" borderId="5" xfId="0" applyFont="1" applyFill="1" applyBorder="1" applyAlignment="1">
      <alignment horizontal="center" vertical="center" wrapText="1"/>
    </xf>
    <xf numFmtId="0" fontId="15" fillId="0" borderId="0" xfId="0" applyFont="1" applyFill="1" applyBorder="1" applyAlignment="1">
      <alignment vertical="center"/>
    </xf>
    <xf numFmtId="0" fontId="16" fillId="9" borderId="5" xfId="0" applyNumberFormat="1" applyFont="1" applyFill="1" applyBorder="1" applyAlignment="1">
      <alignment horizontal="center" vertical="center"/>
    </xf>
    <xf numFmtId="0" fontId="17" fillId="0" borderId="0" xfId="12" applyFont="1">
      <alignment vertical="center"/>
    </xf>
    <xf numFmtId="0" fontId="18" fillId="5" borderId="5" xfId="12" applyNumberFormat="1" applyFont="1" applyFill="1" applyBorder="1" applyAlignment="1">
      <alignment horizontal="center" vertical="center" wrapText="1"/>
    </xf>
    <xf numFmtId="0" fontId="19" fillId="5" borderId="5" xfId="0" applyNumberFormat="1" applyFont="1" applyFill="1" applyBorder="1" applyAlignment="1">
      <alignment horizontal="center" vertical="center" wrapText="1"/>
    </xf>
    <xf numFmtId="0" fontId="20" fillId="5" borderId="5" xfId="0" applyNumberFormat="1" applyFont="1" applyFill="1" applyBorder="1" applyAlignment="1">
      <alignment vertical="center"/>
    </xf>
    <xf numFmtId="0" fontId="20" fillId="5" borderId="7" xfId="0" applyNumberFormat="1" applyFont="1" applyFill="1" applyBorder="1" applyAlignment="1">
      <alignment horizontal="center" vertical="center"/>
    </xf>
    <xf numFmtId="0" fontId="20" fillId="5" borderId="8" xfId="0" applyNumberFormat="1" applyFont="1" applyFill="1" applyBorder="1" applyAlignment="1">
      <alignment horizontal="center" vertical="center"/>
    </xf>
    <xf numFmtId="0" fontId="20" fillId="5" borderId="9" xfId="0" applyNumberFormat="1" applyFont="1" applyFill="1" applyBorder="1" applyAlignment="1">
      <alignment horizontal="center" vertical="center"/>
    </xf>
    <xf numFmtId="0" fontId="20" fillId="5" borderId="5" xfId="0" applyNumberFormat="1" applyFont="1" applyFill="1" applyBorder="1" applyAlignment="1">
      <alignment horizontal="center" vertical="center"/>
    </xf>
    <xf numFmtId="0" fontId="21" fillId="5" borderId="10" xfId="0" applyNumberFormat="1" applyFont="1" applyFill="1" applyBorder="1" applyAlignment="1">
      <alignment horizontal="center" vertical="center"/>
    </xf>
    <xf numFmtId="0" fontId="20" fillId="5" borderId="10" xfId="0" applyNumberFormat="1" applyFont="1" applyFill="1" applyBorder="1" applyAlignment="1">
      <alignment horizontal="center" vertical="center"/>
    </xf>
    <xf numFmtId="0" fontId="22" fillId="5" borderId="10" xfId="0" applyNumberFormat="1" applyFont="1" applyFill="1" applyBorder="1" applyAlignment="1">
      <alignment horizontal="center" vertical="center"/>
    </xf>
    <xf numFmtId="0" fontId="23" fillId="5" borderId="5" xfId="0" applyFont="1" applyFill="1" applyBorder="1" applyAlignment="1">
      <alignment horizontal="center" vertical="center" wrapText="1"/>
    </xf>
    <xf numFmtId="183" fontId="24" fillId="5" borderId="5" xfId="0" applyNumberFormat="1" applyFont="1" applyFill="1" applyBorder="1" applyAlignment="1">
      <alignment horizontal="center" vertical="center"/>
    </xf>
    <xf numFmtId="0" fontId="24" fillId="5" borderId="5" xfId="0" applyFont="1" applyFill="1" applyBorder="1" applyAlignment="1">
      <alignment horizontal="center" vertical="center"/>
    </xf>
    <xf numFmtId="179" fontId="23" fillId="5" borderId="5" xfId="0" applyNumberFormat="1" applyFont="1" applyFill="1" applyBorder="1" applyAlignment="1">
      <alignment horizontal="center" vertical="center"/>
    </xf>
    <xf numFmtId="0" fontId="25" fillId="9" borderId="5" xfId="0" applyFont="1" applyFill="1" applyBorder="1" applyAlignment="1">
      <alignment horizontal="center"/>
    </xf>
    <xf numFmtId="0" fontId="26" fillId="9" borderId="5" xfId="0" applyFont="1" applyFill="1" applyBorder="1" applyAlignment="1">
      <alignment horizontal="center"/>
    </xf>
    <xf numFmtId="0" fontId="27" fillId="5" borderId="5" xfId="0" applyFont="1" applyFill="1" applyBorder="1" applyAlignment="1">
      <alignment horizontal="center" vertical="center"/>
    </xf>
    <xf numFmtId="178" fontId="19" fillId="5" borderId="5" xfId="29" applyNumberFormat="1" applyFont="1" applyFill="1" applyBorder="1" applyAlignment="1">
      <alignment horizontal="center" vertical="center"/>
    </xf>
    <xf numFmtId="184" fontId="28" fillId="10" borderId="5" xfId="29" applyNumberFormat="1" applyFont="1" applyFill="1" applyBorder="1" applyAlignment="1">
      <alignment horizontal="center" vertical="center" wrapText="1"/>
    </xf>
    <xf numFmtId="0" fontId="29" fillId="11" borderId="5" xfId="0" applyFont="1" applyFill="1" applyBorder="1" applyAlignment="1">
      <alignment horizontal="center" vertical="center"/>
    </xf>
    <xf numFmtId="0" fontId="30" fillId="9" borderId="5" xfId="0" applyFont="1" applyFill="1" applyBorder="1" applyAlignment="1">
      <alignment horizontal="center" vertical="center"/>
    </xf>
    <xf numFmtId="0" fontId="31" fillId="9" borderId="5" xfId="0" applyFont="1" applyFill="1" applyBorder="1" applyAlignment="1">
      <alignment horizontal="center" vertical="center"/>
    </xf>
    <xf numFmtId="0" fontId="32" fillId="5" borderId="5" xfId="0" applyFont="1" applyFill="1" applyBorder="1" applyAlignment="1">
      <alignment horizontal="center" vertical="center" wrapText="1"/>
    </xf>
    <xf numFmtId="178" fontId="32" fillId="5" borderId="5" xfId="29" applyNumberFormat="1" applyFont="1" applyFill="1" applyBorder="1" applyAlignment="1">
      <alignment horizontal="center" vertical="center"/>
    </xf>
    <xf numFmtId="0" fontId="19" fillId="5" borderId="5" xfId="0" applyFont="1" applyFill="1" applyBorder="1" applyAlignment="1">
      <alignment horizontal="center" vertical="center" wrapText="1"/>
    </xf>
    <xf numFmtId="0" fontId="29" fillId="0" borderId="5" xfId="0" applyFont="1" applyBorder="1" applyAlignment="1">
      <alignment horizontal="center" vertical="center"/>
    </xf>
    <xf numFmtId="0" fontId="33" fillId="5" borderId="5" xfId="0" applyFont="1" applyFill="1" applyBorder="1" applyAlignment="1">
      <alignment horizontal="center" vertical="center"/>
    </xf>
    <xf numFmtId="0" fontId="34" fillId="5" borderId="11" xfId="0" applyFont="1" applyFill="1" applyBorder="1" applyAlignment="1">
      <alignment horizontal="right" vertical="center"/>
    </xf>
    <xf numFmtId="0" fontId="34" fillId="5" borderId="0" xfId="0" applyFont="1" applyFill="1" applyBorder="1">
      <alignment vertical="center"/>
    </xf>
    <xf numFmtId="0" fontId="35" fillId="5" borderId="0" xfId="0" applyFont="1" applyFill="1" applyBorder="1">
      <alignment vertical="center"/>
    </xf>
    <xf numFmtId="0" fontId="36" fillId="5" borderId="11" xfId="0" applyFont="1" applyFill="1" applyBorder="1">
      <alignment vertical="center"/>
    </xf>
    <xf numFmtId="0" fontId="35" fillId="5" borderId="0" xfId="0" applyFont="1" applyFill="1">
      <alignment vertical="center"/>
    </xf>
    <xf numFmtId="0" fontId="35" fillId="5" borderId="0" xfId="0" applyFont="1" applyFill="1" applyAlignment="1"/>
    <xf numFmtId="0" fontId="37" fillId="5" borderId="0" xfId="0" applyFont="1" applyFill="1" applyAlignment="1"/>
    <xf numFmtId="0" fontId="34" fillId="5" borderId="0" xfId="0" applyFont="1" applyFill="1">
      <alignment vertical="center"/>
    </xf>
    <xf numFmtId="0" fontId="35" fillId="5" borderId="11" xfId="0" applyFont="1" applyFill="1" applyBorder="1" applyAlignment="1">
      <alignment horizontal="right" vertical="center"/>
    </xf>
    <xf numFmtId="0" fontId="36" fillId="5" borderId="12" xfId="0" applyFont="1" applyFill="1" applyBorder="1" applyAlignment="1">
      <alignment horizontal="right" vertical="center"/>
    </xf>
    <xf numFmtId="0" fontId="38" fillId="5" borderId="13" xfId="0" applyFont="1" applyFill="1" applyBorder="1" applyAlignment="1">
      <alignment horizontal="center" vertical="center"/>
    </xf>
    <xf numFmtId="178" fontId="39" fillId="12" borderId="5" xfId="29" applyNumberFormat="1" applyFont="1" applyFill="1" applyBorder="1" applyAlignment="1">
      <alignment horizontal="center" vertical="center"/>
    </xf>
    <xf numFmtId="185" fontId="36" fillId="0" borderId="5" xfId="29" applyNumberFormat="1" applyFont="1" applyFill="1" applyBorder="1" applyAlignment="1">
      <alignment horizontal="center" vertical="center" wrapText="1"/>
    </xf>
    <xf numFmtId="0" fontId="40" fillId="5" borderId="5" xfId="0" applyFont="1" applyFill="1" applyBorder="1" applyAlignment="1">
      <alignment horizontal="center" vertical="center"/>
    </xf>
    <xf numFmtId="14" fontId="35" fillId="11" borderId="5" xfId="0" applyNumberFormat="1" applyFont="1" applyFill="1" applyBorder="1" applyAlignment="1">
      <alignment horizontal="center" vertical="center" wrapText="1"/>
    </xf>
    <xf numFmtId="0" fontId="35" fillId="5" borderId="14" xfId="0" applyFont="1" applyFill="1" applyBorder="1">
      <alignment vertical="center"/>
    </xf>
    <xf numFmtId="0" fontId="35" fillId="5" borderId="15" xfId="0" applyFont="1" applyFill="1" applyBorder="1" applyAlignment="1">
      <alignment vertical="center"/>
    </xf>
    <xf numFmtId="0" fontId="35" fillId="5" borderId="16" xfId="0" applyFont="1" applyFill="1" applyBorder="1" applyAlignment="1">
      <alignment vertical="center"/>
    </xf>
    <xf numFmtId="0" fontId="35" fillId="5" borderId="16" xfId="0" applyFont="1" applyFill="1" applyBorder="1">
      <alignment vertical="center"/>
    </xf>
    <xf numFmtId="0" fontId="37" fillId="5" borderId="0" xfId="0" applyFont="1" applyFill="1" applyBorder="1" applyAlignment="1"/>
    <xf numFmtId="0" fontId="37" fillId="5" borderId="16" xfId="0" applyFont="1" applyFill="1" applyBorder="1" applyAlignment="1"/>
    <xf numFmtId="0" fontId="36" fillId="5" borderId="13" xfId="0" applyFont="1" applyFill="1" applyBorder="1">
      <alignment vertical="center"/>
    </xf>
    <xf numFmtId="0" fontId="36" fillId="5" borderId="17" xfId="0" applyFont="1" applyFill="1" applyBorder="1">
      <alignment vertical="center"/>
    </xf>
    <xf numFmtId="0" fontId="26" fillId="13" borderId="5" xfId="0" applyFont="1" applyFill="1" applyBorder="1" applyAlignment="1">
      <alignment horizontal="center" vertical="center"/>
    </xf>
    <xf numFmtId="0" fontId="32" fillId="5" borderId="5" xfId="0" applyFont="1" applyFill="1" applyBorder="1" applyAlignment="1">
      <alignment horizontal="center" vertical="center"/>
    </xf>
    <xf numFmtId="0" fontId="41" fillId="5" borderId="5" xfId="0" applyFont="1" applyFill="1" applyBorder="1" applyAlignment="1">
      <alignment horizontal="center" vertical="center" wrapText="1"/>
    </xf>
    <xf numFmtId="0" fontId="19" fillId="5" borderId="10" xfId="98" applyFont="1" applyFill="1" applyBorder="1" applyAlignment="1">
      <alignment horizontal="center" vertical="center"/>
    </xf>
    <xf numFmtId="0" fontId="19" fillId="5" borderId="10" xfId="98" applyNumberFormat="1" applyFont="1" applyFill="1" applyBorder="1" applyAlignment="1">
      <alignment horizontal="center" vertical="center"/>
    </xf>
    <xf numFmtId="0" fontId="19" fillId="5" borderId="12" xfId="98" applyNumberFormat="1" applyFont="1" applyFill="1" applyBorder="1" applyAlignment="1">
      <alignment horizontal="center" vertical="center"/>
    </xf>
    <xf numFmtId="0" fontId="19" fillId="5" borderId="5" xfId="98" applyNumberFormat="1" applyFont="1" applyFill="1" applyBorder="1" applyAlignment="1">
      <alignment horizontal="center" vertical="center"/>
    </xf>
    <xf numFmtId="0" fontId="19" fillId="5" borderId="5" xfId="98" applyFont="1" applyFill="1" applyBorder="1" applyAlignment="1">
      <alignment horizontal="center" vertical="center"/>
    </xf>
    <xf numFmtId="0" fontId="42" fillId="5" borderId="5" xfId="0" applyFont="1" applyFill="1" applyBorder="1" applyAlignment="1">
      <alignment horizontal="center" vertical="center"/>
    </xf>
    <xf numFmtId="0" fontId="42" fillId="5" borderId="7" xfId="0" applyFont="1" applyFill="1" applyBorder="1" applyAlignment="1">
      <alignment horizontal="center" vertical="center"/>
    </xf>
    <xf numFmtId="0" fontId="42" fillId="5" borderId="5" xfId="98" applyFont="1" applyFill="1" applyBorder="1" applyAlignment="1">
      <alignment horizontal="center" vertical="center"/>
    </xf>
    <xf numFmtId="0" fontId="43" fillId="5" borderId="5" xfId="0" applyFont="1" applyFill="1" applyBorder="1" applyAlignment="1">
      <alignment horizontal="center" vertical="center"/>
    </xf>
    <xf numFmtId="0" fontId="19" fillId="5" borderId="5" xfId="0" applyFont="1" applyFill="1" applyBorder="1" applyAlignment="1">
      <alignment horizontal="center" vertical="center"/>
    </xf>
    <xf numFmtId="0" fontId="19" fillId="5" borderId="5" xfId="99" applyFont="1" applyFill="1" applyBorder="1" applyAlignment="1">
      <alignment horizontal="center" vertical="center"/>
    </xf>
    <xf numFmtId="186" fontId="19" fillId="5" borderId="5" xfId="0" applyNumberFormat="1" applyFont="1" applyFill="1" applyBorder="1" applyAlignment="1">
      <alignment horizontal="center" vertical="center"/>
    </xf>
    <xf numFmtId="186" fontId="19" fillId="5" borderId="5" xfId="99" applyNumberFormat="1" applyFont="1" applyFill="1" applyBorder="1" applyAlignment="1">
      <alignment horizontal="center" vertical="center"/>
    </xf>
    <xf numFmtId="0" fontId="19" fillId="5" borderId="5" xfId="0" applyNumberFormat="1" applyFont="1" applyFill="1" applyBorder="1" applyAlignment="1">
      <alignment horizontal="center" vertical="center"/>
    </xf>
    <xf numFmtId="0" fontId="32" fillId="5" borderId="7" xfId="0" applyFont="1" applyFill="1" applyBorder="1" applyAlignment="1">
      <alignment horizontal="center" vertical="center"/>
    </xf>
    <xf numFmtId="0" fontId="32" fillId="5" borderId="8" xfId="0" applyFont="1" applyFill="1" applyBorder="1" applyAlignment="1">
      <alignment horizontal="center" vertical="center"/>
    </xf>
    <xf numFmtId="0" fontId="32" fillId="5" borderId="9" xfId="0" applyFont="1" applyFill="1" applyBorder="1" applyAlignment="1">
      <alignment horizontal="center" vertical="center"/>
    </xf>
    <xf numFmtId="0" fontId="41" fillId="5" borderId="7" xfId="0" applyFont="1" applyFill="1" applyBorder="1" applyAlignment="1">
      <alignment horizontal="center" vertical="center" wrapText="1"/>
    </xf>
    <xf numFmtId="0" fontId="41" fillId="5" borderId="8" xfId="0" applyFont="1" applyFill="1" applyBorder="1" applyAlignment="1">
      <alignment horizontal="center" vertical="center" wrapText="1"/>
    </xf>
    <xf numFmtId="0" fontId="41" fillId="5" borderId="9" xfId="0" applyFont="1" applyFill="1" applyBorder="1" applyAlignment="1">
      <alignment horizontal="center" vertical="center" wrapText="1"/>
    </xf>
    <xf numFmtId="0" fontId="44" fillId="9" borderId="5" xfId="0" applyFont="1" applyFill="1" applyBorder="1" applyAlignment="1">
      <alignment horizontal="center"/>
    </xf>
    <xf numFmtId="0" fontId="27" fillId="5" borderId="5" xfId="0" applyFont="1" applyFill="1" applyBorder="1" applyAlignment="1">
      <alignment horizontal="center"/>
    </xf>
    <xf numFmtId="0" fontId="8" fillId="5" borderId="5" xfId="0" applyFont="1" applyFill="1" applyBorder="1" applyAlignment="1">
      <alignment horizontal="center"/>
    </xf>
    <xf numFmtId="0" fontId="45" fillId="5" borderId="10" xfId="0" applyFont="1" applyFill="1" applyBorder="1" applyAlignment="1">
      <alignment horizontal="center" vertical="center"/>
    </xf>
    <xf numFmtId="0" fontId="45" fillId="5" borderId="5" xfId="0" applyFont="1" applyFill="1" applyBorder="1" applyAlignment="1">
      <alignment horizontal="center" vertical="center"/>
    </xf>
    <xf numFmtId="0" fontId="22" fillId="5" borderId="5" xfId="0" applyFont="1" applyFill="1" applyBorder="1" applyAlignment="1">
      <alignment horizontal="center" vertical="center" wrapText="1"/>
    </xf>
    <xf numFmtId="187" fontId="23" fillId="5" borderId="5" xfId="0" applyNumberFormat="1" applyFont="1" applyFill="1" applyBorder="1" applyAlignment="1">
      <alignment horizontal="center" vertical="center"/>
    </xf>
    <xf numFmtId="0" fontId="23" fillId="5" borderId="5" xfId="0" applyFont="1" applyFill="1" applyBorder="1" applyAlignment="1">
      <alignment horizontal="center" vertical="center"/>
    </xf>
    <xf numFmtId="0" fontId="45" fillId="5" borderId="18" xfId="0" applyFont="1" applyFill="1" applyBorder="1" applyAlignment="1">
      <alignment horizontal="center" vertical="center"/>
    </xf>
    <xf numFmtId="0" fontId="45" fillId="5" borderId="19" xfId="0" applyFont="1" applyFill="1" applyBorder="1" applyAlignment="1">
      <alignment horizontal="center" vertical="center"/>
    </xf>
    <xf numFmtId="0" fontId="46" fillId="9" borderId="5" xfId="0" applyFont="1" applyFill="1" applyBorder="1" applyAlignment="1">
      <alignment horizontal="center" vertical="center"/>
    </xf>
    <xf numFmtId="0" fontId="47" fillId="9" borderId="5" xfId="0" applyFont="1" applyFill="1" applyBorder="1" applyAlignment="1">
      <alignment horizontal="center" vertical="center"/>
    </xf>
    <xf numFmtId="0" fontId="48" fillId="0" borderId="0" xfId="12" applyFont="1" applyFill="1">
      <alignment vertical="center"/>
    </xf>
    <xf numFmtId="0" fontId="45" fillId="9" borderId="5" xfId="0" applyFont="1" applyFill="1" applyBorder="1" applyAlignment="1">
      <alignment horizontal="center" vertical="center"/>
    </xf>
    <xf numFmtId="0" fontId="49" fillId="0" borderId="0" xfId="0" applyFont="1" applyFill="1" applyBorder="1" applyAlignment="1">
      <alignment vertical="center"/>
    </xf>
    <xf numFmtId="0" fontId="23" fillId="5" borderId="7" xfId="0" applyFont="1" applyFill="1" applyBorder="1" applyAlignment="1">
      <alignment horizontal="center" vertical="center"/>
    </xf>
    <xf numFmtId="0" fontId="23" fillId="5" borderId="8" xfId="0" applyFont="1" applyFill="1" applyBorder="1" applyAlignment="1">
      <alignment horizontal="center" vertical="center"/>
    </xf>
    <xf numFmtId="0" fontId="23" fillId="5" borderId="9" xfId="0" applyFont="1" applyFill="1" applyBorder="1" applyAlignment="1">
      <alignment horizontal="center" vertical="center"/>
    </xf>
    <xf numFmtId="0" fontId="24" fillId="5" borderId="7" xfId="0" applyFont="1" applyFill="1" applyBorder="1" applyAlignment="1">
      <alignment horizontal="center" vertical="center" wrapText="1"/>
    </xf>
    <xf numFmtId="0" fontId="24" fillId="5" borderId="8" xfId="0" applyFont="1" applyFill="1" applyBorder="1" applyAlignment="1">
      <alignment horizontal="center" vertical="center"/>
    </xf>
    <xf numFmtId="0" fontId="24" fillId="5" borderId="9" xfId="0" applyFont="1" applyFill="1" applyBorder="1" applyAlignment="1">
      <alignment horizontal="center" vertical="center"/>
    </xf>
    <xf numFmtId="0" fontId="50" fillId="5" borderId="5" xfId="0" applyNumberFormat="1" applyFont="1" applyFill="1" applyBorder="1" applyAlignment="1">
      <alignment horizontal="center" vertical="center"/>
    </xf>
    <xf numFmtId="0" fontId="51" fillId="9" borderId="5" xfId="95" applyFont="1" applyFill="1" applyBorder="1" applyAlignment="1">
      <alignment horizontal="center" vertical="center"/>
    </xf>
    <xf numFmtId="0" fontId="32" fillId="5" borderId="5" xfId="95" applyFont="1" applyFill="1" applyBorder="1" applyAlignment="1">
      <alignment horizontal="center" vertical="center" wrapText="1"/>
    </xf>
    <xf numFmtId="0" fontId="32" fillId="0" borderId="10" xfId="95" applyFont="1" applyFill="1" applyBorder="1" applyAlignment="1">
      <alignment horizontal="center"/>
    </xf>
    <xf numFmtId="0" fontId="19" fillId="0" borderId="13" xfId="0" applyFont="1" applyFill="1" applyBorder="1" applyAlignment="1">
      <alignment horizontal="center" vertical="center"/>
    </xf>
    <xf numFmtId="0" fontId="19" fillId="0" borderId="10" xfId="96" applyFont="1" applyFill="1" applyBorder="1" applyAlignment="1">
      <alignment horizontal="center" vertical="center"/>
    </xf>
    <xf numFmtId="0" fontId="19" fillId="0" borderId="10" xfId="95" applyFont="1" applyFill="1" applyBorder="1" applyAlignment="1">
      <alignment horizontal="center" vertical="center"/>
    </xf>
    <xf numFmtId="0" fontId="19" fillId="14" borderId="20" xfId="95" applyFont="1" applyFill="1" applyBorder="1" applyAlignment="1">
      <alignment horizontal="center" vertical="center"/>
    </xf>
    <xf numFmtId="0" fontId="19" fillId="5" borderId="13" xfId="0" applyNumberFormat="1" applyFont="1" applyFill="1" applyBorder="1" applyAlignment="1">
      <alignment horizontal="center" vertical="center" wrapText="1"/>
    </xf>
    <xf numFmtId="0" fontId="19" fillId="5" borderId="10" xfId="96" applyFont="1" applyFill="1" applyBorder="1" applyAlignment="1">
      <alignment horizontal="center" vertical="center"/>
    </xf>
    <xf numFmtId="0" fontId="19" fillId="5" borderId="5" xfId="95" applyFont="1" applyFill="1" applyBorder="1" applyAlignment="1">
      <alignment horizontal="center" vertical="center"/>
    </xf>
    <xf numFmtId="0" fontId="32" fillId="0" borderId="10" xfId="95" applyFont="1" applyFill="1" applyBorder="1" applyAlignment="1">
      <alignment horizontal="center" vertical="center"/>
    </xf>
    <xf numFmtId="188" fontId="19" fillId="5" borderId="20" xfId="94" applyNumberFormat="1" applyFont="1" applyFill="1" applyBorder="1" applyAlignment="1">
      <alignment horizontal="center" vertical="center" wrapText="1"/>
    </xf>
    <xf numFmtId="188" fontId="19" fillId="5" borderId="5" xfId="94" applyNumberFormat="1" applyFont="1" applyFill="1" applyBorder="1" applyAlignment="1">
      <alignment horizontal="center" vertical="center" wrapText="1"/>
    </xf>
    <xf numFmtId="0" fontId="20" fillId="5" borderId="5" xfId="0" applyNumberFormat="1" applyFont="1" applyFill="1" applyBorder="1" applyAlignment="1">
      <alignment horizontal="center" vertical="center" wrapText="1"/>
    </xf>
    <xf numFmtId="0" fontId="52" fillId="5" borderId="21" xfId="0" applyFont="1" applyFill="1" applyBorder="1" applyAlignment="1">
      <alignment horizontal="center" vertical="center"/>
    </xf>
    <xf numFmtId="183" fontId="12" fillId="5" borderId="5" xfId="0" applyNumberFormat="1" applyFont="1" applyFill="1" applyBorder="1" applyAlignment="1">
      <alignment horizontal="center" vertical="center"/>
    </xf>
    <xf numFmtId="0" fontId="12" fillId="5" borderId="5" xfId="0" applyFont="1" applyFill="1" applyBorder="1" applyAlignment="1">
      <alignment horizontal="center" vertical="center"/>
    </xf>
    <xf numFmtId="0" fontId="52" fillId="5" borderId="5" xfId="0" applyFont="1" applyFill="1" applyBorder="1" applyAlignment="1">
      <alignment horizontal="center" vertical="center" wrapText="1"/>
    </xf>
    <xf numFmtId="0" fontId="53" fillId="5" borderId="5" xfId="0" applyFont="1" applyFill="1" applyBorder="1" applyAlignment="1">
      <alignment horizontal="center" vertical="center"/>
    </xf>
    <xf numFmtId="0" fontId="49" fillId="0" borderId="0" xfId="0" applyNumberFormat="1" applyFont="1" applyFill="1" applyBorder="1" applyAlignment="1">
      <alignment vertical="center"/>
    </xf>
    <xf numFmtId="0" fontId="48" fillId="0" borderId="0" xfId="12" applyNumberFormat="1" applyFont="1" applyFill="1">
      <alignment vertical="center"/>
    </xf>
    <xf numFmtId="0" fontId="44" fillId="9" borderId="22" xfId="0" applyFont="1" applyFill="1" applyBorder="1" applyAlignment="1">
      <alignment horizontal="center" vertical="center"/>
    </xf>
    <xf numFmtId="0" fontId="44" fillId="9" borderId="23" xfId="0" applyFont="1" applyFill="1" applyBorder="1" applyAlignment="1">
      <alignment horizontal="center" vertical="center"/>
    </xf>
    <xf numFmtId="0" fontId="8" fillId="5" borderId="5" xfId="0" applyFont="1" applyFill="1" applyBorder="1" applyAlignment="1">
      <alignment horizontal="center" vertical="center" wrapText="1"/>
    </xf>
    <xf numFmtId="0" fontId="0" fillId="0" borderId="24"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1" xfId="0" applyBorder="1" applyAlignment="1">
      <alignment horizontal="center" vertical="center" wrapText="1"/>
    </xf>
    <xf numFmtId="0" fontId="0" fillId="0" borderId="0" xfId="0" applyAlignment="1">
      <alignment horizontal="center" vertical="center" wrapText="1"/>
    </xf>
    <xf numFmtId="0" fontId="0" fillId="0" borderId="16" xfId="0" applyBorder="1" applyAlignment="1">
      <alignment horizontal="center" vertical="center" wrapText="1"/>
    </xf>
    <xf numFmtId="0" fontId="8" fillId="5" borderId="7" xfId="0" applyFont="1" applyFill="1" applyBorder="1" applyAlignment="1">
      <alignment horizontal="center" vertical="center"/>
    </xf>
    <xf numFmtId="0" fontId="8" fillId="5" borderId="9" xfId="0" applyFont="1" applyFill="1" applyBorder="1" applyAlignment="1">
      <alignment horizontal="center" vertical="center"/>
    </xf>
    <xf numFmtId="0" fontId="8" fillId="5" borderId="7"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54" fillId="0" borderId="25" xfId="0" applyFont="1" applyFill="1" applyBorder="1" applyAlignment="1">
      <alignment horizontal="center" vertical="center"/>
    </xf>
    <xf numFmtId="0" fontId="54" fillId="0" borderId="5" xfId="0" applyFont="1" applyFill="1" applyBorder="1" applyAlignment="1">
      <alignment horizontal="center" vertical="center"/>
    </xf>
    <xf numFmtId="0" fontId="8" fillId="0" borderId="5" xfId="0" applyFont="1" applyFill="1" applyBorder="1" applyAlignment="1">
      <alignment horizontal="center" vertical="center"/>
    </xf>
    <xf numFmtId="180" fontId="49" fillId="11" borderId="5" xfId="0" applyNumberFormat="1" applyFont="1" applyFill="1" applyBorder="1" applyAlignment="1">
      <alignment horizontal="center" vertical="center"/>
    </xf>
    <xf numFmtId="0" fontId="7" fillId="0" borderId="5" xfId="0" applyFont="1" applyFill="1" applyBorder="1" applyAlignment="1">
      <alignment horizontal="center" vertical="center"/>
    </xf>
    <xf numFmtId="0" fontId="0" fillId="0" borderId="5" xfId="0" applyBorder="1" applyAlignment="1">
      <alignment horizontal="center" vertical="center" wrapText="1"/>
    </xf>
    <xf numFmtId="190" fontId="8" fillId="0" borderId="5" xfId="0" applyNumberFormat="1" applyFont="1" applyFill="1" applyBorder="1" applyAlignment="1">
      <alignment horizontal="center" vertical="center"/>
    </xf>
    <xf numFmtId="0" fontId="0" fillId="0" borderId="0" xfId="0" applyAlignment="1">
      <alignment vertical="center" wrapText="1"/>
    </xf>
    <xf numFmtId="0" fontId="32" fillId="0" borderId="0" xfId="0" applyFont="1" applyFill="1" applyBorder="1" applyAlignment="1">
      <alignment vertical="center"/>
    </xf>
    <xf numFmtId="0" fontId="55" fillId="0" borderId="0" xfId="0" applyFont="1" applyFill="1" applyBorder="1" applyAlignment="1">
      <alignment vertical="center"/>
    </xf>
    <xf numFmtId="0" fontId="55" fillId="9" borderId="5" xfId="0" applyFont="1" applyFill="1" applyBorder="1" applyAlignment="1">
      <alignment horizontal="center" vertical="center"/>
    </xf>
    <xf numFmtId="0" fontId="56" fillId="9" borderId="5" xfId="0" applyFont="1" applyFill="1" applyBorder="1" applyAlignment="1">
      <alignment horizontal="center" vertical="center"/>
    </xf>
    <xf numFmtId="0" fontId="56" fillId="9" borderId="7" xfId="0" applyFont="1" applyFill="1" applyBorder="1" applyAlignment="1">
      <alignment horizontal="center" vertical="center"/>
    </xf>
    <xf numFmtId="0" fontId="56" fillId="9" borderId="8" xfId="0" applyFont="1" applyFill="1" applyBorder="1" applyAlignment="1">
      <alignment horizontal="center" vertical="center"/>
    </xf>
    <xf numFmtId="0" fontId="57" fillId="9" borderId="7" xfId="0" applyFont="1" applyFill="1" applyBorder="1" applyAlignment="1">
      <alignment horizontal="center" vertical="center"/>
    </xf>
    <xf numFmtId="0" fontId="57" fillId="9" borderId="8" xfId="0" applyFont="1" applyFill="1" applyBorder="1" applyAlignment="1">
      <alignment horizontal="center" vertical="center"/>
    </xf>
    <xf numFmtId="0" fontId="32" fillId="5" borderId="5" xfId="0" applyFont="1" applyFill="1" applyBorder="1" applyAlignment="1">
      <alignment horizontal="center"/>
    </xf>
    <xf numFmtId="183" fontId="40" fillId="11" borderId="5" xfId="0" applyNumberFormat="1" applyFont="1" applyFill="1" applyBorder="1" applyAlignment="1">
      <alignment horizontal="center" vertical="center"/>
    </xf>
    <xf numFmtId="183" fontId="40" fillId="0" borderId="5" xfId="0" applyNumberFormat="1" applyFont="1" applyFill="1" applyBorder="1" applyAlignment="1">
      <alignment horizontal="center" vertical="center"/>
    </xf>
    <xf numFmtId="0" fontId="9" fillId="0" borderId="0" xfId="12" applyFont="1" applyFill="1" applyBorder="1" applyAlignment="1">
      <alignment vertical="center"/>
    </xf>
    <xf numFmtId="0" fontId="56" fillId="9" borderId="9" xfId="0" applyFont="1" applyFill="1" applyBorder="1" applyAlignment="1">
      <alignment horizontal="center" vertical="center"/>
    </xf>
    <xf numFmtId="0" fontId="57" fillId="9" borderId="9" xfId="0" applyFont="1" applyFill="1" applyBorder="1" applyAlignment="1">
      <alignment horizontal="center" vertical="center"/>
    </xf>
    <xf numFmtId="0" fontId="58" fillId="11" borderId="0" xfId="0" applyNumberFormat="1" applyFont="1" applyFill="1" applyBorder="1" applyAlignment="1" applyProtection="1">
      <alignment vertical="center"/>
    </xf>
    <xf numFmtId="0" fontId="59" fillId="5" borderId="5" xfId="0" applyNumberFormat="1" applyFont="1" applyFill="1" applyBorder="1" applyAlignment="1" applyProtection="1">
      <alignment horizontal="center" vertical="center"/>
    </xf>
    <xf numFmtId="0" fontId="17" fillId="11" borderId="0" xfId="12" applyNumberFormat="1" applyFont="1" applyFill="1" applyBorder="1" applyAlignment="1" applyProtection="1">
      <alignment vertical="center"/>
    </xf>
    <xf numFmtId="0" fontId="60" fillId="11" borderId="10" xfId="0" applyFont="1" applyFill="1" applyBorder="1" applyAlignment="1">
      <alignment horizontal="center" vertical="center"/>
    </xf>
    <xf numFmtId="0" fontId="58" fillId="11" borderId="0" xfId="0" applyNumberFormat="1" applyFont="1" applyFill="1" applyBorder="1" applyAlignment="1" applyProtection="1">
      <alignment horizontal="center" vertical="center"/>
    </xf>
    <xf numFmtId="0" fontId="61" fillId="11" borderId="5" xfId="0" applyFont="1" applyFill="1" applyBorder="1" applyAlignment="1">
      <alignment horizontal="center" vertical="center"/>
    </xf>
    <xf numFmtId="0" fontId="58" fillId="0" borderId="0" xfId="0" applyNumberFormat="1" applyFont="1" applyFill="1" applyBorder="1" applyAlignment="1" applyProtection="1">
      <alignment horizontal="center" vertical="center"/>
    </xf>
    <xf numFmtId="0" fontId="61" fillId="0" borderId="0" xfId="0" applyFont="1" applyFill="1" applyBorder="1" applyAlignment="1">
      <alignment horizontal="center" vertical="center"/>
    </xf>
    <xf numFmtId="0" fontId="8" fillId="0" borderId="0" xfId="0" applyFont="1" applyFill="1" applyAlignment="1">
      <alignment vertical="center"/>
    </xf>
    <xf numFmtId="49" fontId="62" fillId="15" borderId="0" xfId="89" applyNumberFormat="1" applyFont="1" applyFill="1" applyAlignment="1" applyProtection="1">
      <alignment horizontal="center" vertical="center"/>
    </xf>
    <xf numFmtId="49" fontId="62" fillId="15" borderId="0" xfId="91" applyNumberFormat="1" applyFont="1" applyFill="1" applyAlignment="1" applyProtection="1">
      <alignment horizontal="center" vertical="center"/>
    </xf>
    <xf numFmtId="49" fontId="63" fillId="0" borderId="0" xfId="89" applyNumberFormat="1" applyFont="1" applyFill="1" applyAlignment="1" applyProtection="1">
      <alignment horizontal="center"/>
    </xf>
    <xf numFmtId="49" fontId="46" fillId="9" borderId="5" xfId="89" applyNumberFormat="1" applyFont="1" applyFill="1" applyBorder="1" applyAlignment="1" applyProtection="1">
      <alignment horizontal="center" vertical="center"/>
    </xf>
    <xf numFmtId="49" fontId="50" fillId="9" borderId="5" xfId="89" applyNumberFormat="1" applyFont="1" applyFill="1" applyBorder="1" applyAlignment="1" applyProtection="1">
      <alignment horizontal="center" vertical="center"/>
    </xf>
    <xf numFmtId="0" fontId="64" fillId="5" borderId="5" xfId="0" applyFont="1" applyFill="1" applyBorder="1" applyAlignment="1">
      <alignment horizontal="center" vertical="center"/>
    </xf>
    <xf numFmtId="0" fontId="64" fillId="5" borderId="7" xfId="0" applyFont="1" applyFill="1" applyBorder="1" applyAlignment="1">
      <alignment horizontal="center" vertical="center"/>
    </xf>
    <xf numFmtId="0" fontId="64" fillId="5" borderId="8" xfId="0" applyFont="1" applyFill="1" applyBorder="1" applyAlignment="1">
      <alignment horizontal="center" vertical="center"/>
    </xf>
    <xf numFmtId="183" fontId="65" fillId="15" borderId="10" xfId="89" applyNumberFormat="1" applyFont="1" applyFill="1" applyBorder="1" applyAlignment="1" applyProtection="1">
      <alignment horizontal="center" vertical="center"/>
    </xf>
    <xf numFmtId="183" fontId="66" fillId="0" borderId="10" xfId="0" applyNumberFormat="1" applyFont="1" applyFill="1" applyBorder="1" applyAlignment="1">
      <alignment horizontal="center" vertical="center" wrapText="1"/>
    </xf>
    <xf numFmtId="183" fontId="67" fillId="0" borderId="10" xfId="0" applyNumberFormat="1" applyFont="1" applyFill="1" applyBorder="1" applyAlignment="1">
      <alignment horizontal="center" vertical="center" wrapText="1"/>
    </xf>
    <xf numFmtId="183" fontId="68" fillId="11" borderId="10" xfId="69" applyNumberFormat="1" applyFont="1" applyFill="1" applyBorder="1" applyAlignment="1">
      <alignment horizontal="center" vertical="center" wrapText="1"/>
    </xf>
    <xf numFmtId="183" fontId="66" fillId="0" borderId="5" xfId="0" applyNumberFormat="1" applyFont="1" applyFill="1" applyBorder="1" applyAlignment="1">
      <alignment vertical="center"/>
    </xf>
    <xf numFmtId="183" fontId="69" fillId="0" borderId="5" xfId="0" applyNumberFormat="1" applyFont="1" applyFill="1" applyBorder="1" applyAlignment="1">
      <alignment horizontal="center" vertical="center"/>
    </xf>
    <xf numFmtId="190" fontId="70" fillId="0" borderId="5" xfId="0" applyNumberFormat="1" applyFont="1" applyFill="1" applyBorder="1" applyAlignment="1">
      <alignment vertical="center"/>
    </xf>
    <xf numFmtId="183" fontId="8" fillId="0" borderId="5" xfId="0" applyNumberFormat="1" applyFont="1" applyFill="1" applyBorder="1" applyAlignment="1">
      <alignment horizontal="center" vertical="center"/>
    </xf>
    <xf numFmtId="0" fontId="63" fillId="0" borderId="0" xfId="89" applyNumberFormat="1" applyFont="1" applyFill="1" applyAlignment="1" applyProtection="1">
      <alignment horizontal="center"/>
    </xf>
    <xf numFmtId="183" fontId="71" fillId="11" borderId="10" xfId="69" applyNumberFormat="1" applyFont="1" applyFill="1" applyBorder="1" applyAlignment="1">
      <alignment horizontal="center" vertical="center" wrapText="1"/>
    </xf>
    <xf numFmtId="49" fontId="48" fillId="0" borderId="0" xfId="12" applyNumberFormat="1" applyFont="1" applyFill="1" applyBorder="1" applyAlignment="1" applyProtection="1">
      <alignment horizontal="center"/>
    </xf>
    <xf numFmtId="49" fontId="9" fillId="0" borderId="0" xfId="12" applyNumberFormat="1" applyFont="1" applyFill="1" applyBorder="1" applyAlignment="1" applyProtection="1">
      <alignment horizontal="center"/>
    </xf>
    <xf numFmtId="0" fontId="64" fillId="5" borderId="9" xfId="0" applyFont="1" applyFill="1" applyBorder="1" applyAlignment="1">
      <alignment horizontal="center" vertical="center"/>
    </xf>
    <xf numFmtId="183" fontId="68" fillId="11" borderId="5" xfId="69" applyNumberFormat="1" applyFont="1" applyFill="1" applyBorder="1" applyAlignment="1">
      <alignment horizontal="center" vertical="center" wrapText="1"/>
    </xf>
    <xf numFmtId="183" fontId="72" fillId="0" borderId="5" xfId="0" applyNumberFormat="1" applyFont="1" applyFill="1" applyBorder="1" applyAlignment="1">
      <alignment horizontal="center" vertical="center"/>
    </xf>
    <xf numFmtId="183" fontId="20" fillId="0" borderId="5" xfId="0" applyNumberFormat="1" applyFont="1" applyFill="1" applyBorder="1" applyAlignment="1">
      <alignment vertical="center"/>
    </xf>
    <xf numFmtId="183" fontId="8" fillId="0" borderId="5" xfId="0" applyNumberFormat="1" applyFont="1" applyFill="1" applyBorder="1" applyAlignment="1">
      <alignment vertical="center"/>
    </xf>
    <xf numFmtId="0" fontId="73" fillId="9" borderId="0" xfId="74" applyFont="1" applyFill="1" applyAlignment="1">
      <alignment horizontal="center" vertical="center"/>
    </xf>
    <xf numFmtId="0" fontId="74" fillId="5" borderId="5" xfId="0" applyFont="1" applyFill="1" applyBorder="1" applyAlignment="1">
      <alignment horizontal="center" vertical="center"/>
    </xf>
    <xf numFmtId="0" fontId="75" fillId="0" borderId="5" xfId="0" applyFont="1" applyFill="1" applyBorder="1" applyAlignment="1">
      <alignment vertical="center"/>
    </xf>
    <xf numFmtId="0" fontId="75" fillId="16" borderId="5" xfId="0" applyFont="1" applyFill="1" applyBorder="1" applyAlignment="1">
      <alignment vertical="center"/>
    </xf>
    <xf numFmtId="0" fontId="76" fillId="0" borderId="5" xfId="0" applyFont="1" applyFill="1" applyBorder="1" applyAlignment="1">
      <alignment vertical="center"/>
    </xf>
    <xf numFmtId="0" fontId="75" fillId="5" borderId="5" xfId="0" applyFont="1" applyFill="1" applyBorder="1" applyAlignment="1">
      <alignment vertical="center"/>
    </xf>
    <xf numFmtId="0" fontId="76" fillId="16" borderId="5" xfId="0" applyFont="1" applyFill="1" applyBorder="1" applyAlignment="1">
      <alignment vertical="center"/>
    </xf>
    <xf numFmtId="0" fontId="75" fillId="0" borderId="7" xfId="0" applyFont="1" applyFill="1" applyBorder="1" applyAlignment="1">
      <alignment vertical="center"/>
    </xf>
    <xf numFmtId="0" fontId="74" fillId="0" borderId="0" xfId="0" applyFont="1" applyFill="1" applyAlignment="1">
      <alignment vertical="center"/>
    </xf>
    <xf numFmtId="0" fontId="8" fillId="11" borderId="0" xfId="0" applyFont="1" applyFill="1" applyBorder="1" applyAlignment="1">
      <alignment vertical="center"/>
    </xf>
    <xf numFmtId="0" fontId="51" fillId="9" borderId="5" xfId="39" applyFont="1" applyFill="1" applyBorder="1" applyAlignment="1">
      <alignment horizontal="center" vertical="center" wrapText="1"/>
    </xf>
    <xf numFmtId="0" fontId="29" fillId="5" borderId="5" xfId="39" applyFont="1" applyFill="1" applyBorder="1" applyAlignment="1">
      <alignment horizontal="center" vertical="center" wrapText="1"/>
    </xf>
    <xf numFmtId="0" fontId="77" fillId="11" borderId="17" xfId="0" applyFont="1" applyFill="1" applyBorder="1" applyAlignment="1">
      <alignment horizontal="center" vertical="center"/>
    </xf>
    <xf numFmtId="0" fontId="77" fillId="11" borderId="10" xfId="0" applyFont="1" applyFill="1" applyBorder="1" applyAlignment="1">
      <alignment horizontal="center" vertical="center"/>
    </xf>
    <xf numFmtId="0" fontId="65" fillId="11" borderId="10" xfId="65" applyFont="1" applyFill="1" applyBorder="1" applyAlignment="1" applyProtection="1">
      <alignment horizontal="center" vertical="center" wrapText="1"/>
    </xf>
    <xf numFmtId="0" fontId="78" fillId="11" borderId="15" xfId="78" applyFont="1" applyFill="1" applyBorder="1" applyAlignment="1">
      <alignment horizontal="center" vertical="center" wrapText="1"/>
    </xf>
    <xf numFmtId="0" fontId="78" fillId="11" borderId="26" xfId="78" applyFont="1" applyFill="1" applyBorder="1" applyAlignment="1">
      <alignment horizontal="center" vertical="center" wrapText="1"/>
    </xf>
    <xf numFmtId="191" fontId="78" fillId="0" borderId="27" xfId="78" applyNumberFormat="1" applyFont="1" applyFill="1" applyBorder="1" applyAlignment="1">
      <alignment horizontal="center" vertical="center" wrapText="1"/>
    </xf>
    <xf numFmtId="0" fontId="8" fillId="15" borderId="5" xfId="119" applyNumberFormat="1" applyFont="1" applyFill="1" applyBorder="1" applyAlignment="1">
      <alignment horizontal="center" vertical="center"/>
    </xf>
    <xf numFmtId="0" fontId="8" fillId="11" borderId="5" xfId="119" applyNumberFormat="1" applyFont="1" applyFill="1" applyBorder="1" applyAlignment="1">
      <alignment horizontal="center" vertical="center"/>
    </xf>
    <xf numFmtId="0" fontId="78" fillId="11" borderId="21" xfId="78" applyFont="1" applyFill="1" applyBorder="1" applyAlignment="1">
      <alignment horizontal="center" vertical="center" wrapText="1"/>
    </xf>
    <xf numFmtId="183" fontId="8" fillId="11" borderId="5" xfId="0" applyNumberFormat="1" applyFont="1" applyFill="1" applyBorder="1" applyAlignment="1">
      <alignment horizontal="center" vertical="center"/>
    </xf>
    <xf numFmtId="183" fontId="8" fillId="11" borderId="5" xfId="78" applyNumberFormat="1" applyFont="1" applyFill="1" applyBorder="1" applyAlignment="1">
      <alignment horizontal="center" vertical="center" wrapText="1"/>
    </xf>
    <xf numFmtId="0" fontId="78" fillId="0" borderId="28" xfId="78" applyFont="1" applyBorder="1" applyAlignment="1">
      <alignment horizontal="center" vertical="center" wrapText="1"/>
    </xf>
    <xf numFmtId="179" fontId="8" fillId="0" borderId="29" xfId="78" applyNumberFormat="1" applyFont="1" applyFill="1" applyBorder="1" applyAlignment="1">
      <alignment horizontal="center" vertical="center" wrapText="1"/>
    </xf>
    <xf numFmtId="0" fontId="78" fillId="0" borderId="27" xfId="78" applyFont="1" applyBorder="1" applyAlignment="1">
      <alignment horizontal="center" vertical="center" wrapText="1"/>
    </xf>
    <xf numFmtId="179" fontId="8" fillId="0" borderId="5" xfId="78" applyNumberFormat="1" applyFont="1" applyFill="1" applyBorder="1" applyAlignment="1">
      <alignment horizontal="center" vertical="center" wrapText="1"/>
    </xf>
    <xf numFmtId="192" fontId="8" fillId="0" borderId="5" xfId="119" applyNumberFormat="1" applyFont="1" applyFill="1" applyBorder="1" applyAlignment="1" applyProtection="1">
      <alignment horizontal="center" vertical="center"/>
    </xf>
    <xf numFmtId="0" fontId="78" fillId="0" borderId="30" xfId="78" applyFont="1" applyBorder="1" applyAlignment="1">
      <alignment horizontal="center" vertical="center" wrapText="1"/>
    </xf>
    <xf numFmtId="192" fontId="8" fillId="0" borderId="21" xfId="119" applyNumberFormat="1" applyFont="1" applyFill="1" applyBorder="1" applyAlignment="1" applyProtection="1">
      <alignment horizontal="center" vertical="center"/>
    </xf>
    <xf numFmtId="179" fontId="8" fillId="0" borderId="21" xfId="78" applyNumberFormat="1" applyFont="1" applyFill="1" applyBorder="1" applyAlignment="1">
      <alignment horizontal="center" vertical="center" wrapText="1"/>
    </xf>
    <xf numFmtId="0" fontId="65" fillId="11" borderId="10" xfId="1" applyFont="1" applyFill="1" applyBorder="1" applyAlignment="1" applyProtection="1">
      <alignment horizontal="center" vertical="center" wrapText="1"/>
    </xf>
    <xf numFmtId="193" fontId="65" fillId="11" borderId="10" xfId="1" applyNumberFormat="1" applyFont="1" applyFill="1" applyBorder="1" applyAlignment="1" applyProtection="1">
      <alignment horizontal="center" vertical="center" wrapText="1"/>
    </xf>
    <xf numFmtId="0" fontId="8" fillId="11" borderId="5" xfId="78" applyNumberFormat="1" applyFont="1" applyFill="1" applyBorder="1" applyAlignment="1">
      <alignment horizontal="center" vertical="center" wrapText="1"/>
    </xf>
    <xf numFmtId="189" fontId="8" fillId="11" borderId="5" xfId="78" applyNumberFormat="1" applyFont="1" applyFill="1" applyBorder="1" applyAlignment="1">
      <alignment horizontal="center" vertical="center" wrapText="1"/>
    </xf>
    <xf numFmtId="193" fontId="65" fillId="11" borderId="18" xfId="1" applyNumberFormat="1" applyFont="1" applyFill="1" applyBorder="1" applyAlignment="1" applyProtection="1">
      <alignment horizontal="center" vertical="center" wrapText="1"/>
    </xf>
    <xf numFmtId="0" fontId="79" fillId="11" borderId="0" xfId="0" applyFont="1" applyFill="1">
      <alignment vertical="center"/>
    </xf>
    <xf numFmtId="0" fontId="78" fillId="11" borderId="31" xfId="78" applyFont="1" applyFill="1" applyBorder="1" applyAlignment="1">
      <alignment horizontal="center" vertical="center" wrapText="1"/>
    </xf>
    <xf numFmtId="0" fontId="8" fillId="0" borderId="5" xfId="119" applyNumberFormat="1" applyFont="1" applyFill="1" applyBorder="1" applyAlignment="1">
      <alignment horizontal="center" vertical="center"/>
    </xf>
    <xf numFmtId="179" fontId="8" fillId="0" borderId="32" xfId="78" applyNumberFormat="1" applyFont="1" applyFill="1" applyBorder="1" applyAlignment="1">
      <alignment horizontal="center" vertical="center" wrapText="1"/>
    </xf>
    <xf numFmtId="179" fontId="8" fillId="0" borderId="19" xfId="78" applyNumberFormat="1" applyFont="1" applyFill="1" applyBorder="1" applyAlignment="1">
      <alignment horizontal="center" vertical="center" wrapText="1"/>
    </xf>
    <xf numFmtId="179" fontId="8" fillId="0" borderId="33" xfId="78" applyNumberFormat="1" applyFont="1" applyFill="1" applyBorder="1" applyAlignment="1">
      <alignment horizontal="center" vertical="center" wrapText="1"/>
    </xf>
    <xf numFmtId="0" fontId="0" fillId="0" borderId="0" xfId="0" applyFont="1" applyFill="1" applyBorder="1" applyAlignment="1">
      <alignment vertical="center"/>
    </xf>
    <xf numFmtId="177" fontId="35" fillId="5" borderId="5" xfId="55" applyNumberFormat="1" applyFont="1" applyFill="1" applyBorder="1" applyAlignment="1">
      <alignment horizontal="center" vertical="center"/>
    </xf>
    <xf numFmtId="0" fontId="32" fillId="5" borderId="5" xfId="12" applyFont="1" applyFill="1" applyBorder="1" applyAlignment="1">
      <alignment horizontal="center" vertical="center"/>
    </xf>
    <xf numFmtId="0" fontId="17" fillId="0" borderId="0" xfId="12" applyFont="1" applyFill="1" applyBorder="1" applyAlignment="1">
      <alignment vertical="center"/>
    </xf>
    <xf numFmtId="177" fontId="80" fillId="0" borderId="5" xfId="55" applyNumberFormat="1" applyFont="1" applyFill="1" applyBorder="1" applyAlignment="1">
      <alignment horizontal="center"/>
    </xf>
    <xf numFmtId="177" fontId="35" fillId="0" borderId="5" xfId="55" applyNumberFormat="1" applyFont="1" applyFill="1" applyBorder="1" applyAlignment="1">
      <alignment horizontal="center"/>
    </xf>
    <xf numFmtId="0" fontId="79" fillId="0" borderId="0" xfId="0" applyFont="1" applyFill="1" applyBorder="1" applyAlignment="1">
      <alignment vertical="center"/>
    </xf>
    <xf numFmtId="0" fontId="80" fillId="0" borderId="5" xfId="55" applyNumberFormat="1" applyFont="1" applyFill="1" applyBorder="1" applyAlignment="1">
      <alignment horizontal="center"/>
    </xf>
    <xf numFmtId="0" fontId="35" fillId="0" borderId="0" xfId="0" applyFont="1" applyFill="1" applyBorder="1" applyAlignment="1">
      <alignment vertical="center"/>
    </xf>
    <xf numFmtId="0" fontId="81" fillId="0" borderId="0" xfId="0" applyFont="1" applyFill="1" applyBorder="1" applyAlignment="1">
      <alignment vertical="center"/>
    </xf>
    <xf numFmtId="177" fontId="82" fillId="0" borderId="0" xfId="55" applyNumberFormat="1" applyFont="1"/>
    <xf numFmtId="177" fontId="83" fillId="0" borderId="0" xfId="55" applyNumberFormat="1"/>
    <xf numFmtId="0" fontId="46" fillId="2" borderId="5" xfId="0" applyFont="1" applyFill="1" applyBorder="1" applyAlignment="1">
      <alignment horizontal="center" vertical="center"/>
    </xf>
    <xf numFmtId="0" fontId="21" fillId="5" borderId="5" xfId="0" applyFont="1" applyFill="1" applyBorder="1" applyAlignment="1">
      <alignment horizontal="center" vertical="center"/>
    </xf>
    <xf numFmtId="0" fontId="21" fillId="5" borderId="5" xfId="0" applyFont="1" applyFill="1" applyBorder="1" applyAlignment="1">
      <alignment horizontal="center" vertical="center" wrapText="1"/>
    </xf>
    <xf numFmtId="0" fontId="84" fillId="5" borderId="34" xfId="76" applyFont="1" applyFill="1" applyBorder="1" applyAlignment="1" applyProtection="1">
      <alignment horizontal="center" vertical="center"/>
    </xf>
    <xf numFmtId="0" fontId="85" fillId="5" borderId="5" xfId="76" applyFont="1" applyFill="1" applyBorder="1" applyAlignment="1" applyProtection="1">
      <alignment horizontal="center" vertical="center" wrapText="1"/>
    </xf>
    <xf numFmtId="0" fontId="85" fillId="5" borderId="5" xfId="118" applyFont="1" applyFill="1" applyBorder="1" applyAlignment="1" applyProtection="1">
      <alignment horizontal="center" vertical="center" wrapText="1"/>
    </xf>
    <xf numFmtId="179" fontId="86" fillId="5" borderId="5" xfId="76" applyNumberFormat="1" applyFont="1" applyFill="1" applyBorder="1" applyAlignment="1" applyProtection="1">
      <alignment horizontal="center" vertical="center"/>
    </xf>
    <xf numFmtId="179" fontId="87" fillId="0" borderId="5" xfId="76" applyNumberFormat="1" applyFont="1" applyFill="1" applyBorder="1" applyAlignment="1" applyProtection="1">
      <alignment horizontal="center" vertical="center"/>
    </xf>
    <xf numFmtId="49" fontId="88" fillId="5" borderId="5" xfId="76" applyNumberFormat="1" applyFont="1" applyFill="1" applyBorder="1" applyAlignment="1" applyProtection="1">
      <alignment horizontal="center" vertical="center"/>
    </xf>
    <xf numFmtId="0" fontId="87" fillId="0" borderId="29" xfId="76" applyNumberFormat="1" applyFont="1" applyFill="1" applyBorder="1" applyAlignment="1" applyProtection="1">
      <alignment horizontal="center" vertical="center"/>
    </xf>
    <xf numFmtId="0" fontId="87" fillId="0" borderId="10" xfId="76" applyNumberFormat="1" applyFont="1" applyFill="1" applyBorder="1" applyAlignment="1" applyProtection="1">
      <alignment horizontal="center" vertical="center"/>
    </xf>
    <xf numFmtId="193" fontId="85" fillId="5" borderId="5" xfId="118" applyNumberFormat="1" applyFont="1" applyFill="1" applyBorder="1" applyAlignment="1" applyProtection="1">
      <alignment horizontal="center" vertical="center" wrapText="1"/>
    </xf>
    <xf numFmtId="177" fontId="83" fillId="11" borderId="0" xfId="55" applyNumberFormat="1" applyFill="1"/>
    <xf numFmtId="0" fontId="87" fillId="0" borderId="32" xfId="76" applyNumberFormat="1" applyFont="1" applyFill="1" applyBorder="1" applyAlignment="1" applyProtection="1">
      <alignment horizontal="center" vertical="center"/>
    </xf>
    <xf numFmtId="0" fontId="87" fillId="0" borderId="18" xfId="76" applyNumberFormat="1" applyFont="1" applyFill="1" applyBorder="1" applyAlignment="1" applyProtection="1">
      <alignment horizontal="center" vertical="center"/>
    </xf>
    <xf numFmtId="0" fontId="79" fillId="0" borderId="0" xfId="0" applyFont="1" applyFill="1" applyAlignment="1">
      <alignment vertical="center"/>
    </xf>
    <xf numFmtId="0" fontId="0" fillId="0" borderId="0" xfId="0" applyFont="1" applyFill="1" applyAlignment="1">
      <alignment vertical="center"/>
    </xf>
    <xf numFmtId="0" fontId="89" fillId="5" borderId="26" xfId="0" applyFont="1" applyFill="1" applyBorder="1" applyAlignment="1">
      <alignment horizontal="center" vertical="center"/>
    </xf>
    <xf numFmtId="0" fontId="17" fillId="0" borderId="0" xfId="12" applyFont="1" applyFill="1" applyAlignment="1">
      <alignment vertical="center"/>
    </xf>
    <xf numFmtId="0" fontId="78" fillId="5" borderId="7" xfId="114" applyFont="1" applyFill="1" applyBorder="1" applyAlignment="1">
      <alignment horizontal="left" vertical="center"/>
    </xf>
    <xf numFmtId="0" fontId="78" fillId="5" borderId="8" xfId="114" applyFont="1" applyFill="1" applyBorder="1" applyAlignment="1">
      <alignment horizontal="left" vertical="center"/>
    </xf>
    <xf numFmtId="0" fontId="78" fillId="5" borderId="9" xfId="114" applyFont="1" applyFill="1" applyBorder="1" applyAlignment="1">
      <alignment horizontal="left" vertical="center"/>
    </xf>
    <xf numFmtId="0" fontId="6" fillId="5" borderId="5" xfId="0" applyFont="1" applyFill="1" applyBorder="1" applyAlignment="1">
      <alignment horizontal="center" vertical="center"/>
    </xf>
    <xf numFmtId="0" fontId="54" fillId="0" borderId="0" xfId="0" applyFont="1" applyFill="1" applyBorder="1" applyAlignment="1">
      <alignment horizontal="center" vertical="center"/>
    </xf>
    <xf numFmtId="0" fontId="90" fillId="9" borderId="5" xfId="0" applyFont="1" applyFill="1" applyBorder="1" applyAlignment="1">
      <alignment horizontal="center" vertical="center"/>
    </xf>
    <xf numFmtId="0" fontId="91" fillId="11" borderId="5" xfId="114" applyFont="1" applyFill="1" applyBorder="1" applyAlignment="1">
      <alignment vertical="center"/>
    </xf>
    <xf numFmtId="0" fontId="92" fillId="11" borderId="5" xfId="114" applyFont="1" applyFill="1" applyBorder="1" applyAlignment="1">
      <alignment vertical="center"/>
    </xf>
    <xf numFmtId="0" fontId="91" fillId="11" borderId="5" xfId="114" applyFont="1" applyFill="1" applyBorder="1" applyAlignment="1">
      <alignment horizontal="center" vertical="center"/>
    </xf>
    <xf numFmtId="0" fontId="91" fillId="17" borderId="5" xfId="114" applyFont="1" applyFill="1" applyBorder="1" applyAlignment="1">
      <alignment vertical="center"/>
    </xf>
    <xf numFmtId="0" fontId="92" fillId="17" borderId="5" xfId="114" applyFont="1" applyFill="1" applyBorder="1" applyAlignment="1">
      <alignment vertical="center"/>
    </xf>
    <xf numFmtId="0" fontId="91" fillId="17" borderId="5" xfId="114" applyFont="1" applyFill="1" applyBorder="1" applyAlignment="1">
      <alignment horizontal="center" vertical="center"/>
    </xf>
    <xf numFmtId="0" fontId="15" fillId="11" borderId="5" xfId="114" applyFont="1" applyFill="1" applyBorder="1" applyAlignment="1">
      <alignment vertical="center"/>
    </xf>
    <xf numFmtId="0" fontId="91" fillId="0" borderId="5" xfId="114" applyFont="1" applyFill="1" applyBorder="1" applyAlignment="1">
      <alignment vertical="center"/>
    </xf>
    <xf numFmtId="0" fontId="90" fillId="0" borderId="0" xfId="0" applyFont="1" applyFill="1" applyBorder="1" applyAlignment="1">
      <alignment horizontal="center" vertical="center"/>
    </xf>
    <xf numFmtId="0" fontId="91" fillId="0" borderId="0" xfId="114" applyFont="1" applyFill="1" applyBorder="1" applyAlignment="1">
      <alignment vertical="center"/>
    </xf>
    <xf numFmtId="0" fontId="92" fillId="0" borderId="0" xfId="114" applyFont="1" applyFill="1" applyBorder="1" applyAlignment="1">
      <alignment vertical="center"/>
    </xf>
    <xf numFmtId="0" fontId="91" fillId="0" borderId="0" xfId="114" applyFont="1" applyFill="1" applyBorder="1" applyAlignment="1">
      <alignment horizontal="center" vertical="center"/>
    </xf>
    <xf numFmtId="183" fontId="93" fillId="0" borderId="5" xfId="0" applyNumberFormat="1" applyFont="1" applyFill="1" applyBorder="1" applyAlignment="1" applyProtection="1"/>
    <xf numFmtId="180" fontId="93" fillId="0" borderId="5" xfId="0" applyNumberFormat="1" applyFont="1" applyFill="1" applyBorder="1" applyAlignment="1">
      <alignment vertical="center"/>
    </xf>
    <xf numFmtId="0" fontId="90" fillId="9" borderId="26" xfId="0" applyFont="1" applyFill="1" applyBorder="1" applyAlignment="1">
      <alignment horizontal="center" vertical="center"/>
    </xf>
    <xf numFmtId="0" fontId="91" fillId="11" borderId="0" xfId="114" applyFont="1" applyFill="1" applyBorder="1" applyAlignment="1">
      <alignment vertical="center"/>
    </xf>
    <xf numFmtId="0" fontId="92" fillId="11" borderId="0" xfId="114" applyFont="1" applyFill="1" applyBorder="1" applyAlignment="1">
      <alignment vertical="center"/>
    </xf>
    <xf numFmtId="0" fontId="91" fillId="11" borderId="0" xfId="114" applyFont="1" applyFill="1" applyBorder="1" applyAlignment="1">
      <alignment horizontal="center" vertical="center"/>
    </xf>
    <xf numFmtId="183" fontId="94" fillId="0" borderId="5" xfId="0" applyNumberFormat="1" applyFont="1" applyFill="1" applyBorder="1" applyAlignment="1" applyProtection="1">
      <alignment horizontal="center"/>
    </xf>
    <xf numFmtId="0" fontId="95" fillId="0" borderId="5" xfId="0" applyFont="1" applyFill="1" applyBorder="1" applyAlignment="1">
      <alignment horizontal="center" vertical="center"/>
    </xf>
    <xf numFmtId="183" fontId="96" fillId="0" borderId="5" xfId="0" applyNumberFormat="1" applyFont="1" applyFill="1" applyBorder="1" applyAlignment="1" applyProtection="1">
      <alignment horizontal="center"/>
    </xf>
    <xf numFmtId="0" fontId="91" fillId="0" borderId="5" xfId="114" applyFont="1" applyFill="1" applyBorder="1" applyAlignment="1">
      <alignment horizontal="center" vertical="center"/>
    </xf>
    <xf numFmtId="0" fontId="92" fillId="0" borderId="5" xfId="114" applyFont="1" applyFill="1" applyBorder="1" applyAlignment="1">
      <alignment vertical="center"/>
    </xf>
    <xf numFmtId="0" fontId="15" fillId="0" borderId="5" xfId="114" applyFont="1" applyFill="1" applyBorder="1" applyAlignment="1">
      <alignment vertical="center"/>
    </xf>
    <xf numFmtId="183" fontId="93" fillId="0" borderId="0" xfId="0" applyNumberFormat="1" applyFont="1" applyFill="1" applyBorder="1" applyAlignment="1" applyProtection="1"/>
    <xf numFmtId="0" fontId="92" fillId="11" borderId="5" xfId="114" applyFont="1" applyFill="1" applyBorder="1" applyAlignment="1">
      <alignment horizontal="center" vertical="center"/>
    </xf>
    <xf numFmtId="0" fontId="90" fillId="0" borderId="0" xfId="0" applyFont="1" applyFill="1" applyBorder="1" applyAlignment="1">
      <alignment vertical="center"/>
    </xf>
    <xf numFmtId="0" fontId="15" fillId="0" borderId="0" xfId="114" applyFont="1" applyFill="1" applyBorder="1" applyAlignment="1">
      <alignment vertical="center"/>
    </xf>
    <xf numFmtId="0" fontId="35" fillId="0" borderId="0" xfId="0" applyFont="1" applyFill="1" applyAlignment="1">
      <alignment vertical="center"/>
    </xf>
    <xf numFmtId="183" fontId="16" fillId="9" borderId="5" xfId="0" applyNumberFormat="1" applyFont="1" applyFill="1" applyBorder="1" applyAlignment="1">
      <alignment horizontal="center" vertical="center"/>
    </xf>
    <xf numFmtId="183" fontId="97" fillId="5" borderId="5" xfId="0" applyNumberFormat="1" applyFont="1" applyFill="1" applyBorder="1" applyAlignment="1">
      <alignment horizontal="center" vertical="center"/>
    </xf>
    <xf numFmtId="180" fontId="98" fillId="5" borderId="5" xfId="0" applyNumberFormat="1" applyFont="1" applyFill="1" applyBorder="1" applyAlignment="1">
      <alignment horizontal="center" vertical="center"/>
    </xf>
    <xf numFmtId="180" fontId="5" fillId="5" borderId="5" xfId="0" applyNumberFormat="1" applyFont="1" applyFill="1" applyBorder="1" applyAlignment="1">
      <alignment horizontal="center" vertical="center"/>
    </xf>
    <xf numFmtId="180" fontId="8" fillId="5" borderId="5" xfId="0" applyNumberFormat="1" applyFont="1" applyFill="1" applyBorder="1" applyAlignment="1">
      <alignment horizontal="center" vertical="center"/>
    </xf>
    <xf numFmtId="180" fontId="8" fillId="0" borderId="5" xfId="0" applyNumberFormat="1" applyFont="1" applyFill="1" applyBorder="1" applyAlignment="1">
      <alignment horizontal="center" vertical="center"/>
    </xf>
    <xf numFmtId="180" fontId="8" fillId="5" borderId="5" xfId="0" applyNumberFormat="1" applyFont="1" applyFill="1" applyBorder="1" applyAlignment="1">
      <alignment horizontal="center" vertical="center" wrapText="1"/>
    </xf>
    <xf numFmtId="0" fontId="99" fillId="0" borderId="0" xfId="12" applyFont="1" applyFill="1" applyAlignment="1">
      <alignment vertical="center"/>
    </xf>
    <xf numFmtId="180" fontId="100" fillId="5" borderId="5" xfId="0" applyNumberFormat="1" applyFont="1" applyFill="1" applyBorder="1" applyAlignment="1">
      <alignment horizontal="center" vertical="center"/>
    </xf>
    <xf numFmtId="0" fontId="79" fillId="0" borderId="0" xfId="0" applyFont="1">
      <alignment vertical="center"/>
    </xf>
    <xf numFmtId="0" fontId="78" fillId="5" borderId="7" xfId="114" applyFont="1" applyFill="1" applyBorder="1" applyAlignment="1">
      <alignment horizontal="left" vertical="center" wrapText="1"/>
    </xf>
    <xf numFmtId="0" fontId="78" fillId="5" borderId="8" xfId="114" applyFont="1" applyFill="1" applyBorder="1" applyAlignment="1">
      <alignment horizontal="left" vertical="center" wrapText="1"/>
    </xf>
    <xf numFmtId="0" fontId="78" fillId="5" borderId="9" xfId="114" applyFont="1" applyFill="1" applyBorder="1" applyAlignment="1">
      <alignment horizontal="left" vertical="center" wrapText="1"/>
    </xf>
    <xf numFmtId="0" fontId="90" fillId="9" borderId="7" xfId="0" applyFont="1" applyFill="1" applyBorder="1" applyAlignment="1">
      <alignment horizontal="center" vertical="center"/>
    </xf>
    <xf numFmtId="0" fontId="90" fillId="9" borderId="8" xfId="0" applyFont="1" applyFill="1" applyBorder="1" applyAlignment="1">
      <alignment horizontal="center" vertical="center"/>
    </xf>
    <xf numFmtId="0" fontId="90" fillId="9" borderId="9" xfId="0" applyFont="1" applyFill="1" applyBorder="1" applyAlignment="1">
      <alignment horizontal="center" vertical="center"/>
    </xf>
    <xf numFmtId="0" fontId="22" fillId="5" borderId="0" xfId="0" applyFont="1" applyFill="1">
      <alignment vertical="center"/>
    </xf>
    <xf numFmtId="0" fontId="0" fillId="0" borderId="0" xfId="0" applyBorder="1">
      <alignment vertical="center"/>
    </xf>
    <xf numFmtId="0" fontId="0" fillId="0" borderId="5" xfId="0" applyBorder="1" applyAlignment="1">
      <alignment horizontal="center" vertical="center"/>
    </xf>
    <xf numFmtId="0" fontId="101" fillId="0" borderId="0" xfId="0" applyFont="1" applyFill="1" applyBorder="1" applyAlignment="1"/>
    <xf numFmtId="183" fontId="102" fillId="11" borderId="5" xfId="0" applyNumberFormat="1" applyFont="1" applyFill="1" applyBorder="1" applyAlignment="1">
      <alignment horizontal="center" vertical="center"/>
    </xf>
    <xf numFmtId="183" fontId="102" fillId="0" borderId="5" xfId="65" applyNumberFormat="1" applyFont="1" applyFill="1" applyBorder="1" applyAlignment="1" applyProtection="1">
      <alignment horizontal="center" vertical="center" wrapText="1"/>
    </xf>
    <xf numFmtId="183" fontId="102" fillId="0" borderId="5" xfId="1" applyNumberFormat="1" applyFont="1" applyFill="1" applyBorder="1" applyAlignment="1" applyProtection="1">
      <alignment horizontal="center" vertical="center" wrapText="1"/>
    </xf>
    <xf numFmtId="183" fontId="102" fillId="11" borderId="5" xfId="78" applyNumberFormat="1" applyFont="1" applyFill="1" applyBorder="1" applyAlignment="1">
      <alignment horizontal="center" vertical="center" wrapText="1"/>
    </xf>
    <xf numFmtId="183" fontId="103" fillId="0" borderId="5" xfId="65" applyNumberFormat="1" applyFont="1" applyFill="1" applyBorder="1" applyAlignment="1" applyProtection="1">
      <alignment horizontal="center" vertical="center"/>
    </xf>
    <xf numFmtId="183" fontId="104" fillId="0" borderId="5" xfId="0" applyNumberFormat="1" applyFont="1" applyBorder="1" applyAlignment="1">
      <alignment horizontal="center" vertical="center"/>
    </xf>
    <xf numFmtId="183" fontId="102" fillId="0" borderId="5" xfId="78" applyNumberFormat="1" applyFont="1" applyBorder="1" applyAlignment="1">
      <alignment horizontal="center" vertical="center" wrapText="1"/>
    </xf>
    <xf numFmtId="179" fontId="104" fillId="0" borderId="5" xfId="0" applyNumberFormat="1"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left" vertical="center" wrapText="1"/>
    </xf>
    <xf numFmtId="0" fontId="22" fillId="11" borderId="0" xfId="0" applyFont="1" applyFill="1">
      <alignment vertical="center"/>
    </xf>
    <xf numFmtId="0" fontId="105" fillId="5" borderId="0" xfId="0" applyFont="1" applyFill="1" applyBorder="1" applyAlignment="1"/>
    <xf numFmtId="0" fontId="0" fillId="0" borderId="10" xfId="0" applyBorder="1" applyAlignment="1">
      <alignment horizontal="center" vertical="center"/>
    </xf>
    <xf numFmtId="0" fontId="0" fillId="0" borderId="0" xfId="0" applyFont="1">
      <alignment vertical="center"/>
    </xf>
    <xf numFmtId="0" fontId="46" fillId="9" borderId="5" xfId="67" applyNumberFormat="1" applyFont="1" applyFill="1" applyBorder="1" applyAlignment="1">
      <alignment horizontal="center" vertical="center"/>
    </xf>
    <xf numFmtId="0" fontId="106" fillId="5" borderId="5" xfId="67" applyNumberFormat="1" applyFont="1" applyFill="1" applyBorder="1" applyAlignment="1">
      <alignment horizontal="center" vertical="center" wrapText="1"/>
    </xf>
    <xf numFmtId="0" fontId="65" fillId="11" borderId="10" xfId="0" applyFont="1" applyFill="1" applyBorder="1" applyAlignment="1">
      <alignment horizontal="center" vertical="center" wrapText="1"/>
    </xf>
    <xf numFmtId="186" fontId="107" fillId="11" borderId="10" xfId="65" applyNumberFormat="1" applyFont="1" applyFill="1" applyBorder="1" applyAlignment="1">
      <alignment horizontal="center" vertical="center" wrapText="1"/>
    </xf>
    <xf numFmtId="186" fontId="107" fillId="11" borderId="10" xfId="88" applyNumberFormat="1" applyFont="1" applyFill="1" applyBorder="1" applyAlignment="1">
      <alignment horizontal="center" vertical="center" wrapText="1"/>
    </xf>
    <xf numFmtId="0" fontId="107" fillId="0" borderId="10" xfId="67" applyFont="1" applyFill="1" applyBorder="1" applyAlignment="1">
      <alignment horizontal="center" vertical="center"/>
    </xf>
    <xf numFmtId="186" fontId="107" fillId="11" borderId="10" xfId="4" applyNumberFormat="1" applyFont="1" applyFill="1" applyBorder="1" applyAlignment="1">
      <alignment horizontal="center" vertical="center" wrapText="1"/>
    </xf>
    <xf numFmtId="0" fontId="108" fillId="11" borderId="5" xfId="0" applyFont="1" applyFill="1" applyBorder="1" applyAlignment="1">
      <alignment horizontal="center" vertical="center" wrapText="1"/>
    </xf>
    <xf numFmtId="1" fontId="109" fillId="11" borderId="5" xfId="0" applyNumberFormat="1" applyFont="1" applyFill="1" applyBorder="1" applyAlignment="1">
      <alignment horizontal="center" vertical="center" shrinkToFit="1"/>
    </xf>
    <xf numFmtId="1" fontId="65" fillId="11" borderId="5" xfId="0" applyNumberFormat="1" applyFont="1" applyFill="1" applyBorder="1" applyAlignment="1">
      <alignment horizontal="center" vertical="center" shrinkToFit="1"/>
    </xf>
    <xf numFmtId="187" fontId="109" fillId="11" borderId="35" xfId="0" applyNumberFormat="1" applyFont="1" applyFill="1" applyBorder="1" applyAlignment="1">
      <alignment horizontal="center" vertical="top" shrinkToFit="1"/>
    </xf>
    <xf numFmtId="183" fontId="110" fillId="0" borderId="5" xfId="0" applyNumberFormat="1" applyFont="1" applyBorder="1" applyAlignment="1">
      <alignment horizontal="center" vertical="center"/>
    </xf>
    <xf numFmtId="187" fontId="109" fillId="11" borderId="36" xfId="0" applyNumberFormat="1" applyFont="1" applyFill="1" applyBorder="1" applyAlignment="1">
      <alignment horizontal="center" vertical="top" shrinkToFit="1"/>
    </xf>
    <xf numFmtId="187" fontId="109" fillId="11" borderId="36" xfId="0" applyNumberFormat="1" applyFont="1" applyFill="1" applyBorder="1" applyAlignment="1">
      <alignment horizontal="center" vertical="center" shrinkToFit="1"/>
    </xf>
    <xf numFmtId="190" fontId="0" fillId="0" borderId="10" xfId="0" applyNumberFormat="1" applyFont="1" applyBorder="1" applyAlignment="1">
      <alignment vertical="center" wrapText="1"/>
    </xf>
    <xf numFmtId="190" fontId="0" fillId="0" borderId="5" xfId="0" applyNumberFormat="1" applyFont="1" applyBorder="1" applyAlignment="1">
      <alignment horizontal="center" vertical="center" wrapText="1"/>
    </xf>
    <xf numFmtId="0" fontId="20" fillId="0" borderId="5" xfId="0" applyFont="1" applyBorder="1" applyAlignment="1">
      <alignment horizontal="center" vertical="center"/>
    </xf>
    <xf numFmtId="0" fontId="26" fillId="9" borderId="5" xfId="0" applyFont="1" applyFill="1" applyBorder="1" applyAlignment="1">
      <alignment horizontal="center" vertical="center"/>
    </xf>
    <xf numFmtId="0" fontId="8" fillId="5" borderId="5" xfId="0" applyFont="1" applyFill="1" applyBorder="1" applyAlignment="1">
      <alignment horizontal="center" vertical="center"/>
    </xf>
    <xf numFmtId="0" fontId="8" fillId="5" borderId="8" xfId="0" applyFont="1" applyFill="1" applyBorder="1" applyAlignment="1">
      <alignment horizontal="center" vertical="center"/>
    </xf>
    <xf numFmtId="177" fontId="98" fillId="5" borderId="5" xfId="60" applyNumberFormat="1" applyFont="1" applyFill="1" applyBorder="1" applyAlignment="1">
      <alignment horizontal="center" vertical="center"/>
    </xf>
    <xf numFmtId="177" fontId="98" fillId="5" borderId="5" xfId="60" applyNumberFormat="1" applyFont="1" applyFill="1" applyBorder="1" applyAlignment="1">
      <alignment horizontal="center" vertical="center" wrapText="1"/>
    </xf>
    <xf numFmtId="187" fontId="65" fillId="5" borderId="7" xfId="81" applyNumberFormat="1" applyFont="1" applyFill="1" applyBorder="1" applyAlignment="1" applyProtection="1">
      <alignment horizontal="center"/>
      <protection hidden="1"/>
    </xf>
    <xf numFmtId="179" fontId="8" fillId="0" borderId="5" xfId="0" applyNumberFormat="1" applyFont="1" applyFill="1" applyBorder="1" applyAlignment="1">
      <alignment horizontal="center" vertical="center"/>
    </xf>
    <xf numFmtId="177" fontId="0" fillId="0" borderId="5" xfId="0" applyNumberFormat="1" applyFont="1" applyFill="1" applyBorder="1" applyAlignment="1">
      <alignment horizontal="center" vertical="center"/>
    </xf>
    <xf numFmtId="0" fontId="0" fillId="0" borderId="5" xfId="0" applyNumberFormat="1" applyFont="1" applyFill="1" applyBorder="1" applyAlignment="1">
      <alignment horizontal="center" vertical="center"/>
    </xf>
    <xf numFmtId="177" fontId="111" fillId="0" borderId="0" xfId="0" applyNumberFormat="1" applyFont="1" applyFill="1" applyBorder="1" applyAlignment="1">
      <alignment horizontal="center" vertical="center"/>
    </xf>
    <xf numFmtId="179" fontId="112" fillId="0" borderId="5" xfId="0" applyNumberFormat="1" applyFont="1" applyFill="1" applyBorder="1" applyAlignment="1">
      <alignment horizontal="center" vertical="center"/>
    </xf>
    <xf numFmtId="187" fontId="65" fillId="5" borderId="37" xfId="81" applyNumberFormat="1" applyFont="1" applyFill="1" applyBorder="1" applyAlignment="1" applyProtection="1">
      <alignment horizontal="center" vertical="center" wrapText="1"/>
      <protection hidden="1"/>
    </xf>
    <xf numFmtId="187" fontId="65" fillId="5" borderId="37" xfId="81" applyNumberFormat="1" applyFont="1" applyFill="1" applyBorder="1" applyAlignment="1" applyProtection="1">
      <alignment horizontal="center"/>
      <protection hidden="1"/>
    </xf>
    <xf numFmtId="0" fontId="113" fillId="0" borderId="5" xfId="0" applyNumberFormat="1" applyFont="1" applyFill="1" applyBorder="1" applyAlignment="1">
      <alignment horizontal="center" vertical="center"/>
    </xf>
    <xf numFmtId="0" fontId="0" fillId="5" borderId="0" xfId="0" applyFont="1" applyFill="1">
      <alignment vertical="center"/>
    </xf>
    <xf numFmtId="0" fontId="73" fillId="9" borderId="5" xfId="67" applyNumberFormat="1" applyFont="1" applyFill="1" applyBorder="1" applyAlignment="1">
      <alignment horizontal="center" vertical="center"/>
    </xf>
    <xf numFmtId="0" fontId="54" fillId="5" borderId="5" xfId="67" applyNumberFormat="1" applyFont="1" applyFill="1" applyBorder="1" applyAlignment="1">
      <alignment horizontal="center" vertical="center"/>
    </xf>
    <xf numFmtId="0" fontId="54" fillId="5" borderId="7" xfId="67" applyNumberFormat="1" applyFont="1" applyFill="1" applyBorder="1" applyAlignment="1">
      <alignment horizontal="center" vertical="center"/>
    </xf>
    <xf numFmtId="0" fontId="54" fillId="5" borderId="8" xfId="67" applyNumberFormat="1" applyFont="1" applyFill="1" applyBorder="1" applyAlignment="1">
      <alignment horizontal="center" vertical="center"/>
    </xf>
    <xf numFmtId="0" fontId="114" fillId="5" borderId="7" xfId="67" applyNumberFormat="1" applyFont="1" applyFill="1" applyBorder="1" applyAlignment="1">
      <alignment horizontal="center" vertical="center" wrapText="1"/>
    </xf>
    <xf numFmtId="0" fontId="114" fillId="5" borderId="8" xfId="67" applyNumberFormat="1" applyFont="1" applyFill="1" applyBorder="1" applyAlignment="1">
      <alignment horizontal="center" vertical="center" wrapText="1"/>
    </xf>
    <xf numFmtId="0" fontId="15" fillId="0" borderId="5" xfId="67" applyFont="1" applyFill="1" applyBorder="1" applyAlignment="1">
      <alignment vertical="center"/>
    </xf>
    <xf numFmtId="0" fontId="78" fillId="0" borderId="26" xfId="67" applyFont="1" applyFill="1" applyBorder="1" applyAlignment="1">
      <alignment vertical="center" wrapText="1"/>
    </xf>
    <xf numFmtId="0" fontId="78" fillId="0" borderId="26" xfId="67" applyFont="1" applyFill="1" applyBorder="1" applyAlignment="1">
      <alignment horizontal="center" vertical="center" wrapText="1"/>
    </xf>
    <xf numFmtId="0" fontId="78" fillId="0" borderId="26" xfId="67" applyFont="1" applyFill="1" applyBorder="1" applyAlignment="1">
      <alignment horizontal="center" vertical="center"/>
    </xf>
    <xf numFmtId="0" fontId="78" fillId="15" borderId="38" xfId="0" applyFont="1" applyFill="1" applyBorder="1" applyAlignment="1">
      <alignment horizontal="center" vertical="center" wrapText="1"/>
    </xf>
    <xf numFmtId="0" fontId="45" fillId="0" borderId="26" xfId="67" applyFont="1" applyFill="1" applyBorder="1" applyAlignment="1">
      <alignment horizontal="center" vertical="center"/>
    </xf>
    <xf numFmtId="0" fontId="115" fillId="0" borderId="5" xfId="67" applyFont="1" applyFill="1" applyBorder="1" applyAlignment="1">
      <alignment horizontal="center"/>
    </xf>
    <xf numFmtId="187" fontId="116" fillId="0" borderId="5" xfId="81" applyNumberFormat="1" applyFont="1" applyFill="1" applyBorder="1" applyAlignment="1" applyProtection="1">
      <alignment horizontal="center" vertical="center"/>
      <protection hidden="1"/>
    </xf>
    <xf numFmtId="187" fontId="78" fillId="5" borderId="5" xfId="81" applyNumberFormat="1" applyFont="1" applyFill="1" applyBorder="1" applyAlignment="1" applyProtection="1">
      <alignment horizontal="center" vertical="center" wrapText="1"/>
      <protection hidden="1"/>
    </xf>
    <xf numFmtId="183" fontId="15" fillId="15" borderId="0" xfId="0" applyNumberFormat="1" applyFont="1" applyFill="1" applyBorder="1" applyAlignment="1">
      <alignment horizontal="center" vertical="center" wrapText="1"/>
    </xf>
    <xf numFmtId="0" fontId="78" fillId="15" borderId="26" xfId="0" applyFont="1" applyFill="1" applyBorder="1" applyAlignment="1">
      <alignment horizontal="center" vertical="center" wrapText="1"/>
    </xf>
    <xf numFmtId="0" fontId="78" fillId="0" borderId="26" xfId="0" applyFont="1" applyFill="1" applyBorder="1" applyAlignment="1">
      <alignment horizontal="center" vertical="center" wrapText="1"/>
    </xf>
    <xf numFmtId="0" fontId="78" fillId="0" borderId="24" xfId="0" applyFont="1" applyFill="1" applyBorder="1" applyAlignment="1">
      <alignment horizontal="center" vertical="center" wrapText="1"/>
    </xf>
    <xf numFmtId="186" fontId="117" fillId="15" borderId="0" xfId="88" applyNumberFormat="1" applyFont="1" applyFill="1" applyBorder="1" applyAlignment="1">
      <alignment horizontal="center" vertical="center"/>
    </xf>
    <xf numFmtId="0" fontId="54" fillId="5" borderId="9" xfId="67" applyNumberFormat="1" applyFont="1" applyFill="1" applyBorder="1" applyAlignment="1">
      <alignment horizontal="center" vertical="center"/>
    </xf>
    <xf numFmtId="0" fontId="114" fillId="5" borderId="9" xfId="67" applyNumberFormat="1" applyFont="1" applyFill="1" applyBorder="1" applyAlignment="1">
      <alignment horizontal="center" vertical="center" wrapText="1"/>
    </xf>
    <xf numFmtId="0" fontId="67" fillId="3" borderId="39" xfId="72" applyFont="1" applyFill="1" applyBorder="1" applyAlignment="1">
      <alignment horizontal="center"/>
    </xf>
    <xf numFmtId="0" fontId="77" fillId="3" borderId="40" xfId="72" applyFont="1" applyFill="1" applyBorder="1" applyAlignment="1">
      <alignment horizontal="center"/>
    </xf>
    <xf numFmtId="0" fontId="87" fillId="0" borderId="9" xfId="71" applyFont="1" applyFill="1" applyBorder="1"/>
    <xf numFmtId="0" fontId="98" fillId="0" borderId="7" xfId="71" applyFont="1" applyFill="1" applyBorder="1" applyAlignment="1">
      <alignment horizontal="center"/>
    </xf>
    <xf numFmtId="0" fontId="87" fillId="0" borderId="41" xfId="71" applyFont="1" applyFill="1" applyBorder="1"/>
    <xf numFmtId="0" fontId="98" fillId="0" borderId="42" xfId="71" applyFont="1" applyFill="1" applyBorder="1" applyAlignment="1">
      <alignment horizontal="center"/>
    </xf>
    <xf numFmtId="0" fontId="98" fillId="0" borderId="19" xfId="71" applyFont="1" applyFill="1" applyBorder="1" applyAlignment="1">
      <alignment horizontal="center"/>
    </xf>
    <xf numFmtId="0" fontId="87" fillId="0" borderId="41" xfId="71" applyFont="1" applyFill="1" applyBorder="1" applyAlignment="1"/>
    <xf numFmtId="0" fontId="87" fillId="0" borderId="9" xfId="72" applyFont="1" applyFill="1" applyBorder="1"/>
    <xf numFmtId="0" fontId="98" fillId="0" borderId="7" xfId="72" applyFont="1" applyFill="1" applyBorder="1" applyAlignment="1">
      <alignment horizontal="center"/>
    </xf>
    <xf numFmtId="0" fontId="98" fillId="0" borderId="9" xfId="68" applyFont="1" applyFill="1" applyBorder="1" applyAlignment="1">
      <alignment vertical="center"/>
    </xf>
    <xf numFmtId="0" fontId="98" fillId="0" borderId="19" xfId="68" applyFont="1" applyFill="1" applyBorder="1" applyAlignment="1">
      <alignment horizontal="center" vertical="center"/>
    </xf>
    <xf numFmtId="0" fontId="87" fillId="0" borderId="9" xfId="71" applyFont="1" applyFill="1" applyBorder="1" applyAlignment="1"/>
    <xf numFmtId="0" fontId="87" fillId="0" borderId="41" xfId="72" applyFont="1" applyFill="1" applyBorder="1"/>
    <xf numFmtId="0" fontId="118" fillId="0" borderId="42" xfId="72" applyFont="1" applyFill="1" applyBorder="1" applyAlignment="1">
      <alignment horizontal="center"/>
    </xf>
    <xf numFmtId="0" fontId="8" fillId="0" borderId="9" xfId="0" applyFont="1" applyFill="1" applyBorder="1" applyAlignment="1">
      <alignment horizontal="left"/>
    </xf>
    <xf numFmtId="0" fontId="8" fillId="0" borderId="19" xfId="0" applyFont="1" applyFill="1" applyBorder="1" applyAlignment="1">
      <alignment horizontal="center"/>
    </xf>
    <xf numFmtId="0" fontId="8" fillId="0" borderId="43" xfId="0" applyFont="1" applyFill="1" applyBorder="1" applyAlignment="1">
      <alignment horizontal="left"/>
    </xf>
    <xf numFmtId="0" fontId="8" fillId="0" borderId="33" xfId="0" applyFont="1" applyFill="1" applyBorder="1" applyAlignment="1">
      <alignment horizontal="center"/>
    </xf>
    <xf numFmtId="0" fontId="87" fillId="0" borderId="43" xfId="71" applyFont="1" applyFill="1" applyBorder="1"/>
    <xf numFmtId="0" fontId="98" fillId="0" borderId="44" xfId="71" applyFont="1" applyFill="1" applyBorder="1" applyAlignment="1">
      <alignment horizontal="center"/>
    </xf>
    <xf numFmtId="0" fontId="87" fillId="0" borderId="45" xfId="71" applyFont="1" applyFill="1" applyBorder="1" applyAlignment="1"/>
    <xf numFmtId="0" fontId="98" fillId="0" borderId="46" xfId="71" applyFont="1" applyFill="1" applyBorder="1" applyAlignment="1">
      <alignment horizontal="center"/>
    </xf>
    <xf numFmtId="194" fontId="77" fillId="7" borderId="28" xfId="0" applyNumberFormat="1" applyFont="1" applyFill="1" applyBorder="1" applyAlignment="1">
      <alignment horizontal="left" vertical="center" wrapText="1"/>
    </xf>
    <xf numFmtId="194" fontId="77" fillId="7" borderId="29" xfId="0" applyNumberFormat="1" applyFont="1" applyFill="1" applyBorder="1" applyAlignment="1">
      <alignment horizontal="left" vertical="center" wrapText="1"/>
    </xf>
    <xf numFmtId="194" fontId="77" fillId="7" borderId="32" xfId="0" applyNumberFormat="1" applyFont="1" applyFill="1" applyBorder="1" applyAlignment="1">
      <alignment horizontal="left" vertical="center" wrapText="1"/>
    </xf>
    <xf numFmtId="194" fontId="77" fillId="7" borderId="30" xfId="0" applyNumberFormat="1" applyFont="1" applyFill="1" applyBorder="1" applyAlignment="1">
      <alignment horizontal="left" vertical="center" wrapText="1"/>
    </xf>
    <xf numFmtId="194" fontId="77" fillId="7" borderId="21" xfId="0" applyNumberFormat="1" applyFont="1" applyFill="1" applyBorder="1" applyAlignment="1">
      <alignment horizontal="left" vertical="center" wrapText="1"/>
    </xf>
    <xf numFmtId="194" fontId="77" fillId="7" borderId="33" xfId="0" applyNumberFormat="1" applyFont="1" applyFill="1" applyBorder="1" applyAlignment="1">
      <alignment horizontal="left" vertical="center" wrapText="1"/>
    </xf>
    <xf numFmtId="194" fontId="15" fillId="0" borderId="47" xfId="0" applyNumberFormat="1" applyFont="1" applyFill="1" applyBorder="1" applyAlignment="1">
      <alignment horizontal="left" vertical="center"/>
    </xf>
    <xf numFmtId="194" fontId="15" fillId="0" borderId="48" xfId="0" applyNumberFormat="1" applyFont="1" applyFill="1" applyBorder="1" applyAlignment="1">
      <alignment horizontal="left" vertical="center"/>
    </xf>
    <xf numFmtId="194" fontId="15" fillId="0" borderId="49" xfId="0" applyNumberFormat="1" applyFont="1" applyFill="1" applyBorder="1" applyAlignment="1">
      <alignment horizontal="left" vertical="center"/>
    </xf>
    <xf numFmtId="0" fontId="0" fillId="0" borderId="0" xfId="0" applyAlignment="1">
      <alignment horizontal="center" vertical="center"/>
    </xf>
    <xf numFmtId="194" fontId="5" fillId="0" borderId="29" xfId="0" applyNumberFormat="1" applyFont="1" applyFill="1" applyBorder="1" applyAlignment="1">
      <alignment horizontal="center" vertical="center"/>
    </xf>
    <xf numFmtId="194" fontId="5" fillId="0" borderId="32" xfId="0" applyNumberFormat="1" applyFont="1" applyFill="1" applyBorder="1" applyAlignment="1">
      <alignment horizontal="center" vertical="center"/>
    </xf>
    <xf numFmtId="194" fontId="5" fillId="0" borderId="27" xfId="0" applyNumberFormat="1" applyFont="1" applyFill="1" applyBorder="1" applyAlignment="1">
      <alignment horizontal="center" vertical="center"/>
    </xf>
    <xf numFmtId="194" fontId="5" fillId="0" borderId="5" xfId="0" applyNumberFormat="1" applyFont="1" applyFill="1" applyBorder="1" applyAlignment="1">
      <alignment horizontal="center" vertical="center"/>
    </xf>
    <xf numFmtId="194" fontId="5" fillId="0" borderId="19" xfId="0" applyNumberFormat="1" applyFont="1" applyFill="1" applyBorder="1" applyAlignment="1">
      <alignment horizontal="center" vertical="center"/>
    </xf>
    <xf numFmtId="194" fontId="5" fillId="0" borderId="27" xfId="0" applyNumberFormat="1" applyFont="1" applyFill="1" applyBorder="1" applyAlignment="1">
      <alignment horizontal="left" vertical="center"/>
    </xf>
    <xf numFmtId="194" fontId="5" fillId="0" borderId="5" xfId="0" applyNumberFormat="1" applyFont="1" applyFill="1" applyBorder="1" applyAlignment="1">
      <alignment horizontal="left" vertical="center"/>
    </xf>
    <xf numFmtId="194" fontId="5" fillId="0" borderId="5" xfId="0" applyNumberFormat="1" applyFont="1" applyFill="1" applyBorder="1" applyAlignment="1"/>
    <xf numFmtId="194" fontId="5" fillId="0" borderId="5" xfId="0" applyNumberFormat="1" applyFont="1" applyFill="1" applyBorder="1" applyAlignment="1">
      <alignment horizontal="center"/>
    </xf>
    <xf numFmtId="194" fontId="5" fillId="0" borderId="19" xfId="0" applyNumberFormat="1" applyFont="1" applyFill="1" applyBorder="1" applyAlignment="1">
      <alignment horizontal="center"/>
    </xf>
    <xf numFmtId="194" fontId="5" fillId="0" borderId="19" xfId="0" applyNumberFormat="1" applyFont="1" applyFill="1" applyBorder="1" applyAlignment="1">
      <alignment horizontal="right"/>
    </xf>
    <xf numFmtId="194" fontId="119" fillId="0" borderId="47" xfId="0" applyNumberFormat="1" applyFont="1" applyFill="1" applyBorder="1" applyAlignment="1">
      <alignment horizontal="center" vertical="center"/>
    </xf>
    <xf numFmtId="194" fontId="119" fillId="0" borderId="48" xfId="0" applyNumberFormat="1" applyFont="1" applyFill="1" applyBorder="1" applyAlignment="1">
      <alignment horizontal="center" vertical="center"/>
    </xf>
    <xf numFmtId="194" fontId="119" fillId="0" borderId="49" xfId="0" applyNumberFormat="1" applyFont="1" applyFill="1" applyBorder="1" applyAlignment="1">
      <alignment horizontal="center" vertical="center"/>
    </xf>
    <xf numFmtId="0" fontId="120" fillId="0" borderId="0" xfId="72" applyFont="1" applyBorder="1" applyAlignment="1">
      <alignment horizontal="center"/>
    </xf>
    <xf numFmtId="0" fontId="121" fillId="3" borderId="28" xfId="72" applyFont="1" applyFill="1" applyBorder="1" applyAlignment="1">
      <alignment horizontal="center"/>
    </xf>
    <xf numFmtId="0" fontId="121" fillId="3" borderId="50" xfId="72" applyFont="1" applyFill="1" applyBorder="1" applyAlignment="1">
      <alignment horizontal="center"/>
    </xf>
    <xf numFmtId="0" fontId="77" fillId="3" borderId="51" xfId="72" applyFont="1" applyFill="1" applyBorder="1" applyAlignment="1">
      <alignment horizontal="center"/>
    </xf>
    <xf numFmtId="0" fontId="121" fillId="3" borderId="39" xfId="72" applyFont="1" applyFill="1" applyBorder="1" applyAlignment="1">
      <alignment horizontal="center"/>
    </xf>
    <xf numFmtId="0" fontId="87" fillId="0" borderId="27" xfId="71" applyFont="1" applyFill="1" applyBorder="1"/>
    <xf numFmtId="0" fontId="122" fillId="0" borderId="27" xfId="71" applyFont="1" applyFill="1" applyBorder="1"/>
    <xf numFmtId="0" fontId="123" fillId="0" borderId="7" xfId="71" applyFont="1" applyFill="1" applyBorder="1" applyAlignment="1">
      <alignment horizontal="center"/>
    </xf>
    <xf numFmtId="0" fontId="121" fillId="3" borderId="27" xfId="72" applyFont="1" applyFill="1" applyBorder="1" applyAlignment="1">
      <alignment horizontal="center"/>
    </xf>
    <xf numFmtId="0" fontId="77" fillId="3" borderId="7" xfId="72" applyFont="1" applyFill="1" applyBorder="1" applyAlignment="1">
      <alignment horizontal="center"/>
    </xf>
    <xf numFmtId="0" fontId="87" fillId="0" borderId="27" xfId="71" applyFont="1" applyFill="1" applyBorder="1" applyAlignment="1">
      <alignment horizontal="left"/>
    </xf>
    <xf numFmtId="0" fontId="87" fillId="0" borderId="41" xfId="71" applyFont="1" applyFill="1" applyBorder="1" applyAlignment="1">
      <alignment horizontal="left" vertical="center"/>
    </xf>
    <xf numFmtId="0" fontId="98" fillId="0" borderId="42" xfId="71" applyFont="1" applyFill="1" applyBorder="1" applyAlignment="1">
      <alignment horizontal="center" vertical="center"/>
    </xf>
    <xf numFmtId="0" fontId="87" fillId="0" borderId="27" xfId="71" applyFont="1" applyFill="1" applyBorder="1" applyAlignment="1">
      <alignment horizontal="left" vertical="center"/>
    </xf>
    <xf numFmtId="0" fontId="98" fillId="0" borderId="7" xfId="71" applyFont="1" applyFill="1" applyBorder="1" applyAlignment="1">
      <alignment horizontal="center" vertical="center"/>
    </xf>
    <xf numFmtId="0" fontId="98" fillId="0" borderId="41" xfId="68" applyFont="1" applyFill="1" applyBorder="1" applyAlignment="1">
      <alignment vertical="center"/>
    </xf>
    <xf numFmtId="0" fontId="87" fillId="0" borderId="27" xfId="71" applyFont="1" applyFill="1" applyBorder="1" applyAlignment="1"/>
    <xf numFmtId="0" fontId="121" fillId="3" borderId="41" xfId="72" applyFont="1" applyFill="1" applyBorder="1" applyAlignment="1">
      <alignment horizontal="center"/>
    </xf>
    <xf numFmtId="0" fontId="77" fillId="3" borderId="42" xfId="72" applyFont="1" applyFill="1" applyBorder="1" applyAlignment="1">
      <alignment horizontal="center"/>
    </xf>
    <xf numFmtId="0" fontId="87" fillId="0" borderId="41" xfId="71" applyFont="1" applyFill="1" applyBorder="1" applyAlignment="1">
      <alignment horizontal="left"/>
    </xf>
    <xf numFmtId="0" fontId="8" fillId="0" borderId="41" xfId="0" applyFont="1" applyFill="1" applyBorder="1" applyAlignment="1">
      <alignment horizontal="left"/>
    </xf>
    <xf numFmtId="0" fontId="8" fillId="0" borderId="42" xfId="0" applyFont="1" applyFill="1" applyBorder="1" applyAlignment="1">
      <alignment horizontal="center"/>
    </xf>
    <xf numFmtId="0" fontId="87" fillId="0" borderId="30" xfId="71" applyFont="1" applyFill="1" applyBorder="1"/>
    <xf numFmtId="0" fontId="8" fillId="0" borderId="45" xfId="0" applyFont="1" applyFill="1" applyBorder="1" applyAlignment="1">
      <alignment horizontal="left"/>
    </xf>
    <xf numFmtId="0" fontId="8" fillId="0" borderId="46" xfId="0" applyFont="1" applyFill="1" applyBorder="1" applyAlignment="1">
      <alignment horizontal="center"/>
    </xf>
    <xf numFmtId="0" fontId="124" fillId="0" borderId="0" xfId="72" applyFont="1" applyAlignment="1">
      <alignment horizontal="left"/>
    </xf>
    <xf numFmtId="0" fontId="118" fillId="0" borderId="0" xfId="72" applyFont="1" applyAlignment="1">
      <alignment horizontal="center"/>
    </xf>
    <xf numFmtId="0" fontId="8" fillId="0" borderId="0" xfId="0" applyFont="1" applyFill="1" applyBorder="1" applyAlignment="1">
      <alignment horizontal="left"/>
    </xf>
    <xf numFmtId="0" fontId="8" fillId="0" borderId="0" xfId="0" applyFont="1" applyFill="1" applyBorder="1" applyAlignment="1">
      <alignment horizontal="center"/>
    </xf>
    <xf numFmtId="0" fontId="8" fillId="0" borderId="0" xfId="0" applyFont="1" applyFill="1" applyBorder="1" applyAlignment="1">
      <alignment horizontal="center" vertical="center"/>
    </xf>
    <xf numFmtId="0" fontId="125" fillId="15" borderId="0" xfId="12" applyFont="1" applyFill="1" applyAlignment="1" applyProtection="1">
      <alignment vertical="center"/>
    </xf>
    <xf numFmtId="0" fontId="77" fillId="3" borderId="32" xfId="72" applyFont="1" applyFill="1" applyBorder="1" applyAlignment="1">
      <alignment horizontal="center"/>
    </xf>
    <xf numFmtId="0" fontId="126" fillId="5" borderId="0" xfId="0" applyFont="1" applyFill="1" applyBorder="1" applyAlignment="1">
      <alignment vertical="center"/>
    </xf>
    <xf numFmtId="0" fontId="127" fillId="9" borderId="5" xfId="0" applyFont="1" applyFill="1" applyBorder="1" applyAlignment="1">
      <alignment horizontal="center" vertical="center" wrapText="1"/>
    </xf>
    <xf numFmtId="0" fontId="37" fillId="5" borderId="7" xfId="0" applyFont="1" applyFill="1" applyBorder="1" applyAlignment="1">
      <alignment horizontal="center" vertical="center" wrapText="1"/>
    </xf>
    <xf numFmtId="0" fontId="37" fillId="5" borderId="8" xfId="0" applyFont="1" applyFill="1" applyBorder="1" applyAlignment="1">
      <alignment horizontal="center" vertical="center" wrapText="1"/>
    </xf>
    <xf numFmtId="0" fontId="37" fillId="5" borderId="5" xfId="0" applyFont="1" applyFill="1" applyBorder="1" applyAlignment="1">
      <alignment horizontal="center" vertical="center" wrapText="1"/>
    </xf>
    <xf numFmtId="0" fontId="18" fillId="5" borderId="5" xfId="0" applyFont="1" applyFill="1" applyBorder="1" applyAlignment="1">
      <alignment horizontal="center" vertical="center" wrapText="1"/>
    </xf>
    <xf numFmtId="183" fontId="32" fillId="0" borderId="5" xfId="0" applyNumberFormat="1" applyFont="1" applyFill="1" applyBorder="1" applyAlignment="1">
      <alignment horizontal="center" vertical="center"/>
    </xf>
    <xf numFmtId="0" fontId="128" fillId="5" borderId="5" xfId="0" applyFont="1" applyFill="1" applyBorder="1" applyAlignment="1">
      <alignment horizontal="center" vertical="center" wrapText="1"/>
    </xf>
    <xf numFmtId="0" fontId="129" fillId="9" borderId="5" xfId="0" applyFont="1" applyFill="1" applyBorder="1" applyAlignment="1">
      <alignment horizontal="center" vertical="center"/>
    </xf>
    <xf numFmtId="0" fontId="130" fillId="5" borderId="5" xfId="0" applyFont="1" applyFill="1" applyBorder="1" applyAlignment="1">
      <alignment horizontal="center" vertical="center"/>
    </xf>
    <xf numFmtId="0" fontId="130" fillId="5" borderId="5" xfId="0" applyFont="1" applyFill="1" applyBorder="1" applyAlignment="1">
      <alignment horizontal="center" vertical="center" wrapText="1"/>
    </xf>
    <xf numFmtId="0" fontId="131" fillId="5" borderId="5" xfId="0" applyFont="1" applyFill="1" applyBorder="1" applyAlignment="1">
      <alignment horizontal="center" vertical="center"/>
    </xf>
    <xf numFmtId="183" fontId="132" fillId="0" borderId="5" xfId="0" applyNumberFormat="1" applyFont="1" applyFill="1" applyBorder="1" applyAlignment="1">
      <alignment horizontal="center" vertical="center"/>
    </xf>
    <xf numFmtId="0" fontId="132" fillId="0" borderId="5" xfId="0" applyFont="1" applyFill="1" applyBorder="1" applyAlignment="1">
      <alignment horizontal="center" vertical="center"/>
    </xf>
    <xf numFmtId="0" fontId="29" fillId="0" borderId="5" xfId="0" applyFont="1" applyFill="1" applyBorder="1" applyAlignment="1">
      <alignment horizontal="center" vertical="center"/>
    </xf>
    <xf numFmtId="183" fontId="29" fillId="0" borderId="5" xfId="0" applyNumberFormat="1" applyFont="1" applyFill="1" applyBorder="1" applyAlignment="1">
      <alignment horizontal="center" vertical="center"/>
    </xf>
    <xf numFmtId="0" fontId="131" fillId="5" borderId="5" xfId="0" applyFont="1" applyFill="1" applyBorder="1" applyAlignment="1">
      <alignment horizontal="center" vertical="center" wrapText="1"/>
    </xf>
    <xf numFmtId="183" fontId="29" fillId="0" borderId="5" xfId="88" applyNumberFormat="1" applyFont="1" applyFill="1" applyBorder="1" applyAlignment="1">
      <alignment horizontal="center" vertical="center" wrapText="1"/>
    </xf>
    <xf numFmtId="0" fontId="48" fillId="0" borderId="0" xfId="12" applyFont="1" applyFill="1" applyBorder="1" applyAlignment="1">
      <alignment vertical="center"/>
    </xf>
    <xf numFmtId="0" fontId="37" fillId="5" borderId="9" xfId="0" applyFont="1" applyFill="1" applyBorder="1" applyAlignment="1">
      <alignment horizontal="center" vertical="center" wrapText="1"/>
    </xf>
    <xf numFmtId="179" fontId="133" fillId="0" borderId="0" xfId="88" applyNumberFormat="1" applyFont="1" applyFill="1" applyBorder="1" applyAlignment="1">
      <alignment horizontal="center" vertical="center" wrapText="1"/>
    </xf>
    <xf numFmtId="0" fontId="126" fillId="11" borderId="0" xfId="0" applyFont="1" applyFill="1" applyBorder="1" applyAlignment="1">
      <alignment vertical="center"/>
    </xf>
    <xf numFmtId="0" fontId="8" fillId="0" borderId="52" xfId="0" applyFont="1" applyFill="1" applyBorder="1" applyAlignment="1">
      <alignment horizontal="left"/>
    </xf>
    <xf numFmtId="0" fontId="8" fillId="0" borderId="53" xfId="0" applyFont="1" applyFill="1" applyBorder="1" applyAlignment="1">
      <alignment horizontal="center"/>
    </xf>
    <xf numFmtId="0" fontId="8" fillId="0" borderId="5" xfId="0" applyFont="1" applyFill="1" applyBorder="1" applyAlignment="1">
      <alignment horizontal="center"/>
    </xf>
    <xf numFmtId="0" fontId="23" fillId="5" borderId="5" xfId="67" applyNumberFormat="1" applyFont="1" applyFill="1" applyBorder="1" applyAlignment="1">
      <alignment horizontal="center" vertical="center" wrapText="1"/>
    </xf>
    <xf numFmtId="0" fontId="23" fillId="5" borderId="0" xfId="67" applyNumberFormat="1" applyFont="1" applyFill="1" applyAlignment="1">
      <alignment horizontal="center" vertical="center" wrapText="1"/>
    </xf>
    <xf numFmtId="0" fontId="78" fillId="0" borderId="5" xfId="65" applyNumberFormat="1" applyFont="1" applyFill="1" applyBorder="1" applyAlignment="1">
      <alignment horizontal="center" vertical="center"/>
    </xf>
    <xf numFmtId="0" fontId="41" fillId="5" borderId="5" xfId="81" applyFont="1" applyFill="1" applyBorder="1" applyAlignment="1" applyProtection="1">
      <alignment horizontal="center" vertical="center" wrapText="1"/>
      <protection hidden="1"/>
    </xf>
    <xf numFmtId="186" fontId="116" fillId="0" borderId="5" xfId="88" applyNumberFormat="1" applyFont="1" applyFill="1" applyBorder="1" applyAlignment="1">
      <alignment horizontal="center" vertical="center"/>
    </xf>
    <xf numFmtId="0" fontId="134" fillId="11" borderId="7" xfId="0" applyNumberFormat="1" applyFont="1" applyFill="1" applyBorder="1" applyAlignment="1">
      <alignment horizontal="center" vertical="center"/>
    </xf>
    <xf numFmtId="183" fontId="135" fillId="0" borderId="5" xfId="0" applyNumberFormat="1" applyFont="1" applyFill="1" applyBorder="1" applyAlignment="1">
      <alignment horizontal="center" vertical="center"/>
    </xf>
    <xf numFmtId="0" fontId="134" fillId="11" borderId="24" xfId="0" applyNumberFormat="1" applyFont="1" applyFill="1" applyBorder="1" applyAlignment="1">
      <alignment horizontal="center" vertical="center"/>
    </xf>
    <xf numFmtId="180" fontId="136" fillId="0" borderId="54" xfId="96" applyNumberFormat="1" applyFont="1" applyFill="1" applyBorder="1" applyAlignment="1">
      <alignment horizontal="center" vertical="center" wrapText="1"/>
    </xf>
    <xf numFmtId="180" fontId="136" fillId="0" borderId="37" xfId="96" applyNumberFormat="1" applyFont="1" applyFill="1" applyBorder="1" applyAlignment="1">
      <alignment horizontal="center" vertical="center" wrapText="1"/>
    </xf>
    <xf numFmtId="0" fontId="23" fillId="5" borderId="16" xfId="67" applyNumberFormat="1" applyFont="1" applyFill="1" applyBorder="1" applyAlignment="1">
      <alignment horizontal="center" vertical="center" wrapText="1"/>
    </xf>
    <xf numFmtId="0" fontId="41" fillId="5" borderId="5" xfId="0" applyFont="1" applyFill="1" applyBorder="1" applyAlignment="1">
      <alignment vertical="center" wrapText="1"/>
    </xf>
    <xf numFmtId="183" fontId="137" fillId="15" borderId="0" xfId="0" applyNumberFormat="1" applyFont="1" applyFill="1" applyBorder="1" applyAlignment="1">
      <alignment horizontal="center" vertical="center"/>
    </xf>
    <xf numFmtId="0" fontId="49" fillId="0" borderId="0" xfId="93" applyFont="1" applyFill="1"/>
    <xf numFmtId="0" fontId="79" fillId="0" borderId="0" xfId="93" applyFont="1" applyFill="1"/>
    <xf numFmtId="0" fontId="79" fillId="0" borderId="0" xfId="93" applyFont="1" applyFill="1" applyBorder="1"/>
    <xf numFmtId="195" fontId="138" fillId="9" borderId="0" xfId="92" applyNumberFormat="1" applyFont="1" applyFill="1" applyAlignment="1">
      <alignment horizontal="center" vertical="center"/>
    </xf>
    <xf numFmtId="186" fontId="6" fillId="0" borderId="0" xfId="4" applyNumberFormat="1" applyFont="1" applyFill="1" applyBorder="1" applyAlignment="1">
      <alignment horizontal="left"/>
    </xf>
    <xf numFmtId="186" fontId="6" fillId="0" borderId="0" xfId="1" applyNumberFormat="1" applyFont="1" applyFill="1" applyBorder="1" applyAlignment="1">
      <alignment horizontal="right"/>
    </xf>
    <xf numFmtId="186" fontId="49" fillId="0" borderId="0" xfId="88" applyNumberFormat="1" applyFont="1" applyFill="1" applyBorder="1" applyAlignment="1"/>
    <xf numFmtId="186" fontId="15" fillId="0" borderId="5" xfId="65" applyNumberFormat="1" applyFont="1" applyFill="1" applyBorder="1" applyAlignment="1">
      <alignment horizontal="center" vertical="center" wrapText="1"/>
    </xf>
    <xf numFmtId="186" fontId="15" fillId="0" borderId="5" xfId="88" applyNumberFormat="1" applyFont="1" applyFill="1" applyBorder="1" applyAlignment="1">
      <alignment horizontal="center" vertical="center" wrapText="1"/>
    </xf>
    <xf numFmtId="186" fontId="15" fillId="0" borderId="5" xfId="1" applyNumberFormat="1" applyFont="1" applyFill="1" applyBorder="1" applyAlignment="1">
      <alignment horizontal="center" vertical="center" wrapText="1"/>
    </xf>
    <xf numFmtId="186" fontId="15" fillId="0" borderId="5" xfId="4" applyNumberFormat="1" applyFont="1" applyFill="1" applyBorder="1" applyAlignment="1">
      <alignment horizontal="center" vertical="center" wrapText="1"/>
    </xf>
    <xf numFmtId="186" fontId="139" fillId="0" borderId="5" xfId="88" applyNumberFormat="1" applyFont="1" applyFill="1" applyBorder="1" applyAlignment="1">
      <alignment horizontal="center" vertical="center"/>
    </xf>
    <xf numFmtId="186" fontId="140" fillId="0" borderId="5" xfId="88" applyNumberFormat="1" applyFont="1" applyFill="1" applyBorder="1" applyAlignment="1">
      <alignment horizontal="center" vertical="center"/>
    </xf>
    <xf numFmtId="0" fontId="141" fillId="0" borderId="5" xfId="0" applyNumberFormat="1" applyFont="1" applyFill="1" applyBorder="1" applyAlignment="1">
      <alignment horizontal="center" vertical="center"/>
    </xf>
    <xf numFmtId="0" fontId="134" fillId="0" borderId="5" xfId="0" applyNumberFormat="1" applyFont="1" applyFill="1" applyBorder="1" applyAlignment="1">
      <alignment horizontal="center" vertical="center"/>
    </xf>
    <xf numFmtId="0" fontId="141" fillId="0" borderId="5" xfId="0" applyFont="1" applyFill="1" applyBorder="1" applyAlignment="1">
      <alignment horizontal="center" vertical="center"/>
    </xf>
    <xf numFmtId="0" fontId="142" fillId="0" borderId="5" xfId="0" applyNumberFormat="1" applyFont="1" applyFill="1" applyBorder="1" applyAlignment="1">
      <alignment horizontal="center" vertical="center"/>
    </xf>
    <xf numFmtId="0" fontId="143" fillId="0" borderId="5" xfId="0" applyNumberFormat="1" applyFont="1" applyFill="1" applyBorder="1" applyAlignment="1">
      <alignment horizontal="center" vertical="center"/>
    </xf>
    <xf numFmtId="0" fontId="48" fillId="0" borderId="0" xfId="12" applyFont="1" applyAlignment="1">
      <alignment vertical="center"/>
    </xf>
    <xf numFmtId="0" fontId="8" fillId="0" borderId="0" xfId="0" applyFont="1" applyFill="1" applyAlignment="1">
      <alignment horizontal="left" vertical="center"/>
    </xf>
    <xf numFmtId="0" fontId="144" fillId="0" borderId="0" xfId="116" applyFont="1" applyAlignment="1">
      <alignment horizontal="center" vertical="center" wrapText="1"/>
    </xf>
    <xf numFmtId="0" fontId="145" fillId="0" borderId="0" xfId="4" applyFont="1" applyFill="1" applyBorder="1" applyAlignment="1">
      <alignment horizontal="left" vertical="center" wrapText="1"/>
    </xf>
    <xf numFmtId="0" fontId="67" fillId="5" borderId="5" xfId="116" applyFont="1" applyFill="1" applyBorder="1" applyAlignment="1">
      <alignment horizontal="center" vertical="center" wrapText="1"/>
    </xf>
    <xf numFmtId="0" fontId="146" fillId="0" borderId="0" xfId="12" applyFont="1" applyBorder="1" applyAlignment="1" applyProtection="1">
      <alignment vertical="center"/>
    </xf>
    <xf numFmtId="0" fontId="147" fillId="0" borderId="5" xfId="32" applyFont="1" applyBorder="1" applyAlignment="1">
      <alignment horizontal="center" vertical="center"/>
    </xf>
    <xf numFmtId="196" fontId="146" fillId="0" borderId="0" xfId="12" applyNumberFormat="1" applyFont="1" applyBorder="1" applyAlignment="1" applyProtection="1">
      <alignment horizontal="left" vertical="center"/>
    </xf>
    <xf numFmtId="0" fontId="14" fillId="0" borderId="5" xfId="32" applyFont="1" applyBorder="1" applyAlignment="1">
      <alignment horizontal="left" vertical="center"/>
    </xf>
    <xf numFmtId="0" fontId="139" fillId="0" borderId="5" xfId="4" applyFont="1" applyFill="1" applyBorder="1" applyAlignment="1">
      <alignment horizontal="center" vertical="center" wrapText="1"/>
    </xf>
    <xf numFmtId="0" fontId="148" fillId="0" borderId="5" xfId="0" applyFont="1" applyFill="1" applyBorder="1" applyAlignment="1">
      <alignment horizontal="center" vertical="center"/>
    </xf>
    <xf numFmtId="0" fontId="98" fillId="0" borderId="0" xfId="0" applyFont="1" applyFill="1" applyBorder="1" applyAlignment="1">
      <alignment horizontal="left" vertical="center"/>
    </xf>
    <xf numFmtId="0" fontId="148" fillId="0" borderId="0" xfId="0" applyFont="1" applyFill="1" applyBorder="1" applyAlignment="1">
      <alignment horizontal="left" vertical="center"/>
    </xf>
    <xf numFmtId="0" fontId="14" fillId="5" borderId="5" xfId="32" applyFont="1" applyFill="1" applyBorder="1" applyAlignment="1">
      <alignment horizontal="left" vertical="center"/>
    </xf>
    <xf numFmtId="0" fontId="6" fillId="11" borderId="5" xfId="32" applyFont="1" applyFill="1" applyBorder="1" applyAlignment="1">
      <alignment horizontal="left" vertical="center"/>
    </xf>
    <xf numFmtId="0" fontId="149" fillId="11" borderId="5" xfId="0" applyFont="1" applyFill="1" applyBorder="1" applyAlignment="1">
      <alignment horizontal="center" vertical="center"/>
    </xf>
    <xf numFmtId="14" fontId="8" fillId="0" borderId="0" xfId="0" applyNumberFormat="1" applyFont="1" applyFill="1" applyBorder="1" applyAlignment="1">
      <alignment vertical="center"/>
    </xf>
    <xf numFmtId="0" fontId="117" fillId="0" borderId="0" xfId="116" applyFont="1" applyFill="1" applyBorder="1" applyAlignment="1">
      <alignment horizontal="left" vertical="center"/>
    </xf>
    <xf numFmtId="0" fontId="15" fillId="0" borderId="0" xfId="116" applyFont="1" applyFill="1" applyBorder="1" applyAlignment="1">
      <alignment horizontal="left" vertical="center"/>
    </xf>
    <xf numFmtId="0" fontId="15" fillId="0" borderId="0" xfId="116" applyFont="1" applyFill="1" applyBorder="1" applyAlignment="1">
      <alignment horizontal="left" vertical="center" wrapText="1"/>
    </xf>
    <xf numFmtId="0" fontId="14" fillId="0" borderId="5" xfId="32" applyFont="1" applyFill="1" applyBorder="1" applyAlignment="1">
      <alignment horizontal="left" vertical="center"/>
    </xf>
    <xf numFmtId="0" fontId="150" fillId="0" borderId="5" xfId="32" applyFont="1" applyBorder="1" applyAlignment="1">
      <alignment horizontal="center" vertical="center"/>
    </xf>
    <xf numFmtId="0" fontId="151" fillId="0" borderId="5" xfId="117" applyNumberFormat="1" applyFont="1" applyFill="1" applyBorder="1" applyAlignment="1">
      <alignment horizontal="left"/>
    </xf>
    <xf numFmtId="0" fontId="22" fillId="0" borderId="0" xfId="0" applyFont="1">
      <alignment vertical="center"/>
    </xf>
    <xf numFmtId="0" fontId="0" fillId="0" borderId="0" xfId="0" applyNumberFormat="1">
      <alignment vertical="center"/>
    </xf>
    <xf numFmtId="0" fontId="46" fillId="9" borderId="11" xfId="0" applyFont="1" applyFill="1" applyBorder="1" applyAlignment="1">
      <alignment horizontal="center" vertical="center"/>
    </xf>
    <xf numFmtId="0" fontId="46" fillId="9" borderId="0" xfId="0" applyFont="1" applyFill="1" applyAlignment="1">
      <alignment horizontal="center" vertical="center"/>
    </xf>
    <xf numFmtId="0" fontId="46" fillId="9" borderId="0" xfId="0" applyNumberFormat="1" applyFont="1" applyFill="1" applyAlignment="1">
      <alignment horizontal="center" vertical="center"/>
    </xf>
    <xf numFmtId="0" fontId="106" fillId="13" borderId="5" xfId="0" applyFont="1" applyFill="1" applyBorder="1" applyAlignment="1">
      <alignment horizontal="center" vertical="center" wrapText="1"/>
    </xf>
    <xf numFmtId="0" fontId="106" fillId="13" borderId="5" xfId="0" applyNumberFormat="1" applyFont="1" applyFill="1" applyBorder="1" applyAlignment="1">
      <alignment horizontal="center" vertical="center" wrapText="1"/>
    </xf>
    <xf numFmtId="0" fontId="21" fillId="13" borderId="5" xfId="0" applyFont="1" applyFill="1" applyBorder="1" applyAlignment="1">
      <alignment horizontal="center" vertical="center"/>
    </xf>
    <xf numFmtId="0" fontId="21" fillId="13" borderId="5" xfId="0" applyNumberFormat="1" applyFont="1" applyFill="1" applyBorder="1" applyAlignment="1">
      <alignment horizontal="center" vertical="center"/>
    </xf>
    <xf numFmtId="0" fontId="21" fillId="13" borderId="7" xfId="0" applyFont="1" applyFill="1" applyBorder="1" applyAlignment="1">
      <alignment horizontal="center" vertical="center"/>
    </xf>
    <xf numFmtId="0" fontId="21" fillId="13" borderId="8" xfId="0" applyFont="1" applyFill="1" applyBorder="1" applyAlignment="1">
      <alignment horizontal="center" vertical="center"/>
    </xf>
    <xf numFmtId="0" fontId="21" fillId="13" borderId="8" xfId="0" applyNumberFormat="1" applyFont="1" applyFill="1" applyBorder="1" applyAlignment="1">
      <alignment horizontal="center" vertical="center"/>
    </xf>
    <xf numFmtId="0" fontId="19" fillId="11" borderId="5" xfId="0" applyFont="1" applyFill="1" applyBorder="1" applyAlignment="1">
      <alignment horizontal="center" vertical="center" wrapText="1"/>
    </xf>
    <xf numFmtId="0" fontId="32" fillId="5" borderId="5" xfId="0" applyNumberFormat="1" applyFont="1" applyFill="1" applyBorder="1" applyAlignment="1">
      <alignment horizontal="center" vertical="center"/>
    </xf>
    <xf numFmtId="0" fontId="32" fillId="5" borderId="5" xfId="0" applyNumberFormat="1" applyFont="1" applyFill="1" applyBorder="1" applyAlignment="1">
      <alignment horizontal="center" vertical="center" wrapText="1"/>
    </xf>
    <xf numFmtId="187" fontId="152" fillId="5" borderId="5" xfId="82" applyNumberFormat="1" applyFont="1" applyFill="1" applyBorder="1" applyAlignment="1" applyProtection="1">
      <alignment horizontal="center" vertical="center"/>
    </xf>
    <xf numFmtId="187" fontId="153" fillId="5" borderId="5" xfId="82" applyNumberFormat="1" applyFont="1" applyFill="1" applyBorder="1" applyAlignment="1" applyProtection="1">
      <alignment horizontal="center" vertical="center"/>
    </xf>
    <xf numFmtId="0" fontId="32" fillId="0" borderId="5" xfId="0" applyNumberFormat="1" applyFont="1" applyBorder="1" applyAlignment="1">
      <alignment horizontal="center" vertical="center"/>
    </xf>
    <xf numFmtId="0" fontId="32" fillId="0" borderId="5" xfId="0" applyNumberFormat="1" applyFont="1" applyFill="1" applyBorder="1" applyAlignment="1">
      <alignment horizontal="center" vertical="center"/>
    </xf>
    <xf numFmtId="187" fontId="153" fillId="0" borderId="5" xfId="82" applyNumberFormat="1" applyFont="1" applyFill="1" applyBorder="1" applyAlignment="1" applyProtection="1">
      <alignment horizontal="center" vertical="center"/>
    </xf>
    <xf numFmtId="0" fontId="21" fillId="13" borderId="9" xfId="0" applyNumberFormat="1" applyFont="1" applyFill="1" applyBorder="1" applyAlignment="1">
      <alignment horizontal="center" vertical="center"/>
    </xf>
    <xf numFmtId="186" fontId="152" fillId="5" borderId="5" xfId="82" applyNumberFormat="1" applyFont="1" applyFill="1" applyBorder="1" applyAlignment="1" applyProtection="1">
      <alignment horizontal="center" vertical="center"/>
    </xf>
    <xf numFmtId="0" fontId="153" fillId="5" borderId="5" xfId="83" applyFont="1" applyFill="1" applyBorder="1" applyAlignment="1" applyProtection="1">
      <alignment horizontal="center" vertical="center"/>
    </xf>
    <xf numFmtId="0" fontId="35" fillId="0" borderId="5" xfId="0" applyFont="1" applyBorder="1" applyAlignment="1">
      <alignment horizontal="center" vertical="center"/>
    </xf>
    <xf numFmtId="186" fontId="43" fillId="11" borderId="5" xfId="82" applyNumberFormat="1" applyFont="1" applyFill="1" applyBorder="1" applyAlignment="1" applyProtection="1">
      <alignment horizontal="center" vertical="center"/>
    </xf>
    <xf numFmtId="0" fontId="32" fillId="0" borderId="5" xfId="46" applyNumberFormat="1" applyFont="1" applyFill="1" applyBorder="1" applyAlignment="1">
      <alignment horizontal="center" vertical="center"/>
    </xf>
    <xf numFmtId="186" fontId="153" fillId="0" borderId="5" xfId="82" applyNumberFormat="1" applyFont="1" applyFill="1" applyBorder="1" applyAlignment="1" applyProtection="1">
      <alignment horizontal="center" vertical="center"/>
    </xf>
    <xf numFmtId="0" fontId="77" fillId="0" borderId="0" xfId="0" applyFont="1" applyFill="1" applyBorder="1" applyAlignment="1">
      <alignment vertical="center"/>
    </xf>
    <xf numFmtId="0" fontId="107" fillId="0" borderId="0" xfId="0" applyFont="1" applyFill="1" applyBorder="1" applyAlignment="1">
      <alignment vertical="center"/>
    </xf>
    <xf numFmtId="0" fontId="107" fillId="0" borderId="0" xfId="0" applyNumberFormat="1" applyFont="1" applyFill="1" applyBorder="1" applyAlignment="1">
      <alignment vertical="center"/>
    </xf>
    <xf numFmtId="0" fontId="15" fillId="0" borderId="0" xfId="0" applyFont="1" applyFill="1" applyBorder="1" applyAlignment="1">
      <alignment horizontal="left" vertical="center"/>
    </xf>
    <xf numFmtId="0" fontId="15" fillId="0" borderId="0" xfId="0" applyNumberFormat="1" applyFont="1" applyFill="1" applyBorder="1" applyAlignment="1">
      <alignment horizontal="left" vertical="center"/>
    </xf>
    <xf numFmtId="0" fontId="78" fillId="0" borderId="0" xfId="0" applyFont="1" applyFill="1" applyBorder="1" applyAlignment="1">
      <alignment vertical="center"/>
    </xf>
    <xf numFmtId="0" fontId="78" fillId="0" borderId="0" xfId="0" applyNumberFormat="1" applyFont="1" applyFill="1" applyBorder="1" applyAlignment="1">
      <alignment vertical="center"/>
    </xf>
    <xf numFmtId="0" fontId="154" fillId="0" borderId="0" xfId="0" applyFont="1" applyFill="1" applyBorder="1" applyAlignment="1">
      <alignment horizontal="left" vertical="center"/>
    </xf>
    <xf numFmtId="0" fontId="78" fillId="0" borderId="0" xfId="0" applyFont="1" applyFill="1" applyBorder="1" applyAlignment="1">
      <alignment horizontal="left" vertical="center"/>
    </xf>
    <xf numFmtId="0" fontId="78" fillId="0" borderId="0" xfId="0" applyNumberFormat="1" applyFont="1" applyFill="1" applyBorder="1" applyAlignment="1">
      <alignment horizontal="left" vertical="center"/>
    </xf>
    <xf numFmtId="0" fontId="78" fillId="0" borderId="0" xfId="0" applyFont="1" applyFill="1" applyBorder="1" applyAlignment="1">
      <alignment vertical="center" wrapText="1"/>
    </xf>
    <xf numFmtId="0" fontId="78" fillId="0" borderId="0" xfId="0" applyNumberFormat="1" applyFont="1" applyFill="1" applyBorder="1" applyAlignment="1">
      <alignment vertical="center" wrapText="1"/>
    </xf>
    <xf numFmtId="0" fontId="154" fillId="0" borderId="0" xfId="0" applyNumberFormat="1" applyFont="1" applyFill="1" applyBorder="1" applyAlignment="1">
      <alignment horizontal="left" vertical="center"/>
    </xf>
    <xf numFmtId="0" fontId="155" fillId="0" borderId="0" xfId="0" applyFont="1" applyFill="1" applyBorder="1" applyAlignment="1">
      <alignment horizontal="left" vertical="center"/>
    </xf>
    <xf numFmtId="0" fontId="156" fillId="0" borderId="0" xfId="12" applyFont="1" applyFill="1" applyAlignment="1">
      <alignment horizontal="left" vertical="center"/>
    </xf>
    <xf numFmtId="0" fontId="79" fillId="0" borderId="0" xfId="0" applyFont="1" applyFill="1">
      <alignment vertical="center"/>
    </xf>
    <xf numFmtId="0" fontId="79" fillId="0" borderId="0" xfId="0" applyNumberFormat="1" applyFont="1" applyFill="1">
      <alignment vertical="center"/>
    </xf>
    <xf numFmtId="0" fontId="32" fillId="0" borderId="5" xfId="70" applyNumberFormat="1" applyFont="1" applyFill="1" applyBorder="1" applyAlignment="1">
      <alignment horizontal="center" vertical="center"/>
    </xf>
    <xf numFmtId="0" fontId="15" fillId="0" borderId="0" xfId="0" applyNumberFormat="1" applyFont="1" applyFill="1" applyBorder="1" applyAlignment="1">
      <alignment vertical="center"/>
    </xf>
    <xf numFmtId="0" fontId="154" fillId="0" borderId="0" xfId="0" applyNumberFormat="1" applyFont="1" applyFill="1" applyBorder="1" applyAlignment="1">
      <alignment vertical="center"/>
    </xf>
    <xf numFmtId="0" fontId="155" fillId="0" borderId="0" xfId="0" applyNumberFormat="1" applyFont="1" applyFill="1" applyBorder="1" applyAlignment="1">
      <alignment vertical="center"/>
    </xf>
    <xf numFmtId="0" fontId="157" fillId="9" borderId="0" xfId="0" applyFont="1" applyFill="1" applyAlignment="1">
      <alignment horizontal="center" vertical="center"/>
    </xf>
    <xf numFmtId="0" fontId="158" fillId="0" borderId="0" xfId="12" applyFont="1" applyAlignment="1">
      <alignment vertical="center"/>
    </xf>
    <xf numFmtId="0" fontId="158" fillId="0" borderId="0" xfId="12" applyFont="1">
      <alignment vertical="center"/>
    </xf>
    <xf numFmtId="177" fontId="159" fillId="11" borderId="5" xfId="0" applyNumberFormat="1" applyFont="1" applyFill="1" applyBorder="1" applyAlignment="1">
      <alignment horizontal="center" vertical="center"/>
    </xf>
    <xf numFmtId="177" fontId="160" fillId="11" borderId="5" xfId="0" applyNumberFormat="1" applyFont="1" applyFill="1" applyBorder="1" applyAlignment="1">
      <alignment horizontal="center" vertical="center"/>
    </xf>
    <xf numFmtId="177" fontId="63" fillId="11" borderId="5" xfId="67" applyNumberFormat="1" applyFont="1" applyFill="1" applyBorder="1" applyAlignment="1">
      <alignment horizontal="center" vertical="center"/>
    </xf>
    <xf numFmtId="0" fontId="161" fillId="11" borderId="5" xfId="0" applyFont="1" applyFill="1" applyBorder="1" applyAlignment="1">
      <alignment horizontal="center" vertical="center"/>
    </xf>
    <xf numFmtId="177" fontId="0" fillId="11" borderId="5" xfId="0" applyNumberFormat="1" applyFont="1" applyFill="1" applyBorder="1" applyAlignment="1">
      <alignment horizontal="center" vertical="center"/>
    </xf>
    <xf numFmtId="0" fontId="162" fillId="9" borderId="5" xfId="0" applyFont="1" applyFill="1" applyBorder="1" applyAlignment="1">
      <alignment horizontal="center" vertical="center"/>
    </xf>
    <xf numFmtId="0" fontId="163" fillId="9" borderId="5" xfId="0" applyFont="1" applyFill="1" applyBorder="1" applyAlignment="1">
      <alignment horizontal="center" vertical="center"/>
    </xf>
    <xf numFmtId="177" fontId="164" fillId="5" borderId="5" xfId="0" applyNumberFormat="1" applyFont="1" applyFill="1" applyBorder="1" applyAlignment="1">
      <alignment horizontal="center"/>
    </xf>
    <xf numFmtId="197" fontId="165" fillId="5" borderId="55" xfId="0" applyNumberFormat="1" applyFont="1" applyFill="1" applyBorder="1" applyAlignment="1">
      <alignment horizontal="center" shrinkToFit="1"/>
    </xf>
    <xf numFmtId="179" fontId="0" fillId="0" borderId="5" xfId="0" applyNumberFormat="1" applyFont="1" applyFill="1" applyBorder="1" applyAlignment="1">
      <alignment horizontal="center" vertical="center"/>
    </xf>
    <xf numFmtId="0" fontId="138" fillId="9" borderId="28" xfId="0" applyFont="1" applyFill="1" applyBorder="1" applyAlignment="1">
      <alignment horizontal="center" vertical="center"/>
    </xf>
    <xf numFmtId="0" fontId="138" fillId="9" borderId="32" xfId="0" applyFont="1" applyFill="1" applyBorder="1" applyAlignment="1">
      <alignment horizontal="center" vertical="center"/>
    </xf>
    <xf numFmtId="0" fontId="23" fillId="5" borderId="27" xfId="0" applyFont="1" applyFill="1" applyBorder="1" applyAlignment="1">
      <alignment horizontal="center" vertical="center" wrapText="1"/>
    </xf>
    <xf numFmtId="0" fontId="23" fillId="5" borderId="19" xfId="0" applyFont="1" applyFill="1" applyBorder="1" applyAlignment="1">
      <alignment horizontal="center" vertical="center"/>
    </xf>
    <xf numFmtId="0" fontId="101" fillId="0" borderId="56" xfId="0" applyFont="1" applyFill="1" applyBorder="1" applyAlignment="1">
      <alignment horizontal="center" vertical="center" wrapText="1"/>
    </xf>
    <xf numFmtId="0" fontId="101" fillId="0" borderId="57" xfId="0" applyFont="1" applyFill="1" applyBorder="1" applyAlignment="1">
      <alignment horizontal="center" vertical="center" wrapText="1"/>
    </xf>
    <xf numFmtId="0" fontId="101" fillId="0" borderId="58" xfId="0" applyFont="1" applyFill="1" applyBorder="1" applyAlignment="1">
      <alignment horizontal="center" vertical="center" wrapText="1"/>
    </xf>
    <xf numFmtId="0" fontId="98" fillId="0" borderId="59" xfId="0" applyFont="1" applyFill="1" applyBorder="1" applyAlignment="1">
      <alignment horizontal="center" vertical="center" wrapText="1"/>
    </xf>
    <xf numFmtId="0" fontId="119" fillId="0" borderId="59" xfId="0" applyFont="1" applyFill="1" applyBorder="1" applyAlignment="1">
      <alignment horizontal="center" vertical="center" wrapText="1"/>
    </xf>
    <xf numFmtId="0" fontId="101" fillId="0" borderId="60" xfId="0" applyFont="1" applyFill="1" applyBorder="1" applyAlignment="1">
      <alignment horizontal="center" vertical="center" wrapText="1"/>
    </xf>
    <xf numFmtId="0" fontId="98" fillId="0" borderId="61" xfId="0" applyFont="1" applyFill="1" applyBorder="1" applyAlignment="1">
      <alignment horizontal="left" vertical="center" wrapText="1"/>
    </xf>
    <xf numFmtId="0" fontId="101" fillId="0" borderId="27" xfId="0" applyFont="1" applyFill="1" applyBorder="1" applyAlignment="1">
      <alignment horizontal="center" vertical="center" wrapText="1"/>
    </xf>
    <xf numFmtId="0" fontId="98" fillId="0" borderId="19" xfId="0" applyFont="1" applyFill="1" applyBorder="1" applyAlignment="1">
      <alignment horizontal="left" vertical="center" wrapText="1"/>
    </xf>
    <xf numFmtId="0" fontId="0"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0" fontId="8" fillId="0" borderId="0" xfId="0" applyFont="1" applyFill="1" applyBorder="1" applyAlignment="1"/>
    <xf numFmtId="0" fontId="44" fillId="9" borderId="5" xfId="0" applyFont="1" applyFill="1" applyBorder="1" applyAlignment="1">
      <alignment horizontal="center" vertical="center"/>
    </xf>
    <xf numFmtId="0" fontId="166" fillId="9" borderId="5" xfId="0" applyFont="1" applyFill="1" applyBorder="1" applyAlignment="1">
      <alignment horizontal="center" vertical="center"/>
    </xf>
    <xf numFmtId="0" fontId="20" fillId="5" borderId="5" xfId="0" applyFont="1" applyFill="1" applyBorder="1" applyAlignment="1">
      <alignment horizontal="center" vertical="center"/>
    </xf>
    <xf numFmtId="0" fontId="20" fillId="5" borderId="7" xfId="0" applyFont="1" applyFill="1" applyBorder="1" applyAlignment="1">
      <alignment horizontal="center" vertical="center"/>
    </xf>
    <xf numFmtId="0" fontId="20" fillId="5" borderId="8" xfId="0" applyFont="1" applyFill="1" applyBorder="1" applyAlignment="1">
      <alignment horizontal="center" vertical="center"/>
    </xf>
    <xf numFmtId="0" fontId="20" fillId="0" borderId="34"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12" xfId="0" applyFont="1" applyFill="1" applyBorder="1" applyAlignment="1">
      <alignment horizontal="center" vertical="center"/>
    </xf>
    <xf numFmtId="0" fontId="147" fillId="0" borderId="62" xfId="0" applyFont="1" applyFill="1" applyBorder="1" applyAlignment="1">
      <alignment horizontal="center" vertical="center" wrapText="1"/>
    </xf>
    <xf numFmtId="0" fontId="147" fillId="0" borderId="26" xfId="0" applyFont="1" applyFill="1" applyBorder="1" applyAlignment="1">
      <alignment horizontal="center" vertical="center" wrapText="1"/>
    </xf>
    <xf numFmtId="0" fontId="147" fillId="0" borderId="24" xfId="0" applyFont="1" applyFill="1" applyBorder="1" applyAlignment="1">
      <alignment horizontal="center" vertical="center" wrapText="1"/>
    </xf>
    <xf numFmtId="0" fontId="167" fillId="15" borderId="27" xfId="0" applyFont="1" applyFill="1" applyBorder="1" applyAlignment="1">
      <alignment horizontal="center" vertical="center"/>
    </xf>
    <xf numFmtId="183" fontId="32" fillId="15" borderId="5" xfId="0" applyNumberFormat="1" applyFont="1" applyFill="1" applyBorder="1" applyAlignment="1">
      <alignment horizontal="center" vertical="center"/>
    </xf>
    <xf numFmtId="0" fontId="35" fillId="0" borderId="37" xfId="0" applyFont="1" applyFill="1" applyBorder="1" applyAlignment="1">
      <alignment horizontal="center" vertical="center"/>
    </xf>
    <xf numFmtId="0" fontId="35" fillId="0" borderId="63"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37" xfId="0" applyFont="1" applyFill="1" applyBorder="1" applyAlignment="1">
      <alignment horizontal="center" vertical="center"/>
    </xf>
    <xf numFmtId="0" fontId="0" fillId="0" borderId="0" xfId="0" applyFont="1" applyFill="1" applyBorder="1" applyAlignment="1">
      <alignment horizontal="left" vertical="center"/>
    </xf>
    <xf numFmtId="0" fontId="168" fillId="0" borderId="0" xfId="0" applyFont="1" applyFill="1" applyBorder="1" applyAlignment="1">
      <alignment horizontal="left" vertical="center"/>
    </xf>
    <xf numFmtId="0" fontId="48" fillId="0" borderId="0" xfId="12" applyFont="1" applyFill="1" applyBorder="1" applyAlignment="1" applyProtection="1">
      <alignment horizontal="center" vertical="center"/>
    </xf>
    <xf numFmtId="0" fontId="20" fillId="5" borderId="9" xfId="0" applyFont="1" applyFill="1" applyBorder="1" applyAlignment="1">
      <alignment horizontal="center" vertical="center"/>
    </xf>
    <xf numFmtId="0" fontId="20" fillId="0" borderId="18" xfId="0" applyFont="1" applyFill="1" applyBorder="1" applyAlignment="1">
      <alignment horizontal="center" vertical="center"/>
    </xf>
    <xf numFmtId="0" fontId="147" fillId="0" borderId="31" xfId="0" applyFont="1" applyFill="1" applyBorder="1" applyAlignment="1">
      <alignment horizontal="center" vertical="center" wrapText="1"/>
    </xf>
    <xf numFmtId="0" fontId="169" fillId="15" borderId="64" xfId="0" applyFont="1" applyFill="1" applyBorder="1" applyAlignment="1">
      <alignment horizontal="center" vertical="center" wrapText="1"/>
    </xf>
    <xf numFmtId="0" fontId="169" fillId="15" borderId="65" xfId="0" applyFont="1" applyFill="1" applyBorder="1" applyAlignment="1">
      <alignment horizontal="center" vertical="center" wrapText="1"/>
    </xf>
    <xf numFmtId="0" fontId="170" fillId="15" borderId="66" xfId="0" applyFont="1" applyFill="1" applyBorder="1" applyAlignment="1">
      <alignment horizontal="left" vertical="center" wrapText="1"/>
    </xf>
    <xf numFmtId="0" fontId="170" fillId="15" borderId="67" xfId="0" applyFont="1" applyFill="1" applyBorder="1" applyAlignment="1">
      <alignment horizontal="left" vertical="center" wrapText="1"/>
    </xf>
    <xf numFmtId="0" fontId="77" fillId="15" borderId="25" xfId="103" applyFont="1" applyFill="1" applyBorder="1" applyAlignment="1">
      <alignment horizontal="left" vertical="center"/>
    </xf>
    <xf numFmtId="0" fontId="98" fillId="15" borderId="0" xfId="0" applyFont="1" applyFill="1" applyBorder="1" applyAlignment="1">
      <alignment horizontal="left" vertical="center" wrapText="1"/>
    </xf>
    <xf numFmtId="0" fontId="9" fillId="15" borderId="0" xfId="12" applyFont="1" applyFill="1" applyAlignment="1">
      <alignment horizontal="center" vertical="center" wrapText="1"/>
    </xf>
    <xf numFmtId="0" fontId="98" fillId="15" borderId="25" xfId="0" applyFont="1" applyFill="1" applyBorder="1" applyAlignment="1">
      <alignment horizontal="left" vertical="center" wrapText="1"/>
    </xf>
    <xf numFmtId="0" fontId="98" fillId="11" borderId="0" xfId="0" applyFont="1" applyFill="1" applyBorder="1" applyAlignment="1">
      <alignment horizontal="left" vertical="center" wrapText="1"/>
    </xf>
    <xf numFmtId="0" fontId="98" fillId="18" borderId="25" xfId="0" applyFont="1" applyFill="1" applyBorder="1" applyAlignment="1">
      <alignment horizontal="left" vertical="center" wrapText="1"/>
    </xf>
    <xf numFmtId="0" fontId="98" fillId="18" borderId="0" xfId="0" applyFont="1" applyFill="1" applyBorder="1" applyAlignment="1">
      <alignment horizontal="left" vertical="center" wrapText="1"/>
    </xf>
    <xf numFmtId="0" fontId="98" fillId="0" borderId="25" xfId="0" applyFont="1" applyFill="1" applyBorder="1" applyAlignment="1">
      <alignment horizontal="left" vertical="center" wrapText="1"/>
    </xf>
    <xf numFmtId="0" fontId="98" fillId="0" borderId="0" xfId="0" applyFont="1" applyFill="1" applyBorder="1" applyAlignment="1">
      <alignment horizontal="left" vertical="center" wrapText="1"/>
    </xf>
    <xf numFmtId="0" fontId="98" fillId="0" borderId="25" xfId="0" applyFont="1" applyFill="1" applyBorder="1" applyAlignment="1">
      <alignment horizontal="left" vertical="center"/>
    </xf>
    <xf numFmtId="0" fontId="98" fillId="0" borderId="0" xfId="0" applyFont="1" applyFill="1" applyAlignment="1">
      <alignment horizontal="left" vertical="center"/>
    </xf>
    <xf numFmtId="0" fontId="119" fillId="0" borderId="25" xfId="0" applyFont="1" applyFill="1" applyBorder="1" applyAlignment="1">
      <alignment horizontal="left" vertical="center" wrapText="1"/>
    </xf>
    <xf numFmtId="0" fontId="119" fillId="0" borderId="0" xfId="0" applyFont="1" applyFill="1" applyBorder="1" applyAlignment="1">
      <alignment horizontal="left" vertical="center" wrapText="1"/>
    </xf>
    <xf numFmtId="0" fontId="171" fillId="0" borderId="25" xfId="0" applyFont="1" applyFill="1" applyBorder="1" applyAlignment="1">
      <alignment horizontal="left" vertical="center" wrapText="1"/>
    </xf>
    <xf numFmtId="0" fontId="171" fillId="0" borderId="0" xfId="0" applyFont="1" applyFill="1" applyBorder="1" applyAlignment="1">
      <alignment horizontal="left" vertical="center" wrapText="1"/>
    </xf>
    <xf numFmtId="0" fontId="171" fillId="0" borderId="25" xfId="0" applyNumberFormat="1" applyFont="1" applyFill="1" applyBorder="1" applyAlignment="1">
      <alignment horizontal="left" vertical="center" wrapText="1"/>
    </xf>
    <xf numFmtId="0" fontId="171" fillId="0" borderId="0" xfId="0" applyNumberFormat="1" applyFont="1" applyFill="1" applyAlignment="1">
      <alignment horizontal="left" vertical="center" wrapText="1"/>
    </xf>
    <xf numFmtId="0" fontId="77" fillId="0" borderId="25" xfId="0" applyFont="1" applyFill="1" applyBorder="1" applyAlignment="1">
      <alignment horizontal="left" vertical="center" wrapText="1"/>
    </xf>
    <xf numFmtId="0" fontId="77" fillId="0" borderId="0" xfId="0" applyFont="1" applyFill="1" applyBorder="1" applyAlignment="1">
      <alignment horizontal="left" vertical="center" wrapText="1"/>
    </xf>
    <xf numFmtId="0" fontId="77" fillId="19" borderId="25" xfId="0" applyFont="1" applyFill="1" applyBorder="1" applyAlignment="1">
      <alignment horizontal="left" vertical="center" wrapText="1"/>
    </xf>
    <xf numFmtId="0" fontId="77" fillId="19" borderId="0" xfId="0" applyFont="1" applyFill="1" applyAlignment="1">
      <alignment horizontal="left" vertical="center" wrapText="1"/>
    </xf>
    <xf numFmtId="0" fontId="98" fillId="0" borderId="0" xfId="0" applyFont="1" applyFill="1" applyAlignment="1">
      <alignment horizontal="left" vertical="center" wrapText="1"/>
    </xf>
    <xf numFmtId="0" fontId="98" fillId="0" borderId="68" xfId="0" applyFont="1" applyFill="1" applyBorder="1" applyAlignment="1">
      <alignment horizontal="left" vertical="center" wrapText="1"/>
    </xf>
    <xf numFmtId="0" fontId="98" fillId="0" borderId="69" xfId="0" applyFont="1" applyFill="1" applyBorder="1" applyAlignment="1">
      <alignment horizontal="left" vertical="center" wrapText="1"/>
    </xf>
    <xf numFmtId="0" fontId="172" fillId="0" borderId="25" xfId="0" applyFont="1" applyFill="1" applyBorder="1" applyAlignment="1">
      <alignment vertical="center"/>
    </xf>
    <xf numFmtId="0" fontId="98" fillId="15" borderId="0" xfId="0" applyFont="1" applyFill="1" applyAlignment="1">
      <alignment vertical="center"/>
    </xf>
    <xf numFmtId="0" fontId="169" fillId="15" borderId="70" xfId="0" applyFont="1" applyFill="1" applyBorder="1" applyAlignment="1">
      <alignment horizontal="center" vertical="center" wrapText="1"/>
    </xf>
    <xf numFmtId="0" fontId="170" fillId="15" borderId="71" xfId="0" applyFont="1" applyFill="1" applyBorder="1" applyAlignment="1">
      <alignment horizontal="left" vertical="center" wrapText="1"/>
    </xf>
    <xf numFmtId="0" fontId="98" fillId="15" borderId="72" xfId="0" applyFont="1" applyFill="1" applyBorder="1" applyAlignment="1">
      <alignment horizontal="left" vertical="center" wrapText="1"/>
    </xf>
    <xf numFmtId="0" fontId="98" fillId="18" borderId="72" xfId="0" applyFont="1" applyFill="1" applyBorder="1" applyAlignment="1">
      <alignment horizontal="left" vertical="center" wrapText="1"/>
    </xf>
    <xf numFmtId="0" fontId="98" fillId="0" borderId="72" xfId="0" applyFont="1" applyFill="1" applyBorder="1" applyAlignment="1">
      <alignment horizontal="left" vertical="center" wrapText="1"/>
    </xf>
    <xf numFmtId="0" fontId="98" fillId="0" borderId="72" xfId="0" applyFont="1" applyFill="1" applyBorder="1" applyAlignment="1">
      <alignment horizontal="left" vertical="center"/>
    </xf>
    <xf numFmtId="0" fontId="119" fillId="0" borderId="72" xfId="0" applyFont="1" applyFill="1" applyBorder="1" applyAlignment="1">
      <alignment horizontal="left" vertical="center" wrapText="1"/>
    </xf>
    <xf numFmtId="0" fontId="171" fillId="0" borderId="72" xfId="0" applyFont="1" applyFill="1" applyBorder="1" applyAlignment="1">
      <alignment horizontal="left" vertical="center" wrapText="1"/>
    </xf>
    <xf numFmtId="0" fontId="171" fillId="0" borderId="72" xfId="0" applyNumberFormat="1" applyFont="1" applyFill="1" applyBorder="1" applyAlignment="1">
      <alignment horizontal="left" vertical="center" wrapText="1"/>
    </xf>
    <xf numFmtId="0" fontId="77" fillId="0" borderId="72" xfId="0" applyFont="1" applyFill="1" applyBorder="1" applyAlignment="1">
      <alignment horizontal="left" vertical="center" wrapText="1"/>
    </xf>
    <xf numFmtId="0" fontId="77" fillId="19" borderId="72" xfId="0" applyFont="1" applyFill="1" applyBorder="1" applyAlignment="1">
      <alignment horizontal="left" vertical="center" wrapText="1"/>
    </xf>
    <xf numFmtId="0" fontId="98" fillId="0" borderId="73" xfId="0" applyFont="1" applyFill="1" applyBorder="1" applyAlignment="1">
      <alignment horizontal="left" vertical="center" wrapText="1"/>
    </xf>
    <xf numFmtId="194" fontId="8" fillId="0" borderId="0" xfId="0" applyNumberFormat="1" applyFont="1" applyFill="1" applyBorder="1" applyAlignment="1"/>
    <xf numFmtId="194" fontId="173" fillId="0" borderId="0" xfId="0" applyNumberFormat="1" applyFont="1" applyFill="1" applyBorder="1" applyAlignment="1">
      <alignment horizontal="center" vertical="center"/>
    </xf>
    <xf numFmtId="194" fontId="174" fillId="0" borderId="0" xfId="0" applyNumberFormat="1" applyFont="1" applyFill="1" applyBorder="1" applyAlignment="1"/>
    <xf numFmtId="194" fontId="98" fillId="0" borderId="0" xfId="0" applyNumberFormat="1" applyFont="1" applyFill="1" applyBorder="1" applyAlignment="1"/>
    <xf numFmtId="194" fontId="112" fillId="0" borderId="0" xfId="0" applyNumberFormat="1" applyFont="1" applyFill="1" applyBorder="1" applyAlignment="1"/>
    <xf numFmtId="194" fontId="5" fillId="0" borderId="0" xfId="0" applyNumberFormat="1" applyFont="1" applyFill="1" applyBorder="1" applyAlignment="1"/>
    <xf numFmtId="194" fontId="15" fillId="0" borderId="0" xfId="0" applyNumberFormat="1" applyFont="1" applyFill="1" applyBorder="1" applyAlignment="1">
      <alignment horizontal="left" vertical="center"/>
    </xf>
    <xf numFmtId="194" fontId="98" fillId="0" borderId="0" xfId="0" applyNumberFormat="1" applyFont="1" applyFill="1" applyBorder="1" applyAlignment="1">
      <alignment horizontal="left"/>
    </xf>
    <xf numFmtId="194" fontId="119" fillId="0" borderId="0" xfId="0" applyNumberFormat="1" applyFont="1" applyFill="1" applyBorder="1" applyAlignment="1"/>
    <xf numFmtId="194" fontId="15" fillId="0" borderId="0" xfId="0" applyNumberFormat="1" applyFont="1" applyFill="1" applyBorder="1" applyAlignment="1"/>
    <xf numFmtId="194" fontId="123" fillId="0" borderId="0" xfId="0" applyNumberFormat="1" applyFont="1" applyFill="1" applyBorder="1" applyAlignment="1"/>
    <xf numFmtId="194" fontId="8" fillId="0" borderId="0" xfId="63" applyNumberFormat="1" applyFont="1" applyFill="1" applyBorder="1" applyAlignment="1" applyProtection="1">
      <alignment horizontal="left" vertical="center"/>
    </xf>
    <xf numFmtId="194" fontId="125" fillId="0" borderId="0" xfId="12" applyNumberFormat="1" applyFont="1" applyAlignment="1" applyProtection="1">
      <alignment horizontal="right"/>
    </xf>
    <xf numFmtId="194" fontId="15" fillId="0" borderId="0" xfId="0" applyNumberFormat="1" applyFont="1" applyFill="1" applyBorder="1" applyAlignment="1">
      <alignment vertical="center"/>
    </xf>
    <xf numFmtId="194" fontId="8" fillId="0" borderId="0" xfId="0" applyNumberFormat="1" applyFont="1" applyFill="1" applyBorder="1" applyAlignment="1">
      <alignment vertical="center"/>
    </xf>
    <xf numFmtId="194" fontId="175" fillId="0" borderId="0" xfId="0" applyNumberFormat="1" applyFont="1" applyFill="1" applyBorder="1" applyAlignment="1">
      <alignment vertical="center"/>
    </xf>
    <xf numFmtId="194" fontId="176" fillId="0" borderId="0" xfId="0" applyNumberFormat="1" applyFont="1" applyFill="1" applyBorder="1" applyAlignment="1"/>
    <xf numFmtId="194" fontId="4" fillId="0" borderId="0" xfId="0" applyNumberFormat="1" applyFont="1" applyFill="1" applyBorder="1" applyAlignment="1">
      <alignment horizontal="left" vertical="center"/>
    </xf>
    <xf numFmtId="0" fontId="169" fillId="0" borderId="64" xfId="103" applyFont="1" applyFill="1" applyBorder="1" applyAlignment="1">
      <alignment horizontal="center" vertical="center" wrapText="1"/>
    </xf>
    <xf numFmtId="0" fontId="169" fillId="0" borderId="65" xfId="103" applyFont="1" applyFill="1" applyBorder="1" applyAlignment="1">
      <alignment horizontal="center" vertical="center" wrapText="1"/>
    </xf>
    <xf numFmtId="0" fontId="170" fillId="15" borderId="25" xfId="103" applyFont="1" applyFill="1" applyBorder="1" applyAlignment="1">
      <alignment horizontal="left" vertical="center" wrapText="1"/>
    </xf>
    <xf numFmtId="0" fontId="170" fillId="15" borderId="0" xfId="103" applyFont="1" applyFill="1" applyBorder="1" applyAlignment="1">
      <alignment horizontal="left" vertical="center" wrapText="1"/>
    </xf>
    <xf numFmtId="0" fontId="9" fillId="15" borderId="0" xfId="12" applyNumberFormat="1" applyFont="1" applyFill="1" applyBorder="1" applyAlignment="1" applyProtection="1">
      <alignment horizontal="center" vertical="center" wrapText="1"/>
    </xf>
    <xf numFmtId="0" fontId="9" fillId="15" borderId="0" xfId="12" applyNumberFormat="1" applyFont="1" applyFill="1" applyBorder="1" applyAlignment="1" applyProtection="1">
      <alignment horizontal="left" vertical="center" wrapText="1"/>
    </xf>
    <xf numFmtId="0" fontId="98" fillId="15" borderId="25" xfId="103" applyFont="1" applyFill="1" applyBorder="1" applyAlignment="1">
      <alignment horizontal="left" vertical="center" wrapText="1"/>
    </xf>
    <xf numFmtId="0" fontId="98" fillId="11" borderId="0" xfId="103" applyFont="1" applyFill="1" applyBorder="1" applyAlignment="1">
      <alignment horizontal="left" vertical="center" wrapText="1"/>
    </xf>
    <xf numFmtId="0" fontId="12" fillId="0" borderId="25" xfId="103" applyFont="1" applyFill="1" applyBorder="1" applyAlignment="1">
      <alignment horizontal="left" vertical="center" wrapText="1"/>
    </xf>
    <xf numFmtId="0" fontId="12" fillId="0" borderId="0" xfId="103" applyFont="1" applyFill="1" applyBorder="1" applyAlignment="1">
      <alignment horizontal="left" vertical="center" wrapText="1"/>
    </xf>
    <xf numFmtId="0" fontId="98" fillId="0" borderId="25" xfId="103" applyFont="1" applyFill="1" applyBorder="1" applyAlignment="1">
      <alignment horizontal="left" vertical="center" wrapText="1"/>
    </xf>
    <xf numFmtId="0" fontId="98" fillId="0" borderId="0" xfId="103" applyFont="1" applyFill="1" applyBorder="1" applyAlignment="1">
      <alignment horizontal="left" vertical="center" wrapText="1"/>
    </xf>
    <xf numFmtId="0" fontId="98" fillId="0" borderId="0" xfId="103" applyFont="1" applyFill="1" applyAlignment="1">
      <alignment horizontal="left" vertical="center" wrapText="1"/>
    </xf>
    <xf numFmtId="0" fontId="98" fillId="0" borderId="25" xfId="103" applyNumberFormat="1" applyFont="1" applyFill="1" applyBorder="1" applyAlignment="1">
      <alignment horizontal="left" vertical="center"/>
    </xf>
    <xf numFmtId="0" fontId="117" fillId="0" borderId="25" xfId="75" applyFont="1" applyFill="1" applyBorder="1" applyAlignment="1" applyProtection="1">
      <alignment horizontal="left" vertical="center" wrapText="1"/>
    </xf>
    <xf numFmtId="0" fontId="117" fillId="0" borderId="0" xfId="75" applyFont="1" applyFill="1" applyAlignment="1" applyProtection="1">
      <alignment horizontal="left" vertical="center" wrapText="1"/>
    </xf>
    <xf numFmtId="0" fontId="177" fillId="0" borderId="25" xfId="75" applyFont="1" applyFill="1" applyBorder="1" applyAlignment="1" applyProtection="1">
      <alignment horizontal="left" vertical="center" wrapText="1"/>
    </xf>
    <xf numFmtId="0" fontId="65" fillId="0" borderId="25" xfId="75" applyFont="1" applyFill="1" applyBorder="1" applyAlignment="1" applyProtection="1">
      <alignment horizontal="left" vertical="center" wrapText="1"/>
    </xf>
    <xf numFmtId="0" fontId="65" fillId="0" borderId="0" xfId="75" applyFont="1" applyFill="1" applyAlignment="1" applyProtection="1">
      <alignment horizontal="left" vertical="center" wrapText="1"/>
    </xf>
    <xf numFmtId="0" fontId="178" fillId="0" borderId="25" xfId="75" applyFont="1" applyFill="1" applyBorder="1" applyAlignment="1" applyProtection="1">
      <alignment horizontal="left" vertical="center" wrapText="1"/>
    </xf>
    <xf numFmtId="0" fontId="178" fillId="0" borderId="0" xfId="75" applyFont="1" applyFill="1" applyAlignment="1" applyProtection="1">
      <alignment horizontal="left" vertical="center" wrapText="1"/>
    </xf>
    <xf numFmtId="0" fontId="179" fillId="0" borderId="25" xfId="75" applyFont="1" applyFill="1" applyBorder="1" applyAlignment="1" applyProtection="1">
      <alignment horizontal="left" vertical="center" wrapText="1"/>
    </xf>
    <xf numFmtId="0" fontId="179" fillId="0" borderId="0" xfId="75" applyFont="1" applyFill="1" applyAlignment="1" applyProtection="1">
      <alignment horizontal="left" vertical="center" wrapText="1"/>
    </xf>
    <xf numFmtId="0" fontId="179" fillId="0" borderId="25" xfId="75" applyFont="1" applyFill="1" applyBorder="1" applyAlignment="1" applyProtection="1">
      <alignment horizontal="left" vertical="center"/>
    </xf>
    <xf numFmtId="0" fontId="180" fillId="0" borderId="25" xfId="75" applyFont="1" applyFill="1" applyBorder="1" applyAlignment="1" applyProtection="1">
      <alignment horizontal="left" vertical="center"/>
    </xf>
    <xf numFmtId="0" fontId="181" fillId="15" borderId="0" xfId="75" applyFont="1" applyFill="1" applyAlignment="1" applyProtection="1">
      <alignment horizontal="left" vertical="center" wrapText="1"/>
    </xf>
    <xf numFmtId="0" fontId="177" fillId="15" borderId="0" xfId="75" applyFont="1" applyFill="1" applyAlignment="1" applyProtection="1">
      <alignment horizontal="left" vertical="center" wrapText="1"/>
    </xf>
    <xf numFmtId="0" fontId="98" fillId="15" borderId="0" xfId="103" applyFont="1" applyFill="1" applyAlignment="1">
      <alignment vertical="center"/>
    </xf>
    <xf numFmtId="0" fontId="20" fillId="0" borderId="69" xfId="0" applyFont="1" applyFill="1" applyBorder="1" applyAlignment="1">
      <alignment vertical="center"/>
    </xf>
    <xf numFmtId="0" fontId="172" fillId="15" borderId="69" xfId="103" applyFont="1" applyFill="1" applyBorder="1" applyAlignment="1">
      <alignment vertical="center"/>
    </xf>
    <xf numFmtId="0" fontId="98" fillId="15" borderId="69" xfId="103" applyFont="1" applyFill="1" applyBorder="1" applyAlignment="1">
      <alignment vertical="center"/>
    </xf>
    <xf numFmtId="0" fontId="169" fillId="0" borderId="70" xfId="103" applyFont="1" applyFill="1" applyBorder="1" applyAlignment="1">
      <alignment horizontal="center" vertical="center" wrapText="1"/>
    </xf>
    <xf numFmtId="0" fontId="170" fillId="15" borderId="72" xfId="103" applyFont="1" applyFill="1" applyBorder="1" applyAlignment="1">
      <alignment horizontal="left" vertical="center" wrapText="1"/>
    </xf>
    <xf numFmtId="0" fontId="98" fillId="15" borderId="72" xfId="103" applyFont="1" applyFill="1" applyBorder="1" applyAlignment="1">
      <alignment horizontal="left" vertical="center" wrapText="1"/>
    </xf>
    <xf numFmtId="0" fontId="12" fillId="0" borderId="72" xfId="103" applyFont="1" applyFill="1" applyBorder="1" applyAlignment="1">
      <alignment horizontal="left" vertical="center" wrapText="1"/>
    </xf>
    <xf numFmtId="0" fontId="98" fillId="0" borderId="72" xfId="103" applyFont="1" applyFill="1" applyBorder="1" applyAlignment="1">
      <alignment horizontal="left" vertical="center" wrapText="1"/>
    </xf>
    <xf numFmtId="0" fontId="117" fillId="0" borderId="72" xfId="75" applyFont="1" applyFill="1" applyBorder="1" applyAlignment="1" applyProtection="1">
      <alignment horizontal="left" vertical="center" wrapText="1"/>
    </xf>
    <xf numFmtId="0" fontId="65" fillId="0" borderId="72" xfId="75" applyFont="1" applyFill="1" applyBorder="1" applyAlignment="1" applyProtection="1">
      <alignment horizontal="left" vertical="center" wrapText="1"/>
    </xf>
    <xf numFmtId="0" fontId="178" fillId="0" borderId="72" xfId="75" applyFont="1" applyFill="1" applyBorder="1" applyAlignment="1" applyProtection="1">
      <alignment horizontal="left" vertical="center" wrapText="1"/>
    </xf>
    <xf numFmtId="0" fontId="179" fillId="0" borderId="72" xfId="75" applyFont="1" applyFill="1" applyBorder="1" applyAlignment="1" applyProtection="1">
      <alignment horizontal="left" vertical="center" wrapText="1"/>
    </xf>
    <xf numFmtId="0" fontId="177" fillId="15" borderId="72" xfId="75" applyFont="1" applyFill="1" applyBorder="1" applyAlignment="1" applyProtection="1">
      <alignment horizontal="left" vertical="center" wrapText="1"/>
    </xf>
    <xf numFmtId="0" fontId="98" fillId="15" borderId="72" xfId="103" applyFont="1" applyFill="1" applyBorder="1" applyAlignment="1">
      <alignment vertical="center"/>
    </xf>
    <xf numFmtId="0" fontId="98" fillId="15" borderId="73" xfId="103" applyFont="1" applyFill="1" applyBorder="1" applyAlignment="1">
      <alignment vertical="center"/>
    </xf>
    <xf numFmtId="0" fontId="169" fillId="15" borderId="5" xfId="0" applyFont="1" applyFill="1" applyBorder="1" applyAlignment="1">
      <alignment horizontal="center" vertical="center"/>
    </xf>
    <xf numFmtId="0" fontId="182" fillId="15" borderId="25" xfId="0" applyFont="1" applyFill="1" applyBorder="1" applyAlignment="1">
      <alignment vertical="center"/>
    </xf>
    <xf numFmtId="0" fontId="98" fillId="15" borderId="0" xfId="0" applyFont="1" applyFill="1" applyBorder="1" applyAlignment="1">
      <alignment vertical="center"/>
    </xf>
    <xf numFmtId="0" fontId="183" fillId="0" borderId="0" xfId="12" applyFont="1" applyFill="1" applyBorder="1" applyAlignment="1" applyProtection="1">
      <alignment vertical="center"/>
    </xf>
    <xf numFmtId="0" fontId="98" fillId="15" borderId="25" xfId="0" applyFont="1" applyFill="1" applyBorder="1" applyAlignment="1">
      <alignment vertical="center"/>
    </xf>
    <xf numFmtId="0" fontId="98" fillId="0" borderId="0" xfId="0" applyFont="1" applyFill="1" applyBorder="1" applyAlignment="1">
      <alignment vertical="center"/>
    </xf>
    <xf numFmtId="0" fontId="77" fillId="0" borderId="25" xfId="0" applyFont="1" applyFill="1" applyBorder="1" applyAlignment="1">
      <alignment vertical="center"/>
    </xf>
    <xf numFmtId="0" fontId="119" fillId="0" borderId="25" xfId="0" applyNumberFormat="1" applyFont="1" applyFill="1" applyBorder="1" applyAlignment="1">
      <alignment horizontal="left" vertical="center" wrapText="1"/>
    </xf>
    <xf numFmtId="0" fontId="119" fillId="0" borderId="0" xfId="0" applyNumberFormat="1" applyFont="1" applyFill="1" applyBorder="1" applyAlignment="1">
      <alignment horizontal="left" vertical="center" wrapText="1"/>
    </xf>
    <xf numFmtId="0" fontId="98" fillId="0" borderId="25" xfId="0" applyNumberFormat="1" applyFont="1" applyFill="1" applyBorder="1" applyAlignment="1">
      <alignment horizontal="left" vertical="center" wrapText="1"/>
    </xf>
    <xf numFmtId="0" fontId="98" fillId="0" borderId="0" xfId="0" applyNumberFormat="1" applyFont="1" applyFill="1" applyAlignment="1">
      <alignment horizontal="left" vertical="center" wrapText="1"/>
    </xf>
    <xf numFmtId="0" fontId="77" fillId="0" borderId="25" xfId="0" applyFont="1" applyFill="1" applyBorder="1" applyAlignment="1">
      <alignment horizontal="left" vertical="center"/>
    </xf>
    <xf numFmtId="0" fontId="77" fillId="0" borderId="0" xfId="0" applyFont="1" applyFill="1" applyBorder="1" applyAlignment="1">
      <alignment horizontal="left" vertical="center"/>
    </xf>
    <xf numFmtId="0" fontId="184" fillId="0" borderId="25" xfId="0" applyFont="1" applyFill="1" applyBorder="1" applyAlignment="1">
      <alignment horizontal="left" vertical="center" wrapText="1"/>
    </xf>
    <xf numFmtId="0" fontId="184" fillId="0" borderId="0" xfId="0" applyFont="1" applyFill="1" applyAlignment="1">
      <alignment horizontal="left" vertical="center" wrapText="1"/>
    </xf>
    <xf numFmtId="0" fontId="172" fillId="0" borderId="25" xfId="0" applyFont="1" applyFill="1" applyBorder="1" applyAlignment="1">
      <alignment horizontal="left" vertical="center" wrapText="1"/>
    </xf>
    <xf numFmtId="0" fontId="172" fillId="0" borderId="0" xfId="0" applyFont="1" applyFill="1" applyAlignment="1">
      <alignment horizontal="left" vertical="center" wrapText="1"/>
    </xf>
    <xf numFmtId="0" fontId="98" fillId="0" borderId="25" xfId="0" applyNumberFormat="1" applyFont="1" applyFill="1" applyBorder="1" applyAlignment="1">
      <alignment horizontal="left" vertical="center"/>
    </xf>
    <xf numFmtId="0" fontId="119" fillId="0" borderId="25" xfId="0" applyNumberFormat="1" applyFont="1" applyFill="1" applyBorder="1" applyAlignment="1">
      <alignment horizontal="left" vertical="center"/>
    </xf>
    <xf numFmtId="0" fontId="119" fillId="0" borderId="0" xfId="0" applyFont="1" applyFill="1" applyAlignment="1">
      <alignment horizontal="left" vertical="center" wrapText="1"/>
    </xf>
    <xf numFmtId="0" fontId="98" fillId="15" borderId="25" xfId="0" applyFont="1" applyFill="1" applyBorder="1" applyAlignment="1">
      <alignment horizontal="left" vertical="top" wrapText="1"/>
    </xf>
    <xf numFmtId="0" fontId="98" fillId="15" borderId="0" xfId="0" applyFont="1" applyFill="1" applyBorder="1" applyAlignment="1">
      <alignment horizontal="left" vertical="top" wrapText="1"/>
    </xf>
    <xf numFmtId="0" fontId="98" fillId="15" borderId="25" xfId="0" applyNumberFormat="1" applyFont="1" applyFill="1" applyBorder="1" applyAlignment="1">
      <alignment horizontal="left" vertical="center" wrapText="1"/>
    </xf>
    <xf numFmtId="0" fontId="98" fillId="15" borderId="0" xfId="0" applyNumberFormat="1" applyFont="1" applyFill="1" applyBorder="1" applyAlignment="1">
      <alignment horizontal="left" vertical="center" wrapText="1"/>
    </xf>
    <xf numFmtId="0" fontId="119" fillId="15" borderId="25" xfId="0" applyFont="1" applyFill="1" applyBorder="1" applyAlignment="1">
      <alignment horizontal="left" vertical="center" wrapText="1"/>
    </xf>
    <xf numFmtId="0" fontId="98" fillId="0" borderId="25" xfId="0" applyFont="1" applyFill="1" applyBorder="1" applyAlignment="1">
      <alignment horizontal="left" vertical="top" wrapText="1"/>
    </xf>
    <xf numFmtId="0" fontId="98" fillId="0" borderId="0" xfId="0" applyFont="1" applyFill="1" applyAlignment="1">
      <alignment horizontal="left" vertical="top" wrapText="1"/>
    </xf>
    <xf numFmtId="0" fontId="98" fillId="0" borderId="25" xfId="0" applyFont="1" applyFill="1" applyBorder="1" applyAlignment="1">
      <alignment vertical="center"/>
    </xf>
    <xf numFmtId="0" fontId="185" fillId="0" borderId="25" xfId="0" applyNumberFormat="1" applyFont="1" applyFill="1" applyBorder="1" applyAlignment="1">
      <alignment horizontal="left" vertical="center"/>
    </xf>
    <xf numFmtId="0" fontId="185" fillId="0" borderId="0" xfId="0" applyFont="1" applyFill="1" applyBorder="1" applyAlignment="1">
      <alignment horizontal="left" vertical="center" wrapText="1"/>
    </xf>
    <xf numFmtId="0" fontId="185" fillId="15" borderId="25" xfId="0" applyNumberFormat="1" applyFont="1" applyFill="1" applyBorder="1" applyAlignment="1">
      <alignment horizontal="left" vertical="center"/>
    </xf>
    <xf numFmtId="0" fontId="185" fillId="11" borderId="0" xfId="0" applyFont="1" applyFill="1" applyBorder="1" applyAlignment="1">
      <alignment horizontal="left" vertical="center" wrapText="1"/>
    </xf>
    <xf numFmtId="0" fontId="98" fillId="15" borderId="25" xfId="0" applyNumberFormat="1" applyFont="1" applyFill="1" applyBorder="1" applyAlignment="1">
      <alignment horizontal="left" vertical="center"/>
    </xf>
    <xf numFmtId="0" fontId="98" fillId="15" borderId="72" xfId="0" applyFont="1" applyFill="1" applyBorder="1" applyAlignment="1">
      <alignment vertical="center"/>
    </xf>
    <xf numFmtId="0" fontId="98" fillId="0" borderId="72" xfId="0" applyFont="1" applyFill="1" applyBorder="1" applyAlignment="1">
      <alignment vertical="center"/>
    </xf>
    <xf numFmtId="0" fontId="119" fillId="0" borderId="72" xfId="0" applyNumberFormat="1" applyFont="1" applyFill="1" applyBorder="1" applyAlignment="1">
      <alignment horizontal="left" vertical="center" wrapText="1"/>
    </xf>
    <xf numFmtId="0" fontId="98" fillId="0" borderId="72" xfId="0" applyNumberFormat="1" applyFont="1" applyFill="1" applyBorder="1" applyAlignment="1">
      <alignment horizontal="left" vertical="center" wrapText="1"/>
    </xf>
    <xf numFmtId="0" fontId="77" fillId="0" borderId="72" xfId="0" applyFont="1" applyFill="1" applyBorder="1" applyAlignment="1">
      <alignment horizontal="left" vertical="center"/>
    </xf>
    <xf numFmtId="0" fontId="184" fillId="0" borderId="72" xfId="0" applyFont="1" applyFill="1" applyBorder="1" applyAlignment="1">
      <alignment horizontal="left" vertical="center" wrapText="1"/>
    </xf>
    <xf numFmtId="0" fontId="172" fillId="0" borderId="72" xfId="0" applyFont="1" applyFill="1" applyBorder="1" applyAlignment="1">
      <alignment horizontal="left" vertical="center" wrapText="1"/>
    </xf>
    <xf numFmtId="0" fontId="98" fillId="15" borderId="72" xfId="0" applyFont="1" applyFill="1" applyBorder="1" applyAlignment="1">
      <alignment horizontal="left" vertical="top" wrapText="1"/>
    </xf>
    <xf numFmtId="0" fontId="98" fillId="15" borderId="72" xfId="0" applyNumberFormat="1" applyFont="1" applyFill="1" applyBorder="1" applyAlignment="1">
      <alignment horizontal="left" vertical="center" wrapText="1"/>
    </xf>
    <xf numFmtId="0" fontId="98" fillId="0" borderId="72" xfId="0" applyFont="1" applyFill="1" applyBorder="1" applyAlignment="1">
      <alignment horizontal="left" vertical="top" wrapText="1"/>
    </xf>
    <xf numFmtId="0" fontId="119" fillId="0" borderId="25" xfId="115" applyFont="1" applyFill="1" applyBorder="1" applyAlignment="1">
      <alignment vertical="top"/>
    </xf>
    <xf numFmtId="0" fontId="149" fillId="0" borderId="0" xfId="0" applyFont="1" applyFill="1" applyBorder="1" applyAlignment="1">
      <alignment horizontal="center" vertical="center"/>
    </xf>
    <xf numFmtId="0" fontId="135" fillId="0" borderId="0" xfId="0" applyFont="1" applyFill="1" applyBorder="1" applyAlignment="1">
      <alignment vertical="center"/>
    </xf>
    <xf numFmtId="0" fontId="98" fillId="15" borderId="25" xfId="115" applyFont="1" applyFill="1" applyBorder="1" applyAlignment="1">
      <alignment vertical="top"/>
    </xf>
    <xf numFmtId="0" fontId="98" fillId="15" borderId="25" xfId="0" applyFont="1" applyFill="1" applyBorder="1" applyAlignment="1">
      <alignment horizontal="left" vertical="center"/>
    </xf>
    <xf numFmtId="0" fontId="98" fillId="15" borderId="0" xfId="0" applyFont="1" applyFill="1" applyAlignment="1">
      <alignment horizontal="left" vertical="center" wrapText="1"/>
    </xf>
    <xf numFmtId="0" fontId="77" fillId="15" borderId="25" xfId="0" applyFont="1" applyFill="1" applyBorder="1" applyAlignment="1">
      <alignment horizontal="left" vertical="center"/>
    </xf>
    <xf numFmtId="0" fontId="77" fillId="15" borderId="25" xfId="0" applyFont="1" applyFill="1" applyBorder="1" applyAlignment="1">
      <alignment horizontal="left" vertical="center" wrapText="1"/>
    </xf>
    <xf numFmtId="0" fontId="77" fillId="15" borderId="0" xfId="0" applyFont="1" applyFill="1" applyAlignment="1">
      <alignment horizontal="left" vertical="center" wrapText="1"/>
    </xf>
    <xf numFmtId="0" fontId="186" fillId="15" borderId="25" xfId="0" applyFont="1" applyFill="1" applyBorder="1" applyAlignment="1">
      <alignment horizontal="left" vertical="center"/>
    </xf>
    <xf numFmtId="0" fontId="186" fillId="15" borderId="25" xfId="0" applyFont="1" applyFill="1" applyBorder="1" applyAlignment="1">
      <alignment horizontal="left" vertical="center" wrapText="1"/>
    </xf>
    <xf numFmtId="0" fontId="186" fillId="15" borderId="0" xfId="0" applyFont="1" applyFill="1" applyAlignment="1">
      <alignment horizontal="left" vertical="center" wrapText="1"/>
    </xf>
    <xf numFmtId="0" fontId="172" fillId="0" borderId="74" xfId="0" applyFont="1" applyFill="1" applyBorder="1" applyAlignment="1">
      <alignment vertical="center"/>
    </xf>
    <xf numFmtId="0" fontId="98" fillId="15" borderId="13" xfId="0" applyFont="1" applyFill="1" applyBorder="1" applyAlignment="1">
      <alignment vertical="center"/>
    </xf>
    <xf numFmtId="0" fontId="135" fillId="0" borderId="72" xfId="0" applyFont="1" applyFill="1" applyBorder="1" applyAlignment="1">
      <alignment vertical="center"/>
    </xf>
    <xf numFmtId="0" fontId="107" fillId="0" borderId="72" xfId="0" applyFont="1" applyFill="1" applyBorder="1" applyAlignment="1">
      <alignment vertical="center"/>
    </xf>
    <xf numFmtId="0" fontId="77" fillId="15" borderId="72" xfId="0" applyFont="1" applyFill="1" applyBorder="1" applyAlignment="1">
      <alignment horizontal="left" vertical="center" wrapText="1"/>
    </xf>
    <xf numFmtId="0" fontId="186" fillId="15" borderId="72" xfId="0" applyFont="1" applyFill="1" applyBorder="1" applyAlignment="1">
      <alignment horizontal="left" vertical="center" wrapText="1"/>
    </xf>
    <xf numFmtId="0" fontId="98" fillId="15" borderId="75" xfId="0" applyFont="1" applyFill="1" applyBorder="1" applyAlignment="1">
      <alignment vertical="center"/>
    </xf>
    <xf numFmtId="0" fontId="187" fillId="2" borderId="66" xfId="0" applyFont="1" applyFill="1" applyBorder="1" applyAlignment="1">
      <alignment horizontal="center" vertical="center"/>
    </xf>
    <xf numFmtId="0" fontId="187" fillId="2" borderId="67" xfId="0" applyFont="1" applyFill="1" applyBorder="1" applyAlignment="1">
      <alignment horizontal="center" vertical="center"/>
    </xf>
    <xf numFmtId="0" fontId="188" fillId="2" borderId="68" xfId="12" applyFont="1" applyFill="1" applyBorder="1" applyAlignment="1">
      <alignment horizontal="center" vertical="center"/>
    </xf>
    <xf numFmtId="0" fontId="187" fillId="2" borderId="69" xfId="0" applyFont="1" applyFill="1" applyBorder="1" applyAlignment="1">
      <alignment horizontal="center" vertical="center"/>
    </xf>
    <xf numFmtId="0" fontId="23" fillId="0" borderId="5" xfId="0" applyFont="1" applyFill="1" applyBorder="1" applyAlignment="1">
      <alignment horizontal="center" vertical="center"/>
    </xf>
    <xf numFmtId="0" fontId="23" fillId="2" borderId="5" xfId="0" applyFont="1" applyFill="1" applyBorder="1" applyAlignment="1">
      <alignment horizontal="center" vertical="center" wrapText="1"/>
    </xf>
    <xf numFmtId="0" fontId="23" fillId="2" borderId="5" xfId="0" applyFont="1" applyFill="1" applyBorder="1" applyAlignment="1">
      <alignment horizontal="center" vertical="center"/>
    </xf>
    <xf numFmtId="0" fontId="24" fillId="3" borderId="5" xfId="0" applyFont="1" applyFill="1" applyBorder="1" applyAlignment="1">
      <alignment horizontal="center" vertical="center" wrapText="1"/>
    </xf>
    <xf numFmtId="0" fontId="189" fillId="5" borderId="5" xfId="0" applyFont="1" applyFill="1" applyBorder="1" applyAlignment="1">
      <alignment horizontal="center" vertical="center" wrapText="1"/>
    </xf>
    <xf numFmtId="0" fontId="23" fillId="0" borderId="20" xfId="0" applyFont="1" applyFill="1" applyBorder="1" applyAlignment="1">
      <alignment vertical="center"/>
    </xf>
    <xf numFmtId="0" fontId="23" fillId="0" borderId="10" xfId="0" applyFont="1" applyFill="1" applyBorder="1" applyAlignment="1">
      <alignment horizontal="center" vertical="center"/>
    </xf>
    <xf numFmtId="0" fontId="190" fillId="0" borderId="10" xfId="0" applyFont="1" applyFill="1" applyBorder="1" applyAlignment="1">
      <alignment horizontal="center" vertical="center"/>
    </xf>
    <xf numFmtId="0" fontId="24" fillId="0" borderId="12" xfId="0" applyFont="1" applyFill="1" applyBorder="1" applyAlignment="1">
      <alignment horizontal="center" vertical="center"/>
    </xf>
    <xf numFmtId="0" fontId="24" fillId="0" borderId="13" xfId="0" applyFont="1" applyFill="1" applyBorder="1" applyAlignment="1">
      <alignment horizontal="center" vertical="center"/>
    </xf>
    <xf numFmtId="0" fontId="17" fillId="5" borderId="5" xfId="12" applyFont="1" applyFill="1" applyBorder="1" applyAlignment="1">
      <alignment horizontal="center" vertical="center" wrapText="1"/>
    </xf>
    <xf numFmtId="0" fontId="23" fillId="5" borderId="5" xfId="0" applyFont="1" applyFill="1" applyBorder="1" applyAlignment="1">
      <alignment horizontal="left" vertical="center"/>
    </xf>
    <xf numFmtId="0" fontId="9" fillId="5" borderId="5" xfId="12" applyFont="1" applyFill="1" applyBorder="1" applyAlignment="1" applyProtection="1">
      <alignment horizontal="center" vertical="center"/>
    </xf>
    <xf numFmtId="0" fontId="24" fillId="5" borderId="5" xfId="0" applyFont="1" applyFill="1" applyBorder="1" applyAlignment="1">
      <alignment horizontal="left" vertical="center"/>
    </xf>
    <xf numFmtId="0" fontId="24" fillId="5" borderId="7" xfId="0" applyFont="1" applyFill="1" applyBorder="1" applyAlignment="1">
      <alignment horizontal="left" vertical="center"/>
    </xf>
    <xf numFmtId="0" fontId="24" fillId="5" borderId="8" xfId="0" applyFont="1" applyFill="1" applyBorder="1" applyAlignment="1">
      <alignment horizontal="left" vertical="center"/>
    </xf>
    <xf numFmtId="0" fontId="23" fillId="5" borderId="5" xfId="0" applyFont="1" applyFill="1" applyBorder="1" applyAlignment="1">
      <alignment vertical="center"/>
    </xf>
    <xf numFmtId="0" fontId="9" fillId="5" borderId="5" xfId="12" applyFont="1" applyFill="1" applyBorder="1" applyAlignment="1">
      <alignment horizontal="center" vertical="center"/>
    </xf>
    <xf numFmtId="0" fontId="24" fillId="5" borderId="26" xfId="0" applyFont="1" applyFill="1" applyBorder="1" applyAlignment="1">
      <alignment horizontal="left" vertical="center"/>
    </xf>
    <xf numFmtId="0" fontId="23" fillId="5" borderId="9" xfId="0" applyFont="1" applyFill="1" applyBorder="1" applyAlignment="1">
      <alignment vertical="center"/>
    </xf>
    <xf numFmtId="0" fontId="187" fillId="2" borderId="71" xfId="0" applyFont="1" applyFill="1" applyBorder="1" applyAlignment="1">
      <alignment horizontal="center" vertical="center"/>
    </xf>
    <xf numFmtId="0" fontId="187" fillId="2" borderId="73" xfId="0" applyFont="1" applyFill="1" applyBorder="1" applyAlignment="1">
      <alignment horizontal="center" vertical="center"/>
    </xf>
    <xf numFmtId="0" fontId="24" fillId="0" borderId="17" xfId="0" applyFont="1" applyFill="1" applyBorder="1" applyAlignment="1">
      <alignment horizontal="center" vertical="center"/>
    </xf>
    <xf numFmtId="0" fontId="24" fillId="5" borderId="9" xfId="0" applyFont="1" applyFill="1" applyBorder="1" applyAlignment="1">
      <alignment horizontal="left" vertical="center"/>
    </xf>
    <xf numFmtId="0" fontId="9" fillId="0" borderId="0" xfId="12" applyFont="1" applyFill="1" applyBorder="1" applyAlignment="1" quotePrefix="1">
      <alignment vertical="center"/>
    </xf>
    <xf numFmtId="183" fontId="102" fillId="0" borderId="5" xfId="1" applyNumberFormat="1" applyFont="1" applyFill="1" applyBorder="1" applyAlignment="1" applyProtection="1" quotePrefix="1">
      <alignment horizontal="center" vertical="center" wrapText="1"/>
    </xf>
  </cellXfs>
  <cellStyles count="120">
    <cellStyle name="常规" xfId="0" builtinId="0"/>
    <cellStyle name="常规_TNT PRICE" xfId="1"/>
    <cellStyle name="货币[0]" xfId="2" builtinId="7"/>
    <cellStyle name="20% - 强调文字颜色 3" xfId="3" builtinId="38"/>
    <cellStyle name="常规_价格-1" xfId="4"/>
    <cellStyle name="输入" xfId="5" builtinId="20"/>
    <cellStyle name="货币" xfId="6" builtinId="4"/>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标题 4" xfId="16" builtinId="19"/>
    <cellStyle name="Comma 2" xfId="17"/>
    <cellStyle name="60% - 强调文字颜色 2" xfId="18" builtinId="36"/>
    <cellStyle name="警告文本" xfId="19" builtinId="11"/>
    <cellStyle name="常规 10 10 9" xfId="20"/>
    <cellStyle name="标题" xfId="21" builtinId="15"/>
    <cellStyle name="解释性文本" xfId="22" builtinId="53"/>
    <cellStyle name="标题 1" xfId="23" builtinId="16"/>
    <cellStyle name="标题 2" xfId="24" builtinId="17"/>
    <cellStyle name="60% - 强调文字颜色 1" xfId="25" builtinId="32"/>
    <cellStyle name="标题 3" xfId="26" builtinId="18"/>
    <cellStyle name="常规_Sheet45_1" xfId="27"/>
    <cellStyle name="输出" xfId="28" builtinId="21"/>
    <cellStyle name="常规 85" xfId="29"/>
    <cellStyle name="60% - 强调文字颜色 4" xfId="30" builtinId="44"/>
    <cellStyle name="计算" xfId="31" builtinId="22"/>
    <cellStyle name="常规 31" xfId="32"/>
    <cellStyle name="检查单元格" xfId="33" builtinId="23"/>
    <cellStyle name="强调文字颜色 2" xfId="34" builtinId="33"/>
    <cellStyle name="常规 159" xfId="35"/>
    <cellStyle name="20% - 强调文字颜色 6" xfId="36" builtinId="50"/>
    <cellStyle name="链接单元格" xfId="37" builtinId="24"/>
    <cellStyle name="汇总" xfId="38" builtinId="25"/>
    <cellStyle name="常规 112 2" xfId="39"/>
    <cellStyle name="好" xfId="40" builtinId="26"/>
    <cellStyle name="适中" xfId="41" builtinId="28"/>
    <cellStyle name="20% - 强调文字颜色 5" xfId="42" builtinId="46"/>
    <cellStyle name="强调文字颜色 1" xfId="43" builtinId="29"/>
    <cellStyle name="20% - 强调文字颜色 1" xfId="44" builtinId="30"/>
    <cellStyle name="40% - 强调文字颜色 1" xfId="45" builtinId="31"/>
    <cellStyle name="0,0&#10;&#10;NA&#10;&#10;" xfId="46"/>
    <cellStyle name="20% - 强调文字颜色 2" xfId="47" builtinId="34"/>
    <cellStyle name="40% - 强调文字颜色 2" xfId="48" builtinId="35"/>
    <cellStyle name="强调文字颜色 3" xfId="49" builtinId="37"/>
    <cellStyle name="强调文字颜色 4" xfId="50" builtinId="41"/>
    <cellStyle name="20% - 强调文字颜色 4" xfId="51" builtinId="42"/>
    <cellStyle name="常规_香港DHL代理价" xfId="52"/>
    <cellStyle name="40% - 强调文字颜色 4" xfId="53" builtinId="43"/>
    <cellStyle name="强调文字颜色 5" xfId="54" builtinId="45"/>
    <cellStyle name="常规 172" xfId="55"/>
    <cellStyle name="40% - 强调文字颜色 5" xfId="56" builtinId="47"/>
    <cellStyle name="60% - 强调文字颜色 5" xfId="57" builtinId="48"/>
    <cellStyle name="强调文字颜色 6" xfId="58" builtinId="49"/>
    <cellStyle name="40% - 强调文字颜色 6" xfId="59" builtinId="51"/>
    <cellStyle name="常规 11 12" xfId="60"/>
    <cellStyle name="0,0&#13;&#10;NA&#13;&#10;" xfId="61"/>
    <cellStyle name="60% - 强调文字颜色 6" xfId="62" builtinId="52"/>
    <cellStyle name="常规 11" xfId="63"/>
    <cellStyle name="常规_Sheet1" xfId="64"/>
    <cellStyle name="常规_新价-10%" xfId="65"/>
    <cellStyle name="常规_深速达VIP-2014-09-13" xfId="66"/>
    <cellStyle name="常规 2" xfId="67"/>
    <cellStyle name="常规_UPS分区" xfId="68"/>
    <cellStyle name="常规 3" xfId="69"/>
    <cellStyle name="样式 1" xfId="70"/>
    <cellStyle name="常规_UPS到付分区-040601" xfId="71"/>
    <cellStyle name="常规_UPS价格表080(3).." xfId="72"/>
    <cellStyle name="Normal 2" xfId="73"/>
    <cellStyle name="常规_FEDEX.HKA.IE.B分区表" xfId="74"/>
    <cellStyle name="常规_附件3  FDX公布价及大货特惠价格-0711" xfId="75"/>
    <cellStyle name="常规_新价-10% 2" xfId="76"/>
    <cellStyle name="常规_DHL大货特惠价-DHD051123B" xfId="77"/>
    <cellStyle name="常规_15" xfId="78"/>
    <cellStyle name="_Copy of Standard input" xfId="79"/>
    <cellStyle name="常规 2 2" xfId="80"/>
    <cellStyle name="Normal_Standard output file" xfId="81"/>
    <cellStyle name="千位分隔 2 11" xfId="82"/>
    <cellStyle name="Normal_HK SPI (PT &amp; zone) (30 Apr 2003)_Band-R" xfId="83"/>
    <cellStyle name="常规 116 2 2 2 8" xfId="84"/>
    <cellStyle name="常规 2 11 2" xfId="85"/>
    <cellStyle name="Note 5 2 2 3" xfId="86"/>
    <cellStyle name="40% - Accent4 2 4 2" xfId="87"/>
    <cellStyle name="常规_省内_ups" xfId="88"/>
    <cellStyle name="Normal_CNS_IEEXPT_Special_LL" xfId="89"/>
    <cellStyle name="常规 130" xfId="90"/>
    <cellStyle name="Normal_CNS_IPEXPT_Special_LL" xfId="91"/>
    <cellStyle name="常规_省内_temp_ups" xfId="92"/>
    <cellStyle name="常规_华仁09年10月VIP价" xfId="93"/>
    <cellStyle name="0,0&#10;&#10;NA&#10;&#10; 2 2" xfId="94"/>
    <cellStyle name="Monetaire_TBPL0195_120519给北京豪联的价格表 2" xfId="95"/>
    <cellStyle name="常规_Sheet1_目录_1" xfId="96"/>
    <cellStyle name="常规_EMS小货底价(05-08-29)" xfId="97"/>
    <cellStyle name="常规 16 6 2 2" xfId="98"/>
    <cellStyle name="常规_D-EXI国际速递同行价格 3月" xfId="99"/>
    <cellStyle name="常规 118" xfId="100"/>
    <cellStyle name="超链接 2" xfId="101"/>
    <cellStyle name="常规_Sheet1_UPS折扣" xfId="102"/>
    <cellStyle name="常规 5" xfId="103"/>
    <cellStyle name="常规 5 6 2" xfId="104"/>
    <cellStyle name="常规_东南亚专线" xfId="105"/>
    <cellStyle name="Normal_CN Zone Output File '09 -" xfId="106"/>
    <cellStyle name="Normal_AU Zone Output File '09 -" xfId="107"/>
    <cellStyle name="Normal_HK Zone Output File '09 -" xfId="108"/>
    <cellStyle name="Normal_AU 2007 Zone Chart" xfId="109"/>
    <cellStyle name="常规 263" xfId="110"/>
    <cellStyle name="常规 264" xfId="111"/>
    <cellStyle name="常规 10 10 3 3" xfId="112"/>
    <cellStyle name="常规 261" xfId="113"/>
    <cellStyle name="常规_HK FDX-1" xfId="114"/>
    <cellStyle name="常规_Sheet1_1" xfId="115"/>
    <cellStyle name="常规_dhlarea" xfId="116"/>
    <cellStyle name="_ET_STYLE_NoName_00_" xfId="117"/>
    <cellStyle name="常规_TNT PRICE 2" xfId="118"/>
    <cellStyle name="Normal_HK_IEEXPT_Special 2 2" xfId="119"/>
  </cellStyles>
  <dxfs count="5">
    <dxf>
      <font>
        <color rgb="FFFF0000"/>
      </font>
    </dxf>
    <dxf>
      <font>
        <family val="2"/>
        <b val="0"/>
        <i val="0"/>
        <strike val="0"/>
        <u val="none"/>
        <sz val="11"/>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ill>
        <patternFill patternType="solid">
          <bgColor rgb="FFFFFF00"/>
        </patternFill>
      </fill>
    </dxf>
  </dxfs>
  <tableStyles count="0" defaultTableStyle="TableStyleMedium2" defaultPivotStyle="PivotStyleLight16"/>
  <colors>
    <mruColors>
      <color rgb="00F3FB96"/>
      <color rgb="00F9FDD0"/>
      <color rgb="00FFFD11"/>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9" Type="http://schemas.openxmlformats.org/officeDocument/2006/relationships/externalLink" Target="externalLinks/externalLink59.xml"/><Relationship Id="rId98" Type="http://schemas.openxmlformats.org/officeDocument/2006/relationships/externalLink" Target="externalLinks/externalLink58.xml"/><Relationship Id="rId97" Type="http://schemas.openxmlformats.org/officeDocument/2006/relationships/externalLink" Target="externalLinks/externalLink57.xml"/><Relationship Id="rId96" Type="http://schemas.openxmlformats.org/officeDocument/2006/relationships/externalLink" Target="externalLinks/externalLink56.xml"/><Relationship Id="rId95" Type="http://schemas.openxmlformats.org/officeDocument/2006/relationships/externalLink" Target="externalLinks/externalLink55.xml"/><Relationship Id="rId94" Type="http://schemas.openxmlformats.org/officeDocument/2006/relationships/externalLink" Target="externalLinks/externalLink54.xml"/><Relationship Id="rId93" Type="http://schemas.openxmlformats.org/officeDocument/2006/relationships/externalLink" Target="externalLinks/externalLink53.xml"/><Relationship Id="rId92" Type="http://schemas.openxmlformats.org/officeDocument/2006/relationships/externalLink" Target="externalLinks/externalLink52.xml"/><Relationship Id="rId91" Type="http://schemas.openxmlformats.org/officeDocument/2006/relationships/externalLink" Target="externalLinks/externalLink51.xml"/><Relationship Id="rId90" Type="http://schemas.openxmlformats.org/officeDocument/2006/relationships/externalLink" Target="externalLinks/externalLink50.xml"/><Relationship Id="rId9" Type="http://schemas.openxmlformats.org/officeDocument/2006/relationships/worksheet" Target="worksheets/sheet9.xml"/><Relationship Id="rId89" Type="http://schemas.openxmlformats.org/officeDocument/2006/relationships/externalLink" Target="externalLinks/externalLink49.xml"/><Relationship Id="rId88" Type="http://schemas.openxmlformats.org/officeDocument/2006/relationships/externalLink" Target="externalLinks/externalLink48.xml"/><Relationship Id="rId87" Type="http://schemas.openxmlformats.org/officeDocument/2006/relationships/externalLink" Target="externalLinks/externalLink47.xml"/><Relationship Id="rId86" Type="http://schemas.openxmlformats.org/officeDocument/2006/relationships/externalLink" Target="externalLinks/externalLink46.xml"/><Relationship Id="rId85" Type="http://schemas.openxmlformats.org/officeDocument/2006/relationships/externalLink" Target="externalLinks/externalLink45.xml"/><Relationship Id="rId84" Type="http://schemas.openxmlformats.org/officeDocument/2006/relationships/externalLink" Target="externalLinks/externalLink44.xml"/><Relationship Id="rId83" Type="http://schemas.openxmlformats.org/officeDocument/2006/relationships/externalLink" Target="externalLinks/externalLink43.xml"/><Relationship Id="rId82" Type="http://schemas.openxmlformats.org/officeDocument/2006/relationships/externalLink" Target="externalLinks/externalLink42.xml"/><Relationship Id="rId81" Type="http://schemas.openxmlformats.org/officeDocument/2006/relationships/externalLink" Target="externalLinks/externalLink41.xml"/><Relationship Id="rId80" Type="http://schemas.openxmlformats.org/officeDocument/2006/relationships/externalLink" Target="externalLinks/externalLink40.xml"/><Relationship Id="rId8" Type="http://schemas.openxmlformats.org/officeDocument/2006/relationships/worksheet" Target="worksheets/sheet8.xml"/><Relationship Id="rId79" Type="http://schemas.openxmlformats.org/officeDocument/2006/relationships/externalLink" Target="externalLinks/externalLink39.xml"/><Relationship Id="rId78" Type="http://schemas.openxmlformats.org/officeDocument/2006/relationships/externalLink" Target="externalLinks/externalLink38.xml"/><Relationship Id="rId77" Type="http://schemas.openxmlformats.org/officeDocument/2006/relationships/externalLink" Target="externalLinks/externalLink37.xml"/><Relationship Id="rId76" Type="http://schemas.openxmlformats.org/officeDocument/2006/relationships/externalLink" Target="externalLinks/externalLink36.xml"/><Relationship Id="rId75" Type="http://schemas.openxmlformats.org/officeDocument/2006/relationships/externalLink" Target="externalLinks/externalLink35.xml"/><Relationship Id="rId74" Type="http://schemas.openxmlformats.org/officeDocument/2006/relationships/externalLink" Target="externalLinks/externalLink34.xml"/><Relationship Id="rId73" Type="http://schemas.openxmlformats.org/officeDocument/2006/relationships/externalLink" Target="externalLinks/externalLink33.xml"/><Relationship Id="rId72" Type="http://schemas.openxmlformats.org/officeDocument/2006/relationships/externalLink" Target="externalLinks/externalLink32.xml"/><Relationship Id="rId71" Type="http://schemas.openxmlformats.org/officeDocument/2006/relationships/externalLink" Target="externalLinks/externalLink31.xml"/><Relationship Id="rId70" Type="http://schemas.openxmlformats.org/officeDocument/2006/relationships/externalLink" Target="externalLinks/externalLink30.xml"/><Relationship Id="rId7" Type="http://schemas.openxmlformats.org/officeDocument/2006/relationships/worksheet" Target="worksheets/sheet7.xml"/><Relationship Id="rId69" Type="http://schemas.openxmlformats.org/officeDocument/2006/relationships/externalLink" Target="externalLinks/externalLink29.xml"/><Relationship Id="rId68" Type="http://schemas.openxmlformats.org/officeDocument/2006/relationships/externalLink" Target="externalLinks/externalLink28.xml"/><Relationship Id="rId67" Type="http://schemas.openxmlformats.org/officeDocument/2006/relationships/externalLink" Target="externalLinks/externalLink27.xml"/><Relationship Id="rId66" Type="http://schemas.openxmlformats.org/officeDocument/2006/relationships/externalLink" Target="externalLinks/externalLink26.xml"/><Relationship Id="rId65" Type="http://schemas.openxmlformats.org/officeDocument/2006/relationships/externalLink" Target="externalLinks/externalLink25.xml"/><Relationship Id="rId64" Type="http://schemas.openxmlformats.org/officeDocument/2006/relationships/externalLink" Target="externalLinks/externalLink24.xml"/><Relationship Id="rId63" Type="http://schemas.openxmlformats.org/officeDocument/2006/relationships/externalLink" Target="externalLinks/externalLink23.xml"/><Relationship Id="rId62" Type="http://schemas.openxmlformats.org/officeDocument/2006/relationships/externalLink" Target="externalLinks/externalLink22.xml"/><Relationship Id="rId61" Type="http://schemas.openxmlformats.org/officeDocument/2006/relationships/externalLink" Target="externalLinks/externalLink21.xml"/><Relationship Id="rId60" Type="http://schemas.openxmlformats.org/officeDocument/2006/relationships/externalLink" Target="externalLinks/externalLink20.xml"/><Relationship Id="rId6" Type="http://schemas.openxmlformats.org/officeDocument/2006/relationships/worksheet" Target="worksheets/sheet6.xml"/><Relationship Id="rId59" Type="http://schemas.openxmlformats.org/officeDocument/2006/relationships/externalLink" Target="externalLinks/externalLink19.xml"/><Relationship Id="rId58" Type="http://schemas.openxmlformats.org/officeDocument/2006/relationships/externalLink" Target="externalLinks/externalLink18.xml"/><Relationship Id="rId57" Type="http://schemas.openxmlformats.org/officeDocument/2006/relationships/externalLink" Target="externalLinks/externalLink17.xml"/><Relationship Id="rId56" Type="http://schemas.openxmlformats.org/officeDocument/2006/relationships/externalLink" Target="externalLinks/externalLink16.xml"/><Relationship Id="rId55" Type="http://schemas.openxmlformats.org/officeDocument/2006/relationships/externalLink" Target="externalLinks/externalLink15.xml"/><Relationship Id="rId54" Type="http://schemas.openxmlformats.org/officeDocument/2006/relationships/externalLink" Target="externalLinks/externalLink14.xml"/><Relationship Id="rId53" Type="http://schemas.openxmlformats.org/officeDocument/2006/relationships/externalLink" Target="externalLinks/externalLink13.xml"/><Relationship Id="rId52" Type="http://schemas.openxmlformats.org/officeDocument/2006/relationships/externalLink" Target="externalLinks/externalLink12.xml"/><Relationship Id="rId51" Type="http://schemas.openxmlformats.org/officeDocument/2006/relationships/externalLink" Target="externalLinks/externalLink11.xml"/><Relationship Id="rId50" Type="http://schemas.openxmlformats.org/officeDocument/2006/relationships/externalLink" Target="externalLinks/externalLink10.xml"/><Relationship Id="rId5" Type="http://schemas.openxmlformats.org/officeDocument/2006/relationships/worksheet" Target="worksheets/sheet5.xml"/><Relationship Id="rId49" Type="http://schemas.openxmlformats.org/officeDocument/2006/relationships/externalLink" Target="externalLinks/externalLink9.xml"/><Relationship Id="rId48" Type="http://schemas.openxmlformats.org/officeDocument/2006/relationships/externalLink" Target="externalLinks/externalLink8.xml"/><Relationship Id="rId47" Type="http://schemas.openxmlformats.org/officeDocument/2006/relationships/externalLink" Target="externalLinks/externalLink7.xml"/><Relationship Id="rId46" Type="http://schemas.openxmlformats.org/officeDocument/2006/relationships/externalLink" Target="externalLinks/externalLink6.xml"/><Relationship Id="rId45" Type="http://schemas.openxmlformats.org/officeDocument/2006/relationships/externalLink" Target="externalLinks/externalLink5.xml"/><Relationship Id="rId44" Type="http://schemas.openxmlformats.org/officeDocument/2006/relationships/externalLink" Target="externalLinks/externalLink4.xml"/><Relationship Id="rId43" Type="http://schemas.openxmlformats.org/officeDocument/2006/relationships/externalLink" Target="externalLinks/externalLink3.xml"/><Relationship Id="rId42" Type="http://schemas.openxmlformats.org/officeDocument/2006/relationships/externalLink" Target="externalLinks/externalLink2.xml"/><Relationship Id="rId41" Type="http://schemas.openxmlformats.org/officeDocument/2006/relationships/externalLink" Target="externalLinks/externalLink1.xml"/><Relationship Id="rId40" Type="http://schemas.openxmlformats.org/officeDocument/2006/relationships/worksheet" Target="worksheets/sheet40.xml"/><Relationship Id="rId4" Type="http://schemas.openxmlformats.org/officeDocument/2006/relationships/worksheet" Target="worksheets/sheet4.xml"/><Relationship Id="rId39" Type="http://schemas.openxmlformats.org/officeDocument/2006/relationships/worksheet" Target="worksheets/sheet39.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3" Type="http://schemas.openxmlformats.org/officeDocument/2006/relationships/sharedStrings" Target="sharedStrings.xml"/><Relationship Id="rId102" Type="http://schemas.openxmlformats.org/officeDocument/2006/relationships/styles" Target="styles.xml"/><Relationship Id="rId101" Type="http://schemas.openxmlformats.org/officeDocument/2006/relationships/theme" Target="theme/theme1.xml"/><Relationship Id="rId100" Type="http://schemas.openxmlformats.org/officeDocument/2006/relationships/externalLink" Target="externalLinks/externalLink60.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10795</xdr:colOff>
      <xdr:row>0</xdr:row>
      <xdr:rowOff>10795</xdr:rowOff>
    </xdr:from>
    <xdr:to>
      <xdr:col>1</xdr:col>
      <xdr:colOff>725170</xdr:colOff>
      <xdr:row>1</xdr:row>
      <xdr:rowOff>186690</xdr:rowOff>
    </xdr:to>
    <xdr:pic>
      <xdr:nvPicPr>
        <xdr:cNvPr id="2" name="Picture 2" descr="mmexport1439889040170"/>
        <xdr:cNvPicPr>
          <a:picLocks noChangeAspect="1"/>
        </xdr:cNvPicPr>
      </xdr:nvPicPr>
      <xdr:blipFill>
        <a:blip r:embed="rId1"/>
        <a:stretch>
          <a:fillRect/>
        </a:stretch>
      </xdr:blipFill>
      <xdr:spPr>
        <a:xfrm>
          <a:off x="10795" y="10795"/>
          <a:ext cx="1724025" cy="739775"/>
        </a:xfrm>
        <a:prstGeom prst="rect">
          <a:avLst/>
        </a:prstGeom>
        <a:noFill/>
        <a:ln w="9525">
          <a:noFill/>
        </a:ln>
      </xdr:spPr>
    </xdr:pic>
    <xdr:clientData/>
  </xdr:twoCellAnchor>
  <xdr:twoCellAnchor editAs="oneCell">
    <xdr:from>
      <xdr:col>7</xdr:col>
      <xdr:colOff>448945</xdr:colOff>
      <xdr:row>0</xdr:row>
      <xdr:rowOff>9525</xdr:rowOff>
    </xdr:from>
    <xdr:to>
      <xdr:col>10</xdr:col>
      <xdr:colOff>0</xdr:colOff>
      <xdr:row>1</xdr:row>
      <xdr:rowOff>185420</xdr:rowOff>
    </xdr:to>
    <xdr:pic>
      <xdr:nvPicPr>
        <xdr:cNvPr id="3" name="Picture 2" descr="mmexport1439889040170"/>
        <xdr:cNvPicPr>
          <a:picLocks noChangeAspect="1"/>
        </xdr:cNvPicPr>
      </xdr:nvPicPr>
      <xdr:blipFill>
        <a:blip r:embed="rId1"/>
        <a:stretch>
          <a:fillRect/>
        </a:stretch>
      </xdr:blipFill>
      <xdr:spPr>
        <a:xfrm>
          <a:off x="8857615" y="9525"/>
          <a:ext cx="1734820" cy="739775"/>
        </a:xfrm>
        <a:prstGeom prst="rect">
          <a:avLst/>
        </a:prstGeom>
        <a:noFill/>
        <a:ln w="9525">
          <a:noFill/>
        </a:ln>
      </xdr:spPr>
    </xdr:pic>
    <xdr:clientData/>
  </xdr:twoCellAnchor>
  <xdr:twoCellAnchor>
    <xdr:from>
      <xdr:col>10</xdr:col>
      <xdr:colOff>115570</xdr:colOff>
      <xdr:row>0</xdr:row>
      <xdr:rowOff>53975</xdr:rowOff>
    </xdr:from>
    <xdr:to>
      <xdr:col>13</xdr:col>
      <xdr:colOff>486410</xdr:colOff>
      <xdr:row>4</xdr:row>
      <xdr:rowOff>158750</xdr:rowOff>
    </xdr:to>
    <xdr:sp>
      <xdr:nvSpPr>
        <xdr:cNvPr id="7" name="椭圆形标注 6"/>
        <xdr:cNvSpPr/>
      </xdr:nvSpPr>
      <xdr:spPr>
        <a:xfrm>
          <a:off x="10708005" y="53975"/>
          <a:ext cx="2403475" cy="1316355"/>
        </a:xfrm>
        <a:prstGeom prst="wedgeEllipseCallout">
          <a:avLst>
            <a:gd name="adj1" fmla="val -37500"/>
            <a:gd name="adj2" fmla="val 72115"/>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zh-CN" altLang="en-US" sz="1200" b="1">
              <a:solidFill>
                <a:schemeClr val="bg1"/>
              </a:solidFill>
              <a:uFillTx/>
              <a:ea typeface="仿宋" panose="02010609060101010101" charset="-122"/>
              <a:sym typeface="+mn-ea"/>
            </a:rPr>
            <a:t>近期价格变动频繁，具体以我司网站</a:t>
          </a:r>
          <a:r>
            <a:rPr lang="zh-CN" altLang="en-US">
              <a:sym typeface="+mn-ea"/>
            </a:rPr>
            <a:t>http://www.baikegj.com/</a:t>
          </a:r>
          <a:endParaRPr lang="zh-CN" altLang="en-US" sz="1100"/>
        </a:p>
        <a:p>
          <a:pPr algn="l"/>
          <a:r>
            <a:rPr lang="zh-CN" altLang="en-US" sz="1200" b="1">
              <a:solidFill>
                <a:schemeClr val="bg1"/>
              </a:solidFill>
              <a:uFillTx/>
              <a:ea typeface="仿宋" panose="02010609060101010101" charset="-122"/>
              <a:sym typeface="+mn-ea"/>
            </a:rPr>
            <a:t>或公众号价格为准</a:t>
          </a:r>
          <a:endParaRPr lang="zh-CN" altLang="en-US" sz="1100"/>
        </a:p>
      </xdr:txBody>
    </xdr:sp>
    <xdr:clientData/>
  </xdr:twoCellAnchor>
  <xdr:twoCellAnchor editAs="oneCell">
    <xdr:from>
      <xdr:col>10</xdr:col>
      <xdr:colOff>95885</xdr:colOff>
      <xdr:row>5</xdr:row>
      <xdr:rowOff>191770</xdr:rowOff>
    </xdr:from>
    <xdr:to>
      <xdr:col>13</xdr:col>
      <xdr:colOff>462915</xdr:colOff>
      <xdr:row>12</xdr:row>
      <xdr:rowOff>337820</xdr:rowOff>
    </xdr:to>
    <xdr:pic>
      <xdr:nvPicPr>
        <xdr:cNvPr id="5" name="图片 4" descr="H~)66JFCG2}4M(039R(PJUV"/>
        <xdr:cNvPicPr>
          <a:picLocks noChangeAspect="1"/>
        </xdr:cNvPicPr>
      </xdr:nvPicPr>
      <xdr:blipFill>
        <a:blip r:embed="rId2"/>
        <a:stretch>
          <a:fillRect/>
        </a:stretch>
      </xdr:blipFill>
      <xdr:spPr>
        <a:xfrm>
          <a:off x="10688320" y="1631950"/>
          <a:ext cx="2399665" cy="219075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7</xdr:col>
      <xdr:colOff>0</xdr:colOff>
      <xdr:row>10</xdr:row>
      <xdr:rowOff>114300</xdr:rowOff>
    </xdr:from>
    <xdr:to>
      <xdr:col>7</xdr:col>
      <xdr:colOff>342900</xdr:colOff>
      <xdr:row>18</xdr:row>
      <xdr:rowOff>73660</xdr:rowOff>
    </xdr:to>
    <xdr:sp>
      <xdr:nvSpPr>
        <xdr:cNvPr id="2" name="矩形 1"/>
        <xdr:cNvSpPr/>
      </xdr:nvSpPr>
      <xdr:spPr>
        <a:xfrm>
          <a:off x="529844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3" name="矩形 2"/>
        <xdr:cNvSpPr/>
      </xdr:nvSpPr>
      <xdr:spPr>
        <a:xfrm>
          <a:off x="634619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4" name="矩形 3"/>
        <xdr:cNvSpPr/>
      </xdr:nvSpPr>
      <xdr:spPr>
        <a:xfrm>
          <a:off x="634619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34925</xdr:rowOff>
    </xdr:to>
    <xdr:sp>
      <xdr:nvSpPr>
        <xdr:cNvPr id="5" name="矩形 77"/>
        <xdr:cNvSpPr/>
      </xdr:nvSpPr>
      <xdr:spPr>
        <a:xfrm>
          <a:off x="529844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6" name="矩形 78"/>
        <xdr:cNvSpPr/>
      </xdr:nvSpPr>
      <xdr:spPr>
        <a:xfrm>
          <a:off x="634619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7" name="矩形 79"/>
        <xdr:cNvSpPr/>
      </xdr:nvSpPr>
      <xdr:spPr>
        <a:xfrm>
          <a:off x="6346190" y="3246120"/>
          <a:ext cx="309245" cy="1290955"/>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34925</xdr:rowOff>
    </xdr:to>
    <xdr:sp>
      <xdr:nvSpPr>
        <xdr:cNvPr id="8" name="矩形 80"/>
        <xdr:cNvSpPr/>
      </xdr:nvSpPr>
      <xdr:spPr>
        <a:xfrm>
          <a:off x="529844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9" name="矩形 81"/>
        <xdr:cNvSpPr/>
      </xdr:nvSpPr>
      <xdr:spPr>
        <a:xfrm>
          <a:off x="634619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10" name="矩形 82"/>
        <xdr:cNvSpPr/>
      </xdr:nvSpPr>
      <xdr:spPr>
        <a:xfrm>
          <a:off x="634619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11" name="矩形 83"/>
        <xdr:cNvSpPr/>
      </xdr:nvSpPr>
      <xdr:spPr>
        <a:xfrm>
          <a:off x="634619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12" name="矩形 84"/>
        <xdr:cNvSpPr/>
      </xdr:nvSpPr>
      <xdr:spPr>
        <a:xfrm>
          <a:off x="634619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13" name="矩形 85"/>
        <xdr:cNvSpPr/>
      </xdr:nvSpPr>
      <xdr:spPr>
        <a:xfrm>
          <a:off x="6346190" y="3246120"/>
          <a:ext cx="309245" cy="1290955"/>
        </a:xfrm>
        <a:prstGeom prst="rect">
          <a:avLst/>
        </a:prstGeom>
        <a:noFill/>
        <a:ln w="9525">
          <a:noFill/>
        </a:ln>
      </xdr:spPr>
    </xdr:sp>
    <xdr:clientData/>
  </xdr:twoCellAnchor>
  <xdr:oneCellAnchor>
    <xdr:from>
      <xdr:col>7</xdr:col>
      <xdr:colOff>0</xdr:colOff>
      <xdr:row>10</xdr:row>
      <xdr:rowOff>115570</xdr:rowOff>
    </xdr:from>
    <xdr:ext cx="309245" cy="1290955"/>
    <xdr:sp>
      <xdr:nvSpPr>
        <xdr:cNvPr id="14" name="矩形 10"/>
        <xdr:cNvSpPr/>
      </xdr:nvSpPr>
      <xdr:spPr>
        <a:xfrm>
          <a:off x="529844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 name="矩形 11"/>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6" name="矩形 12"/>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17" name="矩形 13"/>
        <xdr:cNvSpPr/>
      </xdr:nvSpPr>
      <xdr:spPr>
        <a:xfrm>
          <a:off x="529844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8" name="矩形 14"/>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9" name="矩形 15"/>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20" name="矩形 16"/>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21" name="矩形 17"/>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22" name="矩形 18"/>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23" name="矩形 40"/>
        <xdr:cNvSpPr/>
      </xdr:nvSpPr>
      <xdr:spPr>
        <a:xfrm>
          <a:off x="529844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4" name="矩形 41"/>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5" name="矩形 42"/>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26" name="矩形 43"/>
        <xdr:cNvSpPr/>
      </xdr:nvSpPr>
      <xdr:spPr>
        <a:xfrm>
          <a:off x="529844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7" name="矩形 44"/>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8" name="矩形 45"/>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9" name="矩形 46"/>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30" name="矩形 47"/>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31" name="矩形 48"/>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32" name="矩形 2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3" name="矩形 2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4" name="矩形 2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35" name="矩形 2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6" name="矩形 2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7" name="矩形 2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8" name="矩形 2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9" name="矩形 2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0" name="矩形 2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1" name="矩形 2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2" name="矩形 3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3" name="矩形 3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4" name="矩形 3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 name="矩形 3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 name="矩形 3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 name="矩形 3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 name="矩形 3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 name="矩形 3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0" name="矩形 4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 name="矩形 5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 name="矩形 5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3" name="矩形 5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 name="矩形 5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 name="矩形 5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6" name="矩形 5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7" name="矩形 5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 name="矩形 5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9" name="矩形 5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 name="矩形 5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 name="矩形 6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2" name="矩形 6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 name="矩形 6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 name="矩形 6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 name="矩形 6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 name="矩形 6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 name="矩形 6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8" name="矩形 6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 name="矩形 6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 name="矩形 6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1" name="矩形 7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2" name="矩形 7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3" name="矩形 7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4" name="矩形 7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5" name="矩形 7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6" name="矩形 7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7" name="矩形 7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8" name="矩形 7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9" name="矩形 7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0" name="矩形 7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1" name="矩形 8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2" name="矩形 8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3" name="矩形 8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4" name="矩形 8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5" name="矩形 8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6" name="矩形 8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 name="矩形 8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 name="矩形 8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9" name="矩形 8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 name="矩形 8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 name="矩形 9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 name="矩形 9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 name="矩形 9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 name="矩形 9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5" name="矩形 9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 name="矩形 9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7" name="矩形 9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8" name="矩形 9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9" name="矩形 9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 name="矩形 9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 name="矩形 10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 name="矩形 10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 name="矩形 10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4" name="矩形 9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 name="矩形 9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 name="矩形 9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7" name="矩形 9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 name="矩形 9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 name="矩形 9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 name="矩形 9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 name="矩形 9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 name="矩形 10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3" name="矩形 10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4" name="矩形 10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5" name="矩形 10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6" name="矩形 10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7" name="矩形 10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8" name="矩形 10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9" name="矩形 10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0" name="矩形 10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1" name="矩形 10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2" name="矩形 12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3" name="矩形 12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4" name="矩形 12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 name="矩形 12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6" name="矩形 12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7" name="矩形 12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8" name="矩形 12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9" name="矩形 12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0" name="矩形 12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1" name="矩形 13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2" name="矩形 13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3" name="矩形 13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 name="矩形 13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5" name="矩形 13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6" name="矩形 13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7" name="矩形 13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8" name="矩形 13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9" name="矩形 13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140" name="矩形 1"/>
        <xdr:cNvSpPr/>
      </xdr:nvSpPr>
      <xdr:spPr>
        <a:xfrm>
          <a:off x="529844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141" name="矩形 2"/>
        <xdr:cNvSpPr/>
      </xdr:nvSpPr>
      <xdr:spPr>
        <a:xfrm>
          <a:off x="634619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142" name="矩形 3"/>
        <xdr:cNvSpPr/>
      </xdr:nvSpPr>
      <xdr:spPr>
        <a:xfrm>
          <a:off x="634619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35560</xdr:rowOff>
    </xdr:to>
    <xdr:sp>
      <xdr:nvSpPr>
        <xdr:cNvPr id="143" name="矩形 77"/>
        <xdr:cNvSpPr/>
      </xdr:nvSpPr>
      <xdr:spPr>
        <a:xfrm>
          <a:off x="529844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4" name="矩形 78"/>
        <xdr:cNvSpPr/>
      </xdr:nvSpPr>
      <xdr:spPr>
        <a:xfrm>
          <a:off x="634619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5" name="矩形 79"/>
        <xdr:cNvSpPr/>
      </xdr:nvSpPr>
      <xdr:spPr>
        <a:xfrm>
          <a:off x="6346190" y="3246120"/>
          <a:ext cx="309245" cy="1291590"/>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35560</xdr:rowOff>
    </xdr:to>
    <xdr:sp>
      <xdr:nvSpPr>
        <xdr:cNvPr id="146" name="矩形 80"/>
        <xdr:cNvSpPr/>
      </xdr:nvSpPr>
      <xdr:spPr>
        <a:xfrm>
          <a:off x="529844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7" name="矩形 81"/>
        <xdr:cNvSpPr/>
      </xdr:nvSpPr>
      <xdr:spPr>
        <a:xfrm>
          <a:off x="634619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8" name="矩形 82"/>
        <xdr:cNvSpPr/>
      </xdr:nvSpPr>
      <xdr:spPr>
        <a:xfrm>
          <a:off x="634619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9" name="矩形 83"/>
        <xdr:cNvSpPr/>
      </xdr:nvSpPr>
      <xdr:spPr>
        <a:xfrm>
          <a:off x="634619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50" name="矩形 84"/>
        <xdr:cNvSpPr/>
      </xdr:nvSpPr>
      <xdr:spPr>
        <a:xfrm>
          <a:off x="634619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51" name="矩形 85"/>
        <xdr:cNvSpPr/>
      </xdr:nvSpPr>
      <xdr:spPr>
        <a:xfrm>
          <a:off x="6346190" y="3246120"/>
          <a:ext cx="309245" cy="1291590"/>
        </a:xfrm>
        <a:prstGeom prst="rect">
          <a:avLst/>
        </a:prstGeom>
        <a:noFill/>
        <a:ln w="9525">
          <a:noFill/>
        </a:ln>
      </xdr:spPr>
    </xdr:sp>
    <xdr:clientData/>
  </xdr:twoCellAnchor>
  <xdr:oneCellAnchor>
    <xdr:from>
      <xdr:col>7</xdr:col>
      <xdr:colOff>0</xdr:colOff>
      <xdr:row>10</xdr:row>
      <xdr:rowOff>115570</xdr:rowOff>
    </xdr:from>
    <xdr:ext cx="309245" cy="1290955"/>
    <xdr:sp>
      <xdr:nvSpPr>
        <xdr:cNvPr id="152" name="矩形 10"/>
        <xdr:cNvSpPr/>
      </xdr:nvSpPr>
      <xdr:spPr>
        <a:xfrm>
          <a:off x="529844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3" name="矩形 11"/>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4" name="矩形 12"/>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155" name="矩形 13"/>
        <xdr:cNvSpPr/>
      </xdr:nvSpPr>
      <xdr:spPr>
        <a:xfrm>
          <a:off x="529844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6" name="矩形 14"/>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7" name="矩形 15"/>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8" name="矩形 16"/>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9" name="矩形 17"/>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60" name="矩形 18"/>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161" name="矩形 40"/>
        <xdr:cNvSpPr/>
      </xdr:nvSpPr>
      <xdr:spPr>
        <a:xfrm>
          <a:off x="529844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2" name="矩形 41"/>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3" name="矩形 42"/>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164" name="矩形 43"/>
        <xdr:cNvSpPr/>
      </xdr:nvSpPr>
      <xdr:spPr>
        <a:xfrm>
          <a:off x="529844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5" name="矩形 44"/>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6" name="矩形 45"/>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7" name="矩形 46"/>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8" name="矩形 47"/>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9" name="矩形 48"/>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70" name="矩形 2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1" name="矩形 2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2" name="矩形 2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73" name="矩形 2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4" name="矩形 2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5" name="矩形 2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6" name="矩形 2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7" name="矩形 2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8" name="矩形 2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79" name="矩形 2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0" name="矩形 3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1" name="矩形 3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82" name="矩形 3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3" name="矩形 3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4" name="矩形 3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5" name="矩形 3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6" name="矩形 3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7" name="矩形 3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88" name="矩形 18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9" name="矩形 18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0" name="矩形 18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91" name="矩形 19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2" name="矩形 19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3" name="矩形 19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4" name="矩形 19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5" name="矩形 19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6" name="矩形 19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97" name="矩形 19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8" name="矩形 19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9" name="矩形 19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00" name="矩形 19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1" name="矩形 20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2" name="矩形 20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3" name="矩形 20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4" name="矩形 20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5" name="矩形 20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06" name="矩形 20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7" name="矩形 20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8" name="矩形 20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09" name="矩形 20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0" name="矩形 20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1" name="矩形 21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2" name="矩形 21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3" name="矩形 21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4" name="矩形 21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15" name="矩形 21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6" name="矩形 21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7" name="矩形 21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18" name="矩形 21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9" name="矩形 21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0" name="矩形 21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1" name="矩形 22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2" name="矩形 22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3" name="矩形 22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24" name="矩形 22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5" name="矩形 22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6" name="矩形 22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27" name="矩形 22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8" name="矩形 22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9" name="矩形 22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0" name="矩形 22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1" name="矩形 23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2" name="矩形 23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33" name="矩形 23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4" name="矩形 23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5" name="矩形 23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36" name="矩形 23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7" name="矩形 23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8" name="矩形 23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9" name="矩形 23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0" name="矩形 23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1" name="矩形 24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42" name="矩形 9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3" name="矩形 9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4" name="矩形 9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45" name="矩形 9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6" name="矩形 9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7" name="矩形 9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8" name="矩形 9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9" name="矩形 9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0" name="矩形 10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51" name="矩形 10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2" name="矩形 10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3" name="矩形 10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54" name="矩形 10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5" name="矩形 10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6" name="矩形 10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7" name="矩形 10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8" name="矩形 10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9" name="矩形 10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60" name="矩形 25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1" name="矩形 26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2" name="矩形 26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63" name="矩形 26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4" name="矩形 26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5" name="矩形 26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6" name="矩形 26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7" name="矩形 26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8" name="矩形 26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69" name="矩形 26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0" name="矩形 26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1" name="矩形 27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72" name="矩形 27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3" name="矩形 27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4" name="矩形 27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5" name="矩形 27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6" name="矩形 27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7" name="矩形 27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78" name="矩形 27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9" name="矩形 27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0" name="矩形 27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81" name="矩形 28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2" name="矩形 28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3" name="矩形 28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4" name="矩形 28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5" name="矩形 28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6" name="矩形 28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87" name="矩形 28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8" name="矩形 28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9" name="矩形 28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90" name="矩形 28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1" name="矩形 29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2" name="矩形 29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3" name="矩形 29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4" name="矩形 29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5" name="矩形 29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11</xdr:col>
      <xdr:colOff>0</xdr:colOff>
      <xdr:row>10</xdr:row>
      <xdr:rowOff>114300</xdr:rowOff>
    </xdr:from>
    <xdr:to>
      <xdr:col>11</xdr:col>
      <xdr:colOff>342900</xdr:colOff>
      <xdr:row>18</xdr:row>
      <xdr:rowOff>73660</xdr:rowOff>
    </xdr:to>
    <xdr:sp>
      <xdr:nvSpPr>
        <xdr:cNvPr id="296" name="矩形 2"/>
        <xdr:cNvSpPr/>
      </xdr:nvSpPr>
      <xdr:spPr>
        <a:xfrm>
          <a:off x="9928225"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114300</xdr:rowOff>
    </xdr:from>
    <xdr:to>
      <xdr:col>11</xdr:col>
      <xdr:colOff>342900</xdr:colOff>
      <xdr:row>18</xdr:row>
      <xdr:rowOff>73660</xdr:rowOff>
    </xdr:to>
    <xdr:sp>
      <xdr:nvSpPr>
        <xdr:cNvPr id="297" name="矩形 3"/>
        <xdr:cNvSpPr/>
      </xdr:nvSpPr>
      <xdr:spPr>
        <a:xfrm>
          <a:off x="9928225"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115570</xdr:rowOff>
    </xdr:from>
    <xdr:to>
      <xdr:col>11</xdr:col>
      <xdr:colOff>308610</xdr:colOff>
      <xdr:row>18</xdr:row>
      <xdr:rowOff>35560</xdr:rowOff>
    </xdr:to>
    <xdr:sp>
      <xdr:nvSpPr>
        <xdr:cNvPr id="298" name="矩形 78"/>
        <xdr:cNvSpPr/>
      </xdr:nvSpPr>
      <xdr:spPr>
        <a:xfrm>
          <a:off x="9928225"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299" name="矩形 79"/>
        <xdr:cNvSpPr/>
      </xdr:nvSpPr>
      <xdr:spPr>
        <a:xfrm>
          <a:off x="9928225"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0" name="矩形 81"/>
        <xdr:cNvSpPr/>
      </xdr:nvSpPr>
      <xdr:spPr>
        <a:xfrm>
          <a:off x="9928225"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1" name="矩形 82"/>
        <xdr:cNvSpPr/>
      </xdr:nvSpPr>
      <xdr:spPr>
        <a:xfrm>
          <a:off x="9928225"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2" name="矩形 83"/>
        <xdr:cNvSpPr/>
      </xdr:nvSpPr>
      <xdr:spPr>
        <a:xfrm>
          <a:off x="9928225"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3" name="矩形 84"/>
        <xdr:cNvSpPr/>
      </xdr:nvSpPr>
      <xdr:spPr>
        <a:xfrm>
          <a:off x="9928225"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4" name="矩形 85"/>
        <xdr:cNvSpPr/>
      </xdr:nvSpPr>
      <xdr:spPr>
        <a:xfrm>
          <a:off x="9928225" y="3246120"/>
          <a:ext cx="308610" cy="1291590"/>
        </a:xfrm>
        <a:prstGeom prst="rect">
          <a:avLst/>
        </a:prstGeom>
        <a:noFill/>
        <a:ln w="9525">
          <a:noFill/>
        </a:ln>
      </xdr:spPr>
    </xdr:sp>
    <xdr:clientData/>
  </xdr:twoCellAnchor>
  <xdr:oneCellAnchor>
    <xdr:from>
      <xdr:col>11</xdr:col>
      <xdr:colOff>0</xdr:colOff>
      <xdr:row>10</xdr:row>
      <xdr:rowOff>115570</xdr:rowOff>
    </xdr:from>
    <xdr:ext cx="309245" cy="1290955"/>
    <xdr:sp>
      <xdr:nvSpPr>
        <xdr:cNvPr id="305" name="矩形 11"/>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6" name="矩形 12"/>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7" name="矩形 14"/>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8" name="矩形 15"/>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9" name="矩形 16"/>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10" name="矩形 17"/>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11" name="矩形 18"/>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2" name="矩形 41"/>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3" name="矩形 42"/>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4" name="矩形 44"/>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5" name="矩形 45"/>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6" name="矩形 46"/>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7" name="矩形 47"/>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8" name="矩形 48"/>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19" name="矩形 2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0" name="矩形 2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1" name="矩形 2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2" name="矩形 2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3" name="矩形 2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4" name="矩形 2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5" name="矩形 2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6" name="矩形 3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7" name="矩形 3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8" name="矩形 3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9" name="矩形 3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0" name="矩形 3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1" name="矩形 3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2" name="矩形 3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3" name="矩形 18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4" name="矩形 18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5" name="矩形 18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6" name="矩形 18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7" name="矩形 18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8" name="矩形 18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9" name="矩形 18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0" name="矩形 18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1" name="矩形 19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2" name="矩形 19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3" name="矩形 19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4" name="矩形 19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5" name="矩形 19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6" name="矩形 19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7" name="矩形 19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8" name="矩形 19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9" name="矩形 19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0" name="矩形 19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1" name="矩形 20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2" name="矩形 20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3" name="矩形 20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4" name="矩形 20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5" name="矩形 20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6" name="矩形 20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7" name="矩形 20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8" name="矩形 20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9" name="矩形 20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0" name="矩形 20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1" name="矩形 21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2" name="矩形 21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3" name="矩形 21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4" name="矩形 21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5" name="矩形 21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6" name="矩形 21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7" name="矩形 21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8" name="矩形 21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9" name="矩形 21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0" name="矩形 21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1" name="矩形 22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2" name="矩形 22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3" name="矩形 22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4" name="矩形 22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5" name="矩形 9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6" name="矩形 9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7" name="矩形 9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8" name="矩形 9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9" name="矩形 9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0" name="矩形 9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1" name="矩形 10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2" name="矩形 10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3" name="矩形 10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4" name="矩形 10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5" name="矩形 10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6" name="矩形 10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7" name="矩形 10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8" name="矩形 10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9" name="矩形 23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0" name="矩形 23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1" name="矩形 24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2" name="矩形 24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3" name="矩形 24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4" name="矩形 24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5" name="矩形 24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6" name="矩形 24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7" name="矩形 24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8" name="矩形 24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9" name="矩形 24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0" name="矩形 24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1" name="矩形 25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2" name="矩形 25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3" name="矩形 25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4" name="矩形 25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5" name="矩形 25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6" name="矩形 25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7" name="矩形 25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8" name="矩形 25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9" name="矩形 25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0" name="矩形 25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1" name="矩形 26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2" name="矩形 26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3" name="矩形 26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4" name="矩形 26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5" name="矩形 26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6" name="矩形 26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417" name="矩形 416"/>
        <xdr:cNvSpPr/>
      </xdr:nvSpPr>
      <xdr:spPr>
        <a:xfrm>
          <a:off x="529844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418" name="矩形 417"/>
        <xdr:cNvSpPr/>
      </xdr:nvSpPr>
      <xdr:spPr>
        <a:xfrm>
          <a:off x="634619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419" name="矩形 418"/>
        <xdr:cNvSpPr/>
      </xdr:nvSpPr>
      <xdr:spPr>
        <a:xfrm>
          <a:off x="634619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34925</xdr:rowOff>
    </xdr:to>
    <xdr:sp>
      <xdr:nvSpPr>
        <xdr:cNvPr id="420" name="矩形 77"/>
        <xdr:cNvSpPr/>
      </xdr:nvSpPr>
      <xdr:spPr>
        <a:xfrm>
          <a:off x="529844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1" name="矩形 78"/>
        <xdr:cNvSpPr/>
      </xdr:nvSpPr>
      <xdr:spPr>
        <a:xfrm>
          <a:off x="634619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2" name="矩形 79"/>
        <xdr:cNvSpPr/>
      </xdr:nvSpPr>
      <xdr:spPr>
        <a:xfrm>
          <a:off x="6346190" y="3246120"/>
          <a:ext cx="309245" cy="1290955"/>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34925</xdr:rowOff>
    </xdr:to>
    <xdr:sp>
      <xdr:nvSpPr>
        <xdr:cNvPr id="423" name="矩形 80"/>
        <xdr:cNvSpPr/>
      </xdr:nvSpPr>
      <xdr:spPr>
        <a:xfrm>
          <a:off x="529844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4" name="矩形 81"/>
        <xdr:cNvSpPr/>
      </xdr:nvSpPr>
      <xdr:spPr>
        <a:xfrm>
          <a:off x="634619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5" name="矩形 82"/>
        <xdr:cNvSpPr/>
      </xdr:nvSpPr>
      <xdr:spPr>
        <a:xfrm>
          <a:off x="634619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6" name="矩形 83"/>
        <xdr:cNvSpPr/>
      </xdr:nvSpPr>
      <xdr:spPr>
        <a:xfrm>
          <a:off x="634619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7" name="矩形 84"/>
        <xdr:cNvSpPr/>
      </xdr:nvSpPr>
      <xdr:spPr>
        <a:xfrm>
          <a:off x="634619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8" name="矩形 85"/>
        <xdr:cNvSpPr/>
      </xdr:nvSpPr>
      <xdr:spPr>
        <a:xfrm>
          <a:off x="6346190" y="3246120"/>
          <a:ext cx="309245" cy="1290955"/>
        </a:xfrm>
        <a:prstGeom prst="rect">
          <a:avLst/>
        </a:prstGeom>
        <a:noFill/>
        <a:ln w="9525">
          <a:noFill/>
        </a:ln>
      </xdr:spPr>
    </xdr:sp>
    <xdr:clientData/>
  </xdr:twoCellAnchor>
  <xdr:oneCellAnchor>
    <xdr:from>
      <xdr:col>7</xdr:col>
      <xdr:colOff>0</xdr:colOff>
      <xdr:row>10</xdr:row>
      <xdr:rowOff>115570</xdr:rowOff>
    </xdr:from>
    <xdr:ext cx="309245" cy="1290955"/>
    <xdr:sp>
      <xdr:nvSpPr>
        <xdr:cNvPr id="429" name="矩形 10"/>
        <xdr:cNvSpPr/>
      </xdr:nvSpPr>
      <xdr:spPr>
        <a:xfrm>
          <a:off x="529844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0" name="矩形 11"/>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1" name="矩形 12"/>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432" name="矩形 13"/>
        <xdr:cNvSpPr/>
      </xdr:nvSpPr>
      <xdr:spPr>
        <a:xfrm>
          <a:off x="529844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3" name="矩形 14"/>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4" name="矩形 15"/>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5" name="矩形 16"/>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6" name="矩形 17"/>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7" name="矩形 18"/>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438" name="矩形 40"/>
        <xdr:cNvSpPr/>
      </xdr:nvSpPr>
      <xdr:spPr>
        <a:xfrm>
          <a:off x="529844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39" name="矩形 41"/>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0" name="矩形 42"/>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441" name="矩形 43"/>
        <xdr:cNvSpPr/>
      </xdr:nvSpPr>
      <xdr:spPr>
        <a:xfrm>
          <a:off x="529844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2" name="矩形 44"/>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3" name="矩形 45"/>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4" name="矩形 46"/>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5" name="矩形 47"/>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6" name="矩形 48"/>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47" name="矩形 2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48" name="矩形 2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49" name="矩形 2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50" name="矩形 2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1" name="矩形 2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2" name="矩形 2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3" name="矩形 2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4" name="矩形 2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5" name="矩形 2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56" name="矩形 2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7" name="矩形 3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8" name="矩形 3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59" name="矩形 3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0" name="矩形 3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1" name="矩形 3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2" name="矩形 3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3" name="矩形 3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4" name="矩形 3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65" name="矩形 46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6" name="矩形 46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7" name="矩形 46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68" name="矩形 46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9" name="矩形 46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0" name="矩形 46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1" name="矩形 47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2" name="矩形 47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3" name="矩形 47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74" name="矩形 47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5" name="矩形 47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6" name="矩形 47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77" name="矩形 47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8" name="矩形 47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9" name="矩形 47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0" name="矩形 47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1" name="矩形 48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2" name="矩形 48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83" name="矩形 48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4" name="矩形 48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5" name="矩形 48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86" name="矩形 48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7" name="矩形 48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8" name="矩形 48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9" name="矩形 48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0" name="矩形 48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1" name="矩形 49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92" name="矩形 49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3" name="矩形 49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4" name="矩形 49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95" name="矩形 49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6" name="矩形 49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7" name="矩形 49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8" name="矩形 49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9" name="矩形 49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0" name="矩形 49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01" name="矩形 50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2" name="矩形 50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3" name="矩形 50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04" name="矩形 50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5" name="矩形 50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6" name="矩形 50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7" name="矩形 50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8" name="矩形 50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9" name="矩形 50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10" name="矩形 50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1" name="矩形 51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2" name="矩形 51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13" name="矩形 51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4" name="矩形 51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5" name="矩形 51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6" name="矩形 51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7" name="矩形 51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8" name="矩形 51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19" name="矩形 9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0" name="矩形 9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1" name="矩形 9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22" name="矩形 9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3" name="矩形 9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4" name="矩形 9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5" name="矩形 9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6" name="矩形 9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7" name="矩形 10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28" name="矩形 10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9" name="矩形 10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0" name="矩形 10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31" name="矩形 10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2" name="矩形 10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3" name="矩形 10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4" name="矩形 10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5" name="矩形 10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6" name="矩形 10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37" name="矩形 53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8" name="矩形 53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9" name="矩形 53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40" name="矩形 53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1" name="矩形 54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2" name="矩形 54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3" name="矩形 54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4" name="矩形 54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5" name="矩形 54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46" name="矩形 54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7" name="矩形 54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8" name="矩形 54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49" name="矩形 54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0" name="矩形 54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1" name="矩形 55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2" name="矩形 55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3" name="矩形 55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4" name="矩形 55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555" name="矩形 1"/>
        <xdr:cNvSpPr/>
      </xdr:nvSpPr>
      <xdr:spPr>
        <a:xfrm>
          <a:off x="529844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556" name="矩形 2"/>
        <xdr:cNvSpPr/>
      </xdr:nvSpPr>
      <xdr:spPr>
        <a:xfrm>
          <a:off x="634619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557" name="矩形 3"/>
        <xdr:cNvSpPr/>
      </xdr:nvSpPr>
      <xdr:spPr>
        <a:xfrm>
          <a:off x="634619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35560</xdr:rowOff>
    </xdr:to>
    <xdr:sp>
      <xdr:nvSpPr>
        <xdr:cNvPr id="558" name="矩形 77"/>
        <xdr:cNvSpPr/>
      </xdr:nvSpPr>
      <xdr:spPr>
        <a:xfrm>
          <a:off x="529844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59" name="矩形 78"/>
        <xdr:cNvSpPr/>
      </xdr:nvSpPr>
      <xdr:spPr>
        <a:xfrm>
          <a:off x="634619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0" name="矩形 79"/>
        <xdr:cNvSpPr/>
      </xdr:nvSpPr>
      <xdr:spPr>
        <a:xfrm>
          <a:off x="6346190" y="3246120"/>
          <a:ext cx="309245" cy="1291590"/>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35560</xdr:rowOff>
    </xdr:to>
    <xdr:sp>
      <xdr:nvSpPr>
        <xdr:cNvPr id="561" name="矩形 80"/>
        <xdr:cNvSpPr/>
      </xdr:nvSpPr>
      <xdr:spPr>
        <a:xfrm>
          <a:off x="529844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2" name="矩形 81"/>
        <xdr:cNvSpPr/>
      </xdr:nvSpPr>
      <xdr:spPr>
        <a:xfrm>
          <a:off x="634619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3" name="矩形 82"/>
        <xdr:cNvSpPr/>
      </xdr:nvSpPr>
      <xdr:spPr>
        <a:xfrm>
          <a:off x="634619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4" name="矩形 83"/>
        <xdr:cNvSpPr/>
      </xdr:nvSpPr>
      <xdr:spPr>
        <a:xfrm>
          <a:off x="634619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5" name="矩形 84"/>
        <xdr:cNvSpPr/>
      </xdr:nvSpPr>
      <xdr:spPr>
        <a:xfrm>
          <a:off x="634619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6" name="矩形 85"/>
        <xdr:cNvSpPr/>
      </xdr:nvSpPr>
      <xdr:spPr>
        <a:xfrm>
          <a:off x="6346190" y="3246120"/>
          <a:ext cx="309245" cy="1291590"/>
        </a:xfrm>
        <a:prstGeom prst="rect">
          <a:avLst/>
        </a:prstGeom>
        <a:noFill/>
        <a:ln w="9525">
          <a:noFill/>
        </a:ln>
      </xdr:spPr>
    </xdr:sp>
    <xdr:clientData/>
  </xdr:twoCellAnchor>
  <xdr:oneCellAnchor>
    <xdr:from>
      <xdr:col>7</xdr:col>
      <xdr:colOff>0</xdr:colOff>
      <xdr:row>10</xdr:row>
      <xdr:rowOff>115570</xdr:rowOff>
    </xdr:from>
    <xdr:ext cx="309245" cy="1290955"/>
    <xdr:sp>
      <xdr:nvSpPr>
        <xdr:cNvPr id="567" name="矩形 10"/>
        <xdr:cNvSpPr/>
      </xdr:nvSpPr>
      <xdr:spPr>
        <a:xfrm>
          <a:off x="529844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68" name="矩形 11"/>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69" name="矩形 12"/>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570" name="矩形 13"/>
        <xdr:cNvSpPr/>
      </xdr:nvSpPr>
      <xdr:spPr>
        <a:xfrm>
          <a:off x="529844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1" name="矩形 14"/>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2" name="矩形 15"/>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3" name="矩形 16"/>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4" name="矩形 17"/>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5" name="矩形 18"/>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576" name="矩形 40"/>
        <xdr:cNvSpPr/>
      </xdr:nvSpPr>
      <xdr:spPr>
        <a:xfrm>
          <a:off x="529844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77" name="矩形 41"/>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78" name="矩形 42"/>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579" name="矩形 43"/>
        <xdr:cNvSpPr/>
      </xdr:nvSpPr>
      <xdr:spPr>
        <a:xfrm>
          <a:off x="529844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0" name="矩形 44"/>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1" name="矩形 45"/>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2" name="矩形 46"/>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3" name="矩形 47"/>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4" name="矩形 48"/>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85" name="矩形 2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6" name="矩形 2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7" name="矩形 2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88" name="矩形 2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9" name="矩形 2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0" name="矩形 2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1" name="矩形 2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2" name="矩形 2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3" name="矩形 2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94" name="矩形 2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5" name="矩形 3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6" name="矩形 3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97" name="矩形 3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8" name="矩形 3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9" name="矩形 3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0" name="矩形 3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1" name="矩形 3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2" name="矩形 3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03" name="矩形 60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4" name="矩形 60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5" name="矩形 60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06" name="矩形 60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7" name="矩形 60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8" name="矩形 60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9" name="矩形 60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0" name="矩形 60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1" name="矩形 61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12" name="矩形 61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3" name="矩形 61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4" name="矩形 61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15" name="矩形 61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6" name="矩形 61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7" name="矩形 61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8" name="矩形 61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9" name="矩形 61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0" name="矩形 61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21" name="矩形 62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2" name="矩形 62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3" name="矩形 62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24" name="矩形 62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5" name="矩形 62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6" name="矩形 62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7" name="矩形 62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8" name="矩形 62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9" name="矩形 62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30" name="矩形 62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1" name="矩形 63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2" name="矩形 63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33" name="矩形 63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4" name="矩形 63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5" name="矩形 63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6" name="矩形 63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7" name="矩形 63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8" name="矩形 63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39" name="矩形 63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0" name="矩形 63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1" name="矩形 64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42" name="矩形 64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3" name="矩形 64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4" name="矩形 64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5" name="矩形 64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6" name="矩形 64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7" name="矩形 64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48" name="矩形 64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9" name="矩形 64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0" name="矩形 64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51" name="矩形 65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2" name="矩形 65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3" name="矩形 65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4" name="矩形 65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5" name="矩形 65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6" name="矩形 65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57" name="矩形 9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8" name="矩形 9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9" name="矩形 9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60" name="矩形 9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1" name="矩形 9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2" name="矩形 9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3" name="矩形 9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4" name="矩形 9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5" name="矩形 10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66" name="矩形 10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7" name="矩形 10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8" name="矩形 10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69" name="矩形 10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0" name="矩形 10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1" name="矩形 10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2" name="矩形 10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3" name="矩形 10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4" name="矩形 10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75" name="矩形 67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6" name="矩形 67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7" name="矩形 67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78" name="矩形 67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9" name="矩形 67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0" name="矩形 67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1" name="矩形 68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2" name="矩形 68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3" name="矩形 68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84" name="矩形 68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5" name="矩形 68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6" name="矩形 68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87" name="矩形 68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8" name="矩形 68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9" name="矩形 68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0" name="矩形 68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1" name="矩形 69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2" name="矩形 69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93" name="矩形 69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4" name="矩形 69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5" name="矩形 69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96" name="矩形 69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7" name="矩形 69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8" name="矩形 69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9" name="矩形 69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0" name="矩形 69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1" name="矩形 70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02" name="矩形 70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3" name="矩形 70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4" name="矩形 70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05" name="矩形 70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6" name="矩形 70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7" name="矩形 70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8" name="矩形 70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9" name="矩形 70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10" name="矩形 70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11</xdr:col>
      <xdr:colOff>0</xdr:colOff>
      <xdr:row>10</xdr:row>
      <xdr:rowOff>114300</xdr:rowOff>
    </xdr:from>
    <xdr:to>
      <xdr:col>11</xdr:col>
      <xdr:colOff>342900</xdr:colOff>
      <xdr:row>18</xdr:row>
      <xdr:rowOff>73660</xdr:rowOff>
    </xdr:to>
    <xdr:sp>
      <xdr:nvSpPr>
        <xdr:cNvPr id="711" name="矩形 2"/>
        <xdr:cNvSpPr/>
      </xdr:nvSpPr>
      <xdr:spPr>
        <a:xfrm>
          <a:off x="9928225"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114300</xdr:rowOff>
    </xdr:from>
    <xdr:to>
      <xdr:col>11</xdr:col>
      <xdr:colOff>342900</xdr:colOff>
      <xdr:row>18</xdr:row>
      <xdr:rowOff>73660</xdr:rowOff>
    </xdr:to>
    <xdr:sp>
      <xdr:nvSpPr>
        <xdr:cNvPr id="712" name="矩形 3"/>
        <xdr:cNvSpPr/>
      </xdr:nvSpPr>
      <xdr:spPr>
        <a:xfrm>
          <a:off x="9928225"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3" name="矩形 78"/>
        <xdr:cNvSpPr/>
      </xdr:nvSpPr>
      <xdr:spPr>
        <a:xfrm>
          <a:off x="9928225"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4" name="矩形 79"/>
        <xdr:cNvSpPr/>
      </xdr:nvSpPr>
      <xdr:spPr>
        <a:xfrm>
          <a:off x="9928225"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5" name="矩形 81"/>
        <xdr:cNvSpPr/>
      </xdr:nvSpPr>
      <xdr:spPr>
        <a:xfrm>
          <a:off x="9928225"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6" name="矩形 82"/>
        <xdr:cNvSpPr/>
      </xdr:nvSpPr>
      <xdr:spPr>
        <a:xfrm>
          <a:off x="9928225"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7" name="矩形 83"/>
        <xdr:cNvSpPr/>
      </xdr:nvSpPr>
      <xdr:spPr>
        <a:xfrm>
          <a:off x="9928225"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8" name="矩形 84"/>
        <xdr:cNvSpPr/>
      </xdr:nvSpPr>
      <xdr:spPr>
        <a:xfrm>
          <a:off x="9928225"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9" name="矩形 85"/>
        <xdr:cNvSpPr/>
      </xdr:nvSpPr>
      <xdr:spPr>
        <a:xfrm>
          <a:off x="9928225" y="3246120"/>
          <a:ext cx="308610" cy="1291590"/>
        </a:xfrm>
        <a:prstGeom prst="rect">
          <a:avLst/>
        </a:prstGeom>
        <a:noFill/>
        <a:ln w="9525">
          <a:noFill/>
        </a:ln>
      </xdr:spPr>
    </xdr:sp>
    <xdr:clientData/>
  </xdr:twoCellAnchor>
  <xdr:oneCellAnchor>
    <xdr:from>
      <xdr:col>11</xdr:col>
      <xdr:colOff>0</xdr:colOff>
      <xdr:row>10</xdr:row>
      <xdr:rowOff>115570</xdr:rowOff>
    </xdr:from>
    <xdr:ext cx="309245" cy="1290955"/>
    <xdr:sp>
      <xdr:nvSpPr>
        <xdr:cNvPr id="720" name="矩形 11"/>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1" name="矩形 12"/>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2" name="矩形 14"/>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3" name="矩形 15"/>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4" name="矩形 16"/>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5" name="矩形 17"/>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6" name="矩形 18"/>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27" name="矩形 41"/>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28" name="矩形 42"/>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29" name="矩形 44"/>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0" name="矩形 45"/>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1" name="矩形 46"/>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2" name="矩形 47"/>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3" name="矩形 48"/>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4" name="矩形 2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5" name="矩形 2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6" name="矩形 2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7" name="矩形 2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8" name="矩形 2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9" name="矩形 2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0" name="矩形 2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1" name="矩形 3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2" name="矩形 3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3" name="矩形 3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4" name="矩形 3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5" name="矩形 3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6" name="矩形 3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7" name="矩形 3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8" name="矩形 18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9" name="矩形 18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0" name="矩形 18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1" name="矩形 18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2" name="矩形 18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3" name="矩形 18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4" name="矩形 18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5" name="矩形 18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6" name="矩形 19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7" name="矩形 19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8" name="矩形 19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9" name="矩形 19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0" name="矩形 19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1" name="矩形 19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2" name="矩形 19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3" name="矩形 19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4" name="矩形 19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5" name="矩形 19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6" name="矩形 20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7" name="矩形 20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8" name="矩形 20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9" name="矩形 20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0" name="矩形 20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1" name="矩形 20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2" name="矩形 20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3" name="矩形 20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4" name="矩形 20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5" name="矩形 20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6" name="矩形 21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7" name="矩形 21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8" name="矩形 21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9" name="矩形 21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0" name="矩形 21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1" name="矩形 21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2" name="矩形 21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3" name="矩形 21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4" name="矩形 21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5" name="矩形 21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6" name="矩形 22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7" name="矩形 22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8" name="矩形 22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9" name="矩形 22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0" name="矩形 9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1" name="矩形 9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2" name="矩形 9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3" name="矩形 9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4" name="矩形 9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5" name="矩形 9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6" name="矩形 10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7" name="矩形 10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8" name="矩形 10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9" name="矩形 10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0" name="矩形 10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1" name="矩形 10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2" name="矩形 10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3" name="矩形 10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4" name="矩形 23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5" name="矩形 23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6" name="矩形 24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7" name="矩形 24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8" name="矩形 24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9" name="矩形 24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0" name="矩形 24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1" name="矩形 24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2" name="矩形 24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3" name="矩形 24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4" name="矩形 24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5" name="矩形 24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6" name="矩形 25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7" name="矩形 25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8" name="矩形 25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9" name="矩形 25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0" name="矩形 25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1" name="矩形 25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2" name="矩形 25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3" name="矩形 25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4" name="矩形 25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5" name="矩形 25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6" name="矩形 26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7" name="矩形 26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8" name="矩形 26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9" name="矩形 26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30" name="矩形 26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31" name="矩形 26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832" name="矩形 831"/>
        <xdr:cNvSpPr/>
      </xdr:nvSpPr>
      <xdr:spPr>
        <a:xfrm>
          <a:off x="529844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833" name="矩形 832"/>
        <xdr:cNvSpPr/>
      </xdr:nvSpPr>
      <xdr:spPr>
        <a:xfrm>
          <a:off x="634619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834" name="矩形 833"/>
        <xdr:cNvSpPr/>
      </xdr:nvSpPr>
      <xdr:spPr>
        <a:xfrm>
          <a:off x="634619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34925</xdr:rowOff>
    </xdr:to>
    <xdr:sp>
      <xdr:nvSpPr>
        <xdr:cNvPr id="835" name="矩形 77"/>
        <xdr:cNvSpPr/>
      </xdr:nvSpPr>
      <xdr:spPr>
        <a:xfrm>
          <a:off x="529844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36" name="矩形 78"/>
        <xdr:cNvSpPr/>
      </xdr:nvSpPr>
      <xdr:spPr>
        <a:xfrm>
          <a:off x="634619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37" name="矩形 79"/>
        <xdr:cNvSpPr/>
      </xdr:nvSpPr>
      <xdr:spPr>
        <a:xfrm>
          <a:off x="6346190" y="3246120"/>
          <a:ext cx="309245" cy="1290955"/>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34925</xdr:rowOff>
    </xdr:to>
    <xdr:sp>
      <xdr:nvSpPr>
        <xdr:cNvPr id="838" name="矩形 80"/>
        <xdr:cNvSpPr/>
      </xdr:nvSpPr>
      <xdr:spPr>
        <a:xfrm>
          <a:off x="529844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39" name="矩形 81"/>
        <xdr:cNvSpPr/>
      </xdr:nvSpPr>
      <xdr:spPr>
        <a:xfrm>
          <a:off x="634619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40" name="矩形 82"/>
        <xdr:cNvSpPr/>
      </xdr:nvSpPr>
      <xdr:spPr>
        <a:xfrm>
          <a:off x="634619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41" name="矩形 83"/>
        <xdr:cNvSpPr/>
      </xdr:nvSpPr>
      <xdr:spPr>
        <a:xfrm>
          <a:off x="634619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42" name="矩形 84"/>
        <xdr:cNvSpPr/>
      </xdr:nvSpPr>
      <xdr:spPr>
        <a:xfrm>
          <a:off x="634619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43" name="矩形 85"/>
        <xdr:cNvSpPr/>
      </xdr:nvSpPr>
      <xdr:spPr>
        <a:xfrm>
          <a:off x="6346190" y="3246120"/>
          <a:ext cx="309245" cy="1290955"/>
        </a:xfrm>
        <a:prstGeom prst="rect">
          <a:avLst/>
        </a:prstGeom>
        <a:noFill/>
        <a:ln w="9525">
          <a:noFill/>
        </a:ln>
      </xdr:spPr>
    </xdr:sp>
    <xdr:clientData/>
  </xdr:twoCellAnchor>
  <xdr:oneCellAnchor>
    <xdr:from>
      <xdr:col>7</xdr:col>
      <xdr:colOff>0</xdr:colOff>
      <xdr:row>10</xdr:row>
      <xdr:rowOff>115570</xdr:rowOff>
    </xdr:from>
    <xdr:ext cx="309245" cy="1290955"/>
    <xdr:sp>
      <xdr:nvSpPr>
        <xdr:cNvPr id="844" name="矩形 10"/>
        <xdr:cNvSpPr/>
      </xdr:nvSpPr>
      <xdr:spPr>
        <a:xfrm>
          <a:off x="529844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5" name="矩形 11"/>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6" name="矩形 12"/>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847" name="矩形 13"/>
        <xdr:cNvSpPr/>
      </xdr:nvSpPr>
      <xdr:spPr>
        <a:xfrm>
          <a:off x="529844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8" name="矩形 14"/>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9" name="矩形 15"/>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50" name="矩形 16"/>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51" name="矩形 17"/>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52" name="矩形 18"/>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853" name="矩形 40"/>
        <xdr:cNvSpPr/>
      </xdr:nvSpPr>
      <xdr:spPr>
        <a:xfrm>
          <a:off x="529844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4" name="矩形 41"/>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5" name="矩形 42"/>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856" name="矩形 43"/>
        <xdr:cNvSpPr/>
      </xdr:nvSpPr>
      <xdr:spPr>
        <a:xfrm>
          <a:off x="529844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7" name="矩形 44"/>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8" name="矩形 45"/>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9" name="矩形 46"/>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60" name="矩形 47"/>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61" name="矩形 48"/>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62" name="矩形 2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3" name="矩形 2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4" name="矩形 2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65" name="矩形 2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6" name="矩形 2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7" name="矩形 2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8" name="矩形 2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9" name="矩形 2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0" name="矩形 2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71" name="矩形 2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2" name="矩形 3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3" name="矩形 3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74" name="矩形 3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5" name="矩形 3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6" name="矩形 3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7" name="矩形 3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8" name="矩形 3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9" name="矩形 3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80" name="矩形 87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1" name="矩形 88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2" name="矩形 88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83" name="矩形 88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4" name="矩形 88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5" name="矩形 88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6" name="矩形 88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7" name="矩形 88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8" name="矩形 88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89" name="矩形 88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0" name="矩形 88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1" name="矩形 89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92" name="矩形 89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3" name="矩形 89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4" name="矩形 89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5" name="矩形 89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6" name="矩形 89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7" name="矩形 89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98" name="矩形 89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9" name="矩形 89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0" name="矩形 89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01" name="矩形 90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2" name="矩形 90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3" name="矩形 90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4" name="矩形 90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5" name="矩形 90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6" name="矩形 90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07" name="矩形 90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8" name="矩形 90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9" name="矩形 90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10" name="矩形 90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1" name="矩形 91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2" name="矩形 91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3" name="矩形 91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4" name="矩形 91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5" name="矩形 91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16" name="矩形 91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7" name="矩形 91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8" name="矩形 91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19" name="矩形 91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0" name="矩形 91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1" name="矩形 92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2" name="矩形 92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3" name="矩形 92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4" name="矩形 92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25" name="矩形 92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6" name="矩形 92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7" name="矩形 92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28" name="矩形 92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9" name="矩形 92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0" name="矩形 92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1" name="矩形 93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2" name="矩形 93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3" name="矩形 93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34" name="矩形 9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5" name="矩形 9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6" name="矩形 9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37" name="矩形 9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8" name="矩形 9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9" name="矩形 9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0" name="矩形 9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1" name="矩形 9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2" name="矩形 10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43" name="矩形 10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4" name="矩形 10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5" name="矩形 10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46" name="矩形 10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7" name="矩形 10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8" name="矩形 10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9" name="矩形 10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0" name="矩形 10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1" name="矩形 10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52" name="矩形 95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3" name="矩形 95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4" name="矩形 95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55" name="矩形 95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6" name="矩形 95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7" name="矩形 95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8" name="矩形 95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9" name="矩形 95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0" name="矩形 95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61" name="矩形 96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2" name="矩形 96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3" name="矩形 96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64" name="矩形 96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5" name="矩形 96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6" name="矩形 96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7" name="矩形 96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8" name="矩形 96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9" name="矩形 96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970" name="矩形 1"/>
        <xdr:cNvSpPr/>
      </xdr:nvSpPr>
      <xdr:spPr>
        <a:xfrm>
          <a:off x="529844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971" name="矩形 2"/>
        <xdr:cNvSpPr/>
      </xdr:nvSpPr>
      <xdr:spPr>
        <a:xfrm>
          <a:off x="634619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972" name="矩形 3"/>
        <xdr:cNvSpPr/>
      </xdr:nvSpPr>
      <xdr:spPr>
        <a:xfrm>
          <a:off x="634619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35560</xdr:rowOff>
    </xdr:to>
    <xdr:sp>
      <xdr:nvSpPr>
        <xdr:cNvPr id="973" name="矩形 77"/>
        <xdr:cNvSpPr/>
      </xdr:nvSpPr>
      <xdr:spPr>
        <a:xfrm>
          <a:off x="529844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4" name="矩形 78"/>
        <xdr:cNvSpPr/>
      </xdr:nvSpPr>
      <xdr:spPr>
        <a:xfrm>
          <a:off x="634619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5" name="矩形 79"/>
        <xdr:cNvSpPr/>
      </xdr:nvSpPr>
      <xdr:spPr>
        <a:xfrm>
          <a:off x="6346190" y="3246120"/>
          <a:ext cx="309245" cy="1291590"/>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35560</xdr:rowOff>
    </xdr:to>
    <xdr:sp>
      <xdr:nvSpPr>
        <xdr:cNvPr id="976" name="矩形 80"/>
        <xdr:cNvSpPr/>
      </xdr:nvSpPr>
      <xdr:spPr>
        <a:xfrm>
          <a:off x="529844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7" name="矩形 81"/>
        <xdr:cNvSpPr/>
      </xdr:nvSpPr>
      <xdr:spPr>
        <a:xfrm>
          <a:off x="634619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8" name="矩形 82"/>
        <xdr:cNvSpPr/>
      </xdr:nvSpPr>
      <xdr:spPr>
        <a:xfrm>
          <a:off x="634619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9" name="矩形 83"/>
        <xdr:cNvSpPr/>
      </xdr:nvSpPr>
      <xdr:spPr>
        <a:xfrm>
          <a:off x="634619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80" name="矩形 84"/>
        <xdr:cNvSpPr/>
      </xdr:nvSpPr>
      <xdr:spPr>
        <a:xfrm>
          <a:off x="634619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81" name="矩形 85"/>
        <xdr:cNvSpPr/>
      </xdr:nvSpPr>
      <xdr:spPr>
        <a:xfrm>
          <a:off x="6346190" y="3246120"/>
          <a:ext cx="309245" cy="1291590"/>
        </a:xfrm>
        <a:prstGeom prst="rect">
          <a:avLst/>
        </a:prstGeom>
        <a:noFill/>
        <a:ln w="9525">
          <a:noFill/>
        </a:ln>
      </xdr:spPr>
    </xdr:sp>
    <xdr:clientData/>
  </xdr:twoCellAnchor>
  <xdr:oneCellAnchor>
    <xdr:from>
      <xdr:col>7</xdr:col>
      <xdr:colOff>0</xdr:colOff>
      <xdr:row>10</xdr:row>
      <xdr:rowOff>115570</xdr:rowOff>
    </xdr:from>
    <xdr:ext cx="309245" cy="1290955"/>
    <xdr:sp>
      <xdr:nvSpPr>
        <xdr:cNvPr id="982" name="矩形 10"/>
        <xdr:cNvSpPr/>
      </xdr:nvSpPr>
      <xdr:spPr>
        <a:xfrm>
          <a:off x="529844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3" name="矩形 11"/>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4" name="矩形 12"/>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985" name="矩形 13"/>
        <xdr:cNvSpPr/>
      </xdr:nvSpPr>
      <xdr:spPr>
        <a:xfrm>
          <a:off x="529844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6" name="矩形 14"/>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7" name="矩形 15"/>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8" name="矩形 16"/>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9" name="矩形 17"/>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90" name="矩形 18"/>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991" name="矩形 40"/>
        <xdr:cNvSpPr/>
      </xdr:nvSpPr>
      <xdr:spPr>
        <a:xfrm>
          <a:off x="529844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2" name="矩形 41"/>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3" name="矩形 42"/>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994" name="矩形 43"/>
        <xdr:cNvSpPr/>
      </xdr:nvSpPr>
      <xdr:spPr>
        <a:xfrm>
          <a:off x="529844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5" name="矩形 44"/>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6" name="矩形 45"/>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7" name="矩形 46"/>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8" name="矩形 47"/>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9" name="矩形 48"/>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00" name="矩形 2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1" name="矩形 2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2" name="矩形 2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03" name="矩形 2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4" name="矩形 2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5" name="矩形 2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6" name="矩形 2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7" name="矩形 2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8" name="矩形 2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09" name="矩形 2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0" name="矩形 3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1" name="矩形 3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12" name="矩形 3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3" name="矩形 3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4" name="矩形 3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5" name="矩形 3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6" name="矩形 3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7" name="矩形 3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18" name="矩形 101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9" name="矩形 101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0" name="矩形 101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21" name="矩形 102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2" name="矩形 102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3" name="矩形 102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4" name="矩形 102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5" name="矩形 102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6" name="矩形 102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27" name="矩形 102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8" name="矩形 102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9" name="矩形 102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30" name="矩形 102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1" name="矩形 103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2" name="矩形 103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3" name="矩形 103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4" name="矩形 103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5" name="矩形 103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36" name="矩形 103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7" name="矩形 103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8" name="矩形 103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39" name="矩形 103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0" name="矩形 103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1" name="矩形 104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2" name="矩形 104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3" name="矩形 104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4" name="矩形 104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45" name="矩形 104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6" name="矩形 104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7" name="矩形 104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48" name="矩形 104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9" name="矩形 104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0" name="矩形 104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1" name="矩形 105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2" name="矩形 105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3" name="矩形 105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54" name="矩形 105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5" name="矩形 105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6" name="矩形 105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57" name="矩形 105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8" name="矩形 105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9" name="矩形 105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0" name="矩形 105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1" name="矩形 106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2" name="矩形 106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63" name="矩形 106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4" name="矩形 106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5" name="矩形 106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66" name="矩形 106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7" name="矩形 106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8" name="矩形 106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9" name="矩形 106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0" name="矩形 106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1" name="矩形 107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72" name="矩形 9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3" name="矩形 9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4" name="矩形 9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75" name="矩形 9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6" name="矩形 9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7" name="矩形 9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8" name="矩形 9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9" name="矩形 9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0" name="矩形 10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81" name="矩形 10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2" name="矩形 10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3" name="矩形 10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84" name="矩形 10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5" name="矩形 10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6" name="矩形 10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7" name="矩形 10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8" name="矩形 10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9" name="矩形 10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90" name="矩形 108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1" name="矩形 109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2" name="矩形 109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93" name="矩形 109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4" name="矩形 109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5" name="矩形 109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6" name="矩形 109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7" name="矩形 109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8" name="矩形 109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99" name="矩形 109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0" name="矩形 109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1" name="矩形 110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02" name="矩形 110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3" name="矩形 110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4" name="矩形 110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5" name="矩形 110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6" name="矩形 110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7" name="矩形 110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08" name="矩形 110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9" name="矩形 110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0" name="矩形 110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11" name="矩形 111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2" name="矩形 111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3" name="矩形 111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4" name="矩形 111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5" name="矩形 111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6" name="矩形 111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17" name="矩形 111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8" name="矩形 111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9" name="矩形 111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20" name="矩形 111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1" name="矩形 112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2" name="矩形 112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3" name="矩形 112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4" name="矩形 112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5" name="矩形 112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11</xdr:col>
      <xdr:colOff>0</xdr:colOff>
      <xdr:row>10</xdr:row>
      <xdr:rowOff>114300</xdr:rowOff>
    </xdr:from>
    <xdr:to>
      <xdr:col>11</xdr:col>
      <xdr:colOff>342900</xdr:colOff>
      <xdr:row>18</xdr:row>
      <xdr:rowOff>73660</xdr:rowOff>
    </xdr:to>
    <xdr:sp>
      <xdr:nvSpPr>
        <xdr:cNvPr id="1126" name="矩形 2"/>
        <xdr:cNvSpPr/>
      </xdr:nvSpPr>
      <xdr:spPr>
        <a:xfrm>
          <a:off x="9928225"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114300</xdr:rowOff>
    </xdr:from>
    <xdr:to>
      <xdr:col>11</xdr:col>
      <xdr:colOff>342900</xdr:colOff>
      <xdr:row>18</xdr:row>
      <xdr:rowOff>73660</xdr:rowOff>
    </xdr:to>
    <xdr:sp>
      <xdr:nvSpPr>
        <xdr:cNvPr id="1127" name="矩形 3"/>
        <xdr:cNvSpPr/>
      </xdr:nvSpPr>
      <xdr:spPr>
        <a:xfrm>
          <a:off x="9928225"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28" name="矩形 78"/>
        <xdr:cNvSpPr/>
      </xdr:nvSpPr>
      <xdr:spPr>
        <a:xfrm>
          <a:off x="9928225"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29" name="矩形 79"/>
        <xdr:cNvSpPr/>
      </xdr:nvSpPr>
      <xdr:spPr>
        <a:xfrm>
          <a:off x="9928225"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0" name="矩形 81"/>
        <xdr:cNvSpPr/>
      </xdr:nvSpPr>
      <xdr:spPr>
        <a:xfrm>
          <a:off x="9928225"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1" name="矩形 82"/>
        <xdr:cNvSpPr/>
      </xdr:nvSpPr>
      <xdr:spPr>
        <a:xfrm>
          <a:off x="9928225"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2" name="矩形 83"/>
        <xdr:cNvSpPr/>
      </xdr:nvSpPr>
      <xdr:spPr>
        <a:xfrm>
          <a:off x="9928225"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3" name="矩形 84"/>
        <xdr:cNvSpPr/>
      </xdr:nvSpPr>
      <xdr:spPr>
        <a:xfrm>
          <a:off x="9928225"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4" name="矩形 85"/>
        <xdr:cNvSpPr/>
      </xdr:nvSpPr>
      <xdr:spPr>
        <a:xfrm>
          <a:off x="9928225" y="3246120"/>
          <a:ext cx="308610" cy="1291590"/>
        </a:xfrm>
        <a:prstGeom prst="rect">
          <a:avLst/>
        </a:prstGeom>
        <a:noFill/>
        <a:ln w="9525">
          <a:noFill/>
        </a:ln>
      </xdr:spPr>
    </xdr:sp>
    <xdr:clientData/>
  </xdr:twoCellAnchor>
  <xdr:oneCellAnchor>
    <xdr:from>
      <xdr:col>11</xdr:col>
      <xdr:colOff>0</xdr:colOff>
      <xdr:row>10</xdr:row>
      <xdr:rowOff>115570</xdr:rowOff>
    </xdr:from>
    <xdr:ext cx="309245" cy="1290955"/>
    <xdr:sp>
      <xdr:nvSpPr>
        <xdr:cNvPr id="1135" name="矩形 11"/>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6" name="矩形 12"/>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7" name="矩形 14"/>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8" name="矩形 15"/>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9" name="矩形 16"/>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40" name="矩形 17"/>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41" name="矩形 18"/>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2" name="矩形 41"/>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3" name="矩形 42"/>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4" name="矩形 44"/>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5" name="矩形 45"/>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6" name="矩形 46"/>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7" name="矩形 47"/>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8" name="矩形 48"/>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49" name="矩形 2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0" name="矩形 2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1" name="矩形 2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2" name="矩形 2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3" name="矩形 2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4" name="矩形 2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5" name="矩形 2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6" name="矩形 3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7" name="矩形 3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8" name="矩形 3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9" name="矩形 3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0" name="矩形 3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1" name="矩形 3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2" name="矩形 3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3" name="矩形 18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4" name="矩形 18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5" name="矩形 18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6" name="矩形 18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7" name="矩形 18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8" name="矩形 18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9" name="矩形 18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0" name="矩形 18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1" name="矩形 19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2" name="矩形 19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3" name="矩形 19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4" name="矩形 19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5" name="矩形 19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6" name="矩形 19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7" name="矩形 19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8" name="矩形 19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9" name="矩形 19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0" name="矩形 19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1" name="矩形 20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2" name="矩形 20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3" name="矩形 20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4" name="矩形 20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5" name="矩形 20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6" name="矩形 20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7" name="矩形 20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8" name="矩形 20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9" name="矩形 20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0" name="矩形 20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1" name="矩形 21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2" name="矩形 21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3" name="矩形 21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4" name="矩形 21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5" name="矩形 21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6" name="矩形 21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7" name="矩形 21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8" name="矩形 21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9" name="矩形 21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0" name="矩形 21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1" name="矩形 22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2" name="矩形 22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3" name="矩形 22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4" name="矩形 22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5" name="矩形 9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6" name="矩形 9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7" name="矩形 9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8" name="矩形 9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9" name="矩形 9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0" name="矩形 9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1" name="矩形 10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2" name="矩形 10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3" name="矩形 10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4" name="矩形 10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5" name="矩形 10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6" name="矩形 10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7" name="矩形 10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8" name="矩形 10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9" name="矩形 23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0" name="矩形 23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1" name="矩形 24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2" name="矩形 24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3" name="矩形 24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4" name="矩形 24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5" name="矩形 24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6" name="矩形 24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7" name="矩形 24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8" name="矩形 24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9" name="矩形 24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0" name="矩形 24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1" name="矩形 25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2" name="矩形 25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3" name="矩形 25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4" name="矩形 25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5" name="矩形 25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6" name="矩形 25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7" name="矩形 25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8" name="矩形 25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9" name="矩形 25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0" name="矩形 25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1" name="矩形 26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2" name="矩形 26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3" name="矩形 26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4" name="矩形 26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5" name="矩形 26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6" name="矩形 26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47" name="矩形 1246"/>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48" name="矩形 124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49" name="矩形 124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50" name="矩形 1249"/>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1" name="矩形 125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2" name="矩形 125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3" name="矩形 125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4" name="矩形 125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5" name="矩形 125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56" name="矩形 1255"/>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7" name="矩形 125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8" name="矩形 125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59" name="矩形 1258"/>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0" name="矩形 125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1" name="矩形 126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2" name="矩形 126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3" name="矩形 126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4" name="矩形 126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65" name="矩形 1264"/>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6" name="矩形 126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7" name="矩形 126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68" name="矩形 1267"/>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9" name="矩形 126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0" name="矩形 126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1" name="矩形 127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2" name="矩形 127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3" name="矩形 127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74" name="矩形 1273"/>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5" name="矩形 127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6" name="矩形 127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77" name="矩形 1276"/>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8" name="矩形 127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9" name="矩形 127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0" name="矩形 127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1" name="矩形 128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2" name="矩形 128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83" name="矩形 1282"/>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4" name="矩形 128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5" name="矩形 128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86" name="矩形 1285"/>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7" name="矩形 128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8" name="矩形 128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9" name="矩形 128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0" name="矩形 128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1" name="矩形 129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92" name="矩形 1291"/>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3" name="矩形 129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4" name="矩形 129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95" name="矩形 1294"/>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6" name="矩形 129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7" name="矩形 129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8" name="矩形 129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9" name="矩形 129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00" name="矩形 129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1" name="矩形 1300"/>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2" name="矩形 1301"/>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3" name="矩形 1302"/>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4" name="矩形 1303"/>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5" name="矩形 1304"/>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6" name="矩形 1305"/>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7" name="矩形 1306"/>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8" name="矩形 1307"/>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9" name="矩形 1308"/>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0" name="矩形 1309"/>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1" name="矩形 1310"/>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2" name="矩形 1311"/>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3" name="矩形 1312"/>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4" name="矩形 1313"/>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5" name="矩形 1314"/>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6" name="矩形 1315"/>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7" name="矩形 1316"/>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8" name="矩形 1317"/>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9" name="矩形 1318"/>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0" name="矩形 1319"/>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1" name="矩形 1320"/>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2" name="矩形 1321"/>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3" name="矩形 1322"/>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4" name="矩形 1323"/>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5" name="矩形 1324"/>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6" name="矩形 1325"/>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7" name="矩形 1326"/>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8" name="矩形 1327"/>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9" name="矩形 1328"/>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0" name="矩形 1329"/>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1" name="矩形 1330"/>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2" name="矩形 1331"/>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3" name="矩形 1332"/>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4" name="矩形 1333"/>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5" name="矩形 1334"/>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6" name="矩形 1335"/>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7" name="矩形 1336"/>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8" name="矩形 1337"/>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9" name="矩形 1338"/>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40" name="矩形 1339"/>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41" name="矩形 1340"/>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42" name="矩形 1341"/>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43" name="矩形 1342"/>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4" name="矩形 134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5" name="矩形 134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46" name="矩形 1345"/>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7" name="矩形 134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8" name="矩形 134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9" name="矩形 134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0" name="矩形 134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1" name="矩形 135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52" name="矩形 1351"/>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3" name="矩形 135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4" name="矩形 135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55" name="矩形 1354"/>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6" name="矩形 135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7" name="矩形 135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8" name="矩形 135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9" name="矩形 135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0" name="矩形 135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61" name="矩形 1360"/>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2" name="矩形 136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3" name="矩形 136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64" name="矩形 1363"/>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5" name="矩形 136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6" name="矩形 136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7" name="矩形 136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8" name="矩形 136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9" name="矩形 136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70" name="矩形 1369"/>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1" name="矩形 137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2" name="矩形 137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73" name="矩形 1372"/>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4" name="矩形 137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5" name="矩形 137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6" name="矩形 137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7" name="矩形 137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8" name="矩形 137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79" name="矩形 1378"/>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0" name="矩形 137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1" name="矩形 138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82" name="矩形 1381"/>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3" name="矩形 138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4" name="矩形 138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5" name="矩形 138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6" name="矩形 138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7" name="矩形 138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88" name="矩形 1387"/>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9" name="矩形 138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0" name="矩形 138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91" name="矩形 1390"/>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2" name="矩形 139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3" name="矩形 139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4" name="矩形 139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5" name="矩形 139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6" name="矩形 139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97" name="矩形 1396"/>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98" name="矩形 1397"/>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99" name="矩形 1398"/>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0" name="矩形 1399"/>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1" name="矩形 1400"/>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2" name="矩形 1401"/>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3" name="矩形 1402"/>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4" name="矩形 1403"/>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5" name="矩形 1404"/>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6" name="矩形 1405"/>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7" name="矩形 1406"/>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8" name="矩形 1407"/>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9" name="矩形 1408"/>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0" name="矩形 1409"/>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1" name="矩形 1410"/>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2" name="矩形 1411"/>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3" name="矩形 1412"/>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4" name="矩形 1413"/>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5" name="矩形 1414"/>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6" name="矩形 1415"/>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7" name="矩形 1416"/>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8" name="矩形 1417"/>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9" name="矩形 1418"/>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0" name="矩形 1419"/>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1" name="矩形 1420"/>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2" name="矩形 1421"/>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3" name="矩形 1422"/>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4" name="矩形 1423"/>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5" name="矩形 1424"/>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6" name="矩形 1425"/>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7" name="矩形 1426"/>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8" name="矩形 1427"/>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9" name="矩形 1428"/>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0" name="矩形 1429"/>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1" name="矩形 1430"/>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2" name="矩形 1431"/>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3" name="矩形 1432"/>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4" name="矩形 1433"/>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5" name="矩形 1434"/>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6" name="矩形 1435"/>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7" name="矩形 1436"/>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8" name="矩形 1437"/>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39" name="矩形 1438"/>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0" name="矩形 143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1" name="矩形 144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42" name="矩形 1441"/>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3" name="矩形 144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4" name="矩形 144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5" name="矩形 144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6" name="矩形 144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7" name="矩形 144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48" name="矩形 1447"/>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9" name="矩形 144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0" name="矩形 144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51" name="矩形 1450"/>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2" name="矩形 145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3" name="矩形 145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4" name="矩形 145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5" name="矩形 145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6" name="矩形 145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57" name="矩形 1456"/>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8" name="矩形 145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9" name="矩形 145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60" name="矩形 1459"/>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1" name="矩形 146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2" name="矩形 146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3" name="矩形 146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4" name="矩形 146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5" name="矩形 146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66" name="矩形 1465"/>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7" name="矩形 146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8" name="矩形 146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69" name="矩形 1468"/>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0" name="矩形 146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1" name="矩形 147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2" name="矩形 147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3" name="矩形 147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4" name="矩形 147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75" name="矩形 1474"/>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6" name="矩形 147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7" name="矩形 147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78" name="矩形 1477"/>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9" name="矩形 147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0" name="矩形 147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1" name="矩形 148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2" name="矩形 148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3" name="矩形 148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84" name="矩形 1483"/>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5" name="矩形 148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6" name="矩形 148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87" name="矩形 1486"/>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8" name="矩形 148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9" name="矩形 148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90" name="矩形 148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91" name="矩形 149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92" name="矩形 149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3" name="矩形 1492"/>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4" name="矩形 1493"/>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5" name="矩形 1494"/>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6" name="矩形 1495"/>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7" name="矩形 1496"/>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8" name="矩形 1497"/>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9" name="矩形 1498"/>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0" name="矩形 1499"/>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1" name="矩形 1500"/>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2" name="矩形 1501"/>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3" name="矩形 1502"/>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4" name="矩形 1503"/>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5" name="矩形 1504"/>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6" name="矩形 1505"/>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7" name="矩形 1506"/>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8" name="矩形 1507"/>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9" name="矩形 1508"/>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0" name="矩形 1509"/>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1" name="矩形 1510"/>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2" name="矩形 1511"/>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3" name="矩形 1512"/>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4" name="矩形 1513"/>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5" name="矩形 1514"/>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6" name="矩形 1515"/>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7" name="矩形 1516"/>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8" name="矩形 1517"/>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9" name="矩形 1518"/>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0" name="矩形 1519"/>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1" name="矩形 1520"/>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2" name="矩形 1521"/>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3" name="矩形 1522"/>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4" name="矩形 1523"/>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5" name="矩形 1524"/>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6" name="矩形 1525"/>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7" name="矩形 1526"/>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8" name="矩形 1527"/>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9" name="矩形 1528"/>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0" name="矩形 1529"/>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1" name="矩形 1530"/>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2" name="矩形 1531"/>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3" name="矩形 1532"/>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4" name="矩形 1533"/>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5" name="矩形 1534"/>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6" name="矩形 1535"/>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7" name="矩形 1536"/>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8" name="矩形 1537"/>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9" name="矩形 1538"/>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0" name="矩形 1539"/>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1" name="矩形 1540"/>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2" name="矩形 1541"/>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3" name="矩形 1542"/>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4" name="矩形 1543"/>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5" name="矩形 1544"/>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6" name="矩形 1545"/>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7" name="矩形 1546"/>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8" name="矩形 1547"/>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9" name="矩形 1548"/>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0" name="矩形 1549"/>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1" name="矩形 1550"/>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2" name="矩形 1551"/>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3" name="矩形 1552"/>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4" name="矩形 1553"/>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5" name="矩形 1554"/>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6" name="矩形 1555"/>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7" name="矩形 1556"/>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8" name="矩形 1557"/>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9" name="矩形 1558"/>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0" name="矩形 1559"/>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1" name="矩形 1560"/>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2" name="矩形 1561"/>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3" name="矩形 1562"/>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4" name="矩形 1563"/>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5" name="矩形 1564"/>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6" name="矩形 1565"/>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7" name="矩形 1566"/>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8" name="矩形 1567"/>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9" name="矩形 1568"/>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0" name="矩形 1569"/>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1" name="矩形 1570"/>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2" name="矩形 1571"/>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3" name="矩形 1572"/>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4" name="矩形 1573"/>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5" name="矩形 1574"/>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6" name="矩形 1575"/>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1577" name="矩形 2"/>
        <xdr:cNvSpPr/>
      </xdr:nvSpPr>
      <xdr:spPr>
        <a:xfrm>
          <a:off x="10680700"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1578" name="矩形 3"/>
        <xdr:cNvSpPr/>
      </xdr:nvSpPr>
      <xdr:spPr>
        <a:xfrm>
          <a:off x="10680700"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79" name="矩形 78"/>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0" name="矩形 79"/>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1" name="矩形 81"/>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2" name="矩形 82"/>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3" name="矩形 83"/>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4" name="矩形 84"/>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5" name="矩形 85"/>
        <xdr:cNvSpPr/>
      </xdr:nvSpPr>
      <xdr:spPr>
        <a:xfrm>
          <a:off x="10680700" y="32461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1586" name="矩形 11"/>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87" name="矩形 12"/>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88" name="矩形 14"/>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89" name="矩形 15"/>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90" name="矩形 16"/>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91" name="矩形 17"/>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92" name="矩形 18"/>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3" name="矩形 41"/>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4" name="矩形 42"/>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5" name="矩形 44"/>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6" name="矩形 45"/>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7" name="矩形 46"/>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8" name="矩形 47"/>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9" name="矩形 48"/>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0" name="矩形 2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1" name="矩形 2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2" name="矩形 2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3" name="矩形 2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4" name="矩形 2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5" name="矩形 2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6" name="矩形 2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7" name="矩形 3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8" name="矩形 3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9" name="矩形 3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0" name="矩形 3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1" name="矩形 3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2" name="矩形 3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3" name="矩形 3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4" name="矩形 18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5" name="矩形 18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6" name="矩形 18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7" name="矩形 18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8" name="矩形 18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9" name="矩形 18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0" name="矩形 18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1" name="矩形 18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2" name="矩形 19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3" name="矩形 19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4" name="矩形 19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5" name="矩形 19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6" name="矩形 19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7" name="矩形 19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8" name="矩形 19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9" name="矩形 19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0" name="矩形 19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1" name="矩形 19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2" name="矩形 20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3" name="矩形 20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4" name="矩形 20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5" name="矩形 20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6" name="矩形 20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7" name="矩形 20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8" name="矩形 20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9" name="矩形 20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0" name="矩形 20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1" name="矩形 20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2" name="矩形 21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3" name="矩形 21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4" name="矩形 21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5" name="矩形 21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6" name="矩形 21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7" name="矩形 21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8" name="矩形 21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9" name="矩形 21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0" name="矩形 21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1" name="矩形 21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2" name="矩形 22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3" name="矩形 22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4" name="矩形 22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5" name="矩形 22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6" name="矩形 9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7" name="矩形 9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8" name="矩形 9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9" name="矩形 9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0" name="矩形 9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1" name="矩形 9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2" name="矩形 10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3" name="矩形 10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4" name="矩形 10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5" name="矩形 10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6" name="矩形 10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7" name="矩形 10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8" name="矩形 10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9" name="矩形 10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0" name="矩形 23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1" name="矩形 23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2" name="矩形 24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3" name="矩形 24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4" name="矩形 24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5" name="矩形 24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6" name="矩形 24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7" name="矩形 24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8" name="矩形 24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9" name="矩形 24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0" name="矩形 24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1" name="矩形 24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2" name="矩形 25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3" name="矩形 25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4" name="矩形 25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5" name="矩形 25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6" name="矩形 25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7" name="矩形 25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8" name="矩形 25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9" name="矩形 25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0" name="矩形 25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1" name="矩形 25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2" name="矩形 26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3" name="矩形 26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4" name="矩形 26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5" name="矩形 26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6" name="矩形 26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7" name="矩形 26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1698" name="矩形 2"/>
        <xdr:cNvSpPr/>
      </xdr:nvSpPr>
      <xdr:spPr>
        <a:xfrm>
          <a:off x="10680700"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1699" name="矩形 3"/>
        <xdr:cNvSpPr/>
      </xdr:nvSpPr>
      <xdr:spPr>
        <a:xfrm>
          <a:off x="10680700"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0" name="矩形 78"/>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1" name="矩形 79"/>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2" name="矩形 81"/>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3" name="矩形 82"/>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4" name="矩形 83"/>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5" name="矩形 84"/>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6" name="矩形 85"/>
        <xdr:cNvSpPr/>
      </xdr:nvSpPr>
      <xdr:spPr>
        <a:xfrm>
          <a:off x="10680700" y="32461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1707" name="矩形 11"/>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08" name="矩形 12"/>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09" name="矩形 14"/>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0" name="矩形 15"/>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1" name="矩形 16"/>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2" name="矩形 17"/>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3" name="矩形 18"/>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4" name="矩形 41"/>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5" name="矩形 42"/>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6" name="矩形 44"/>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7" name="矩形 45"/>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8" name="矩形 46"/>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9" name="矩形 47"/>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20" name="矩形 48"/>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1" name="矩形 2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2" name="矩形 2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3" name="矩形 2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4" name="矩形 2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5" name="矩形 2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6" name="矩形 2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7" name="矩形 2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8" name="矩形 3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9" name="矩形 3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0" name="矩形 3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1" name="矩形 3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2" name="矩形 3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3" name="矩形 3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4" name="矩形 3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5" name="矩形 18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6" name="矩形 18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7" name="矩形 18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8" name="矩形 18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9" name="矩形 18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0" name="矩形 18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1" name="矩形 18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2" name="矩形 18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3" name="矩形 19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4" name="矩形 19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5" name="矩形 19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6" name="矩形 19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7" name="矩形 19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8" name="矩形 19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9" name="矩形 19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0" name="矩形 19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1" name="矩形 19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2" name="矩形 19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3" name="矩形 20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4" name="矩形 20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5" name="矩形 20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6" name="矩形 20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7" name="矩形 20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8" name="矩形 20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9" name="矩形 20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0" name="矩形 20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1" name="矩形 20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2" name="矩形 20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3" name="矩形 21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4" name="矩形 21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5" name="矩形 21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6" name="矩形 21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7" name="矩形 21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8" name="矩形 21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9" name="矩形 21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0" name="矩形 21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1" name="矩形 21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2" name="矩形 21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3" name="矩形 22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4" name="矩形 22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5" name="矩形 22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6" name="矩形 22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7" name="矩形 9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8" name="矩形 9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9" name="矩形 9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0" name="矩形 9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1" name="矩形 9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2" name="矩形 9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3" name="矩形 10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4" name="矩形 10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5" name="矩形 10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6" name="矩形 10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7" name="矩形 10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8" name="矩形 10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9" name="矩形 10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0" name="矩形 10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1" name="矩形 23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2" name="矩形 23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3" name="矩形 24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4" name="矩形 24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5" name="矩形 24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6" name="矩形 24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7" name="矩形 24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8" name="矩形 24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9" name="矩形 24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0" name="矩形 24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1" name="矩形 24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2" name="矩形 24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3" name="矩形 25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4" name="矩形 25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5" name="矩形 25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6" name="矩形 25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7" name="矩形 25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8" name="矩形 25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9" name="矩形 25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0" name="矩形 25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1" name="矩形 25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2" name="矩形 25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3" name="矩形 26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4" name="矩形 26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5" name="矩形 26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6" name="矩形 26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7" name="矩形 26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8" name="矩形 26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1819" name="矩形 2"/>
        <xdr:cNvSpPr/>
      </xdr:nvSpPr>
      <xdr:spPr>
        <a:xfrm>
          <a:off x="10680700"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1820" name="矩形 3"/>
        <xdr:cNvSpPr/>
      </xdr:nvSpPr>
      <xdr:spPr>
        <a:xfrm>
          <a:off x="10680700"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1" name="矩形 78"/>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2" name="矩形 79"/>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3" name="矩形 81"/>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4" name="矩形 82"/>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5" name="矩形 83"/>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6" name="矩形 84"/>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7" name="矩形 85"/>
        <xdr:cNvSpPr/>
      </xdr:nvSpPr>
      <xdr:spPr>
        <a:xfrm>
          <a:off x="10680700" y="32461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1828" name="矩形 11"/>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29" name="矩形 12"/>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0" name="矩形 14"/>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1" name="矩形 15"/>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2" name="矩形 16"/>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3" name="矩形 17"/>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4" name="矩形 18"/>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5" name="矩形 41"/>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6" name="矩形 42"/>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7" name="矩形 44"/>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8" name="矩形 45"/>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9" name="矩形 46"/>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40" name="矩形 47"/>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41" name="矩形 48"/>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2" name="矩形 2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3" name="矩形 2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4" name="矩形 2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5" name="矩形 2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6" name="矩形 2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7" name="矩形 2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8" name="矩形 2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9" name="矩形 3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0" name="矩形 3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1" name="矩形 3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2" name="矩形 3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3" name="矩形 3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4" name="矩形 3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5" name="矩形 3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6" name="矩形 18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7" name="矩形 18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8" name="矩形 18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9" name="矩形 18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0" name="矩形 18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1" name="矩形 18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2" name="矩形 18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3" name="矩形 18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4" name="矩形 19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5" name="矩形 19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6" name="矩形 19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7" name="矩形 19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8" name="矩形 19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9" name="矩形 19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0" name="矩形 19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1" name="矩形 19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2" name="矩形 19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3" name="矩形 19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4" name="矩形 20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5" name="矩形 20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6" name="矩形 20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7" name="矩形 20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8" name="矩形 20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9" name="矩形 20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0" name="矩形 20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1" name="矩形 20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2" name="矩形 20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3" name="矩形 20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4" name="矩形 21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5" name="矩形 21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6" name="矩形 21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7" name="矩形 21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8" name="矩形 21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9" name="矩形 21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0" name="矩形 21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1" name="矩形 21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2" name="矩形 21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3" name="矩形 21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4" name="矩形 22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5" name="矩形 22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6" name="矩形 22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7" name="矩形 22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8" name="矩形 9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9" name="矩形 9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0" name="矩形 9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1" name="矩形 9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2" name="矩形 9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3" name="矩形 9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4" name="矩形 10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5" name="矩形 10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6" name="矩形 10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7" name="矩形 10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8" name="矩形 10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9" name="矩形 10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0" name="矩形 10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1" name="矩形 10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2" name="矩形 23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3" name="矩形 23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4" name="矩形 24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5" name="矩形 24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6" name="矩形 24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7" name="矩形 24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8" name="矩形 24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9" name="矩形 24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0" name="矩形 24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1" name="矩形 24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2" name="矩形 24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3" name="矩形 24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4" name="矩形 25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5" name="矩形 25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6" name="矩形 25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7" name="矩形 25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8" name="矩形 25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9" name="矩形 25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0" name="矩形 25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1" name="矩形 25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2" name="矩形 25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3" name="矩形 25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4" name="矩形 26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5" name="矩形 26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6" name="矩形 26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7" name="矩形 26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8" name="矩形 26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9" name="矩形 26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7"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6"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7"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8"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9"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0"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2"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3"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2"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4"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5"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6"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8"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9"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0"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1"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2"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1"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4"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5"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6"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7"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8"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9"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0"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1"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2"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3"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3"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5"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3"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7"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8"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9"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0"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1"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2"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3"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4"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5"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6"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7"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8"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9"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WINDOWS\TEMP\SG\SGTRM9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mkt3857\SPI%20Re-launch%20wb%20for%20IBS\PPM\TRM%2007c2000.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R:\MMS_GRP\MPA\2002\PPM\TRM%2007c200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192.168.1.101\&#26412;&#22320;&#30913;&#30424;%20(e)\DATA\Mth\2004\reporting\REPORT\~monatsende\TNT\ME%2001-2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WINDOWS\TEMP\Working_files\TRM\SG\SGTRM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PPM\TRM%2007c2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3"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7"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Current OB Tariff"/>
      <sheetName val="New OB Tariff"/>
      <sheetName val="Full Tariff OB Shipments"/>
      <sheetName val="Full Tariff IB Shipments"/>
      <sheetName val="Matrix"/>
      <sheetName val="Weight Break Charges"/>
      <sheetName val="SRInf"/>
      <sheetName val="SRSetup"/>
      <sheetName val="DOMRate"/>
      <sheetName val="IMPRate"/>
      <sheetName val="OBRate"/>
      <sheetName val="Zo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XXXXX"/>
      <sheetName val="Checklist data"/>
      <sheetName val="Forecaste"/>
      <sheetName val="Comparatif"/>
      <sheetName val="MENU"/>
      <sheetName val="Int Mailfast"/>
      <sheetName val="Int Tanat"/>
      <sheetName val="InternSero"/>
      <sheetName val="Intern MTH"/>
      <sheetName val="WeeklyMail"/>
      <sheetName val="WeeklyTanat"/>
      <sheetName val="Weekly"/>
      <sheetName val="Week1"/>
      <sheetName val="Week2"/>
      <sheetName val="Week3"/>
      <sheetName val="Week4"/>
      <sheetName val="Week5"/>
      <sheetName val="BudMF"/>
      <sheetName val="Budtanat"/>
      <sheetName val="Feuil1"/>
      <sheetName val="MISDIV"/>
      <sheetName val="ImpBal"/>
      <sheetName val="BudEms"/>
      <sheetName val="BudIntExp"/>
      <sheetName val="Admistat"/>
      <sheetName val="Head count"/>
      <sheetName val="Lookup"/>
      <sheetName val="Minput"/>
      <sheetName val="Securi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8"/>
      <sheetName val="Sheet3"/>
      <sheetName val="Sheet2"/>
      <sheetName val="POV"/>
      <sheetName val="1.1"/>
      <sheetName val="1.3"/>
      <sheetName val="1.4"/>
      <sheetName val="1.5"/>
      <sheetName val="1.7"/>
      <sheetName val="1.8"/>
      <sheetName val="1.9"/>
      <sheetName val="2.0"/>
      <sheetName val="2.1"/>
      <sheetName val="Sheet5"/>
      <sheetName val="BSheet_by B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XXXX"/>
      <sheetName val="Ref"/>
      <sheetName val="CustList"/>
      <sheetName val="MigrationList"/>
      <sheetName val="Main Menu"/>
      <sheetName val="New Profile"/>
      <sheetName val="Existing Profile"/>
      <sheetName val="Account List"/>
      <sheetName val="FedEx"/>
      <sheetName val="TNT"/>
      <sheetName val="UPS"/>
      <sheetName val="Zoning"/>
      <sheetName val="US STAT CODE MAPPING"/>
      <sheetName val="User Flat Rate Reckoner &amp; Zone"/>
      <sheetName val="User Defined Flat Rate"/>
      <sheetName val="User Defined Per Kg Rates"/>
      <sheetName val="User Defined Adder Rates"/>
      <sheetName val="User Adder Rate Reckoner &amp; Zone"/>
      <sheetName val="DHL Proposed Rate"/>
      <sheetName val="DHL Cur Rate"/>
      <sheetName val="DHL contra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ront-sheet"/>
      <sheetName val="Table of Contents"/>
      <sheetName val="Business Growth"/>
      <sheetName val="9-Columns"/>
      <sheetName val="EMN DPS"/>
      <sheetName val="EMN Comments 1"/>
      <sheetName val="EMN P&amp;L"/>
      <sheetName val="EMN KPI's"/>
      <sheetName val="Belgium DPS"/>
      <sheetName val="B Comments 1"/>
      <sheetName val="Belgium P&amp;L"/>
      <sheetName val="B Comments 2"/>
      <sheetName val="Belgium KPI"/>
      <sheetName val="Belgium BS &amp; CF"/>
      <sheetName val="I DPS"/>
      <sheetName val="I Comments 1"/>
      <sheetName val="I P&amp;L"/>
      <sheetName val="I Comments 2"/>
      <sheetName val="I KPI"/>
      <sheetName val="I BS &amp; CF"/>
      <sheetName val="NL DPS"/>
      <sheetName val="NL Comments 1"/>
      <sheetName val="NL P&amp;L"/>
      <sheetName val="NL Comments 2"/>
      <sheetName val="NL KPI"/>
      <sheetName val="NL BS &amp; CF"/>
      <sheetName val="UK DPS"/>
      <sheetName val="UK Comments 1"/>
      <sheetName val="UK P&amp;L"/>
      <sheetName val="UK Comments 2"/>
      <sheetName val="UK KPI"/>
      <sheetName val="UK BS &amp; CF"/>
      <sheetName val="Germany DPS"/>
      <sheetName val="Germany P&amp;L"/>
      <sheetName val="Networks DPS"/>
      <sheetName val="Networks Comments 1"/>
      <sheetName val="Networks P&amp;L"/>
      <sheetName val="Networks Comments 2"/>
      <sheetName val="Networks KPI"/>
      <sheetName val="Networks BS &amp; CF"/>
      <sheetName val="EP DPS"/>
      <sheetName val="EP Comments 1"/>
      <sheetName val="EP P&amp;L"/>
      <sheetName val="EP Comments 2"/>
      <sheetName val="EP KPI"/>
      <sheetName val="EP BS &amp; CF"/>
      <sheetName val="A DPS"/>
      <sheetName val="A Comments 1"/>
      <sheetName val="A P&amp;L"/>
      <sheetName val="A Comments 2"/>
      <sheetName val="A KPI"/>
      <sheetName val="A BS &amp; CF"/>
      <sheetName val="CEE DPS"/>
      <sheetName val="CEE Comments 1"/>
      <sheetName val="CEE P&amp;L"/>
      <sheetName val="CEE Comments 2"/>
      <sheetName val="CEE KPI"/>
      <sheetName val="CEE BS &amp; CF"/>
      <sheetName val="THO DPS"/>
      <sheetName val="THO Comments 1"/>
      <sheetName val="THO P&amp;L"/>
      <sheetName val="Acquisitions"/>
      <sheetName val="Definitions"/>
      <sheetName val="THO BS &amp; CF"/>
      <sheetName val="Germany BS &amp; CF"/>
      <sheetName val="Germany KPI"/>
      <sheetName val="THO KPI"/>
      <sheetName val="EMN KPI"/>
      <sheetName val="EMN BS &amp; CF"/>
      <sheetName val="UK Addressed DPS"/>
      <sheetName val="UK Addressed P&amp;L"/>
      <sheetName val="UK Addressed KPI"/>
      <sheetName val="UK Addressed BS &amp; 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RATES"/>
      <sheetName val="VERSION_HISTORY"/>
      <sheetName val="Import-ExpressWW_STANDARD"/>
      <sheetName val="ExpressWW_STANDARD"/>
      <sheetName val="OB_Rates_Summary-F"/>
      <sheetName val="IB_Rates_Summary-F"/>
      <sheetName val="OB_Rates_Summary-C"/>
      <sheetName val="C-ExpressWW"/>
      <sheetName val="IB_Rates_Summary-C"/>
      <sheetName val="C-Import-ExpressWW"/>
      <sheetName val="Country_Zone_3CIMP"/>
      <sheetName val="Country_Zone_EWW"/>
      <sheetName val="Country_Zone_IEWW"/>
      <sheetName val="COSTING_EXPORT_det"/>
      <sheetName val="IATAS"/>
      <sheetName val="Directions"/>
      <sheetName val="Validar"/>
      <sheetName val="unauthorized"/>
      <sheetName val="ZONES-3rdCntry"/>
      <sheetName val="SummarySuggestion-O"/>
      <sheetName val="BiasDiscountRequest-O"/>
      <sheetName val="BasicInfo"/>
      <sheetName val="Data"/>
      <sheetName val="BCP SetUpForm - Cust Auto Fill"/>
      <sheetName val="CustomerShptProf"/>
      <sheetName val="ShipmentProfile"/>
      <sheetName val="MiscLookup"/>
      <sheetName val="PricingKeys"/>
      <sheetName val="ApprovalSummary-C"/>
      <sheetName val="SetUpForm-C"/>
      <sheetName val="ApprovalSummary-Flt"/>
      <sheetName val="SetUpForm-Flt"/>
      <sheetName val="CustomDiscountRequest-I"/>
      <sheetName val="CustomDiscountRequest-O"/>
      <sheetName val="SummarySuggestion-I"/>
      <sheetName val="BiasDiscountRequest-I"/>
      <sheetName val="ServiceChargeGuidelines"/>
      <sheetName val="ServiceChargeREQUEST"/>
      <sheetName val="feedatatocopy"/>
      <sheetName val="SetUpForm-CNWB"/>
      <sheetName val="LOA_NetR-CNWB"/>
      <sheetName val="SALES-Checklist"/>
      <sheetName val="ApprovalSummary-C-2"/>
      <sheetName val="rate-adders"/>
      <sheetName val="rateaddersX0900"/>
      <sheetName val="rateaddersX1030"/>
      <sheetName val="rateaddersX1200"/>
      <sheetName val="C-3C-IEWW"/>
      <sheetName val="ob eod"/>
      <sheetName val="ob 9"/>
      <sheetName val="ob 1030"/>
      <sheetName val="ob 12"/>
      <sheetName val="ib eod"/>
      <sheetName val="ib 1030"/>
      <sheetName val="ib 12"/>
      <sheetName val="3c eod"/>
      <sheetName val="3c 9"/>
      <sheetName val="3c12"/>
      <sheetName val="StraightDiscOpt"/>
      <sheetName val="SetUpForm-S"/>
      <sheetName val="StraightGL"/>
      <sheetName val="LOA_f"/>
      <sheetName val="LOA_c"/>
      <sheetName val="ActivationAuth"/>
      <sheetName val="DHL-Zones"/>
      <sheetName val="OBGuidelines"/>
      <sheetName val="OB_BIAS"/>
      <sheetName val="IBGuidelines"/>
      <sheetName val="IB_BIAS"/>
      <sheetName val="ZONES-US-OBIB"/>
      <sheetName val="RegiReqTemplate"/>
      <sheetName val="GEO"/>
      <sheetName val="SetUpForm-C-2"/>
      <sheetName val="LOA_b2c"/>
      <sheetName val="CN-US_WBProg"/>
      <sheetName val="PACTShptProf"/>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Contract Rates"/>
      <sheetName val="Contract Rates Schedule"/>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urr_conv"/>
      <sheetName val="Datasheet_Loc (2)"/>
      <sheetName val="Datasheet_Loc"/>
      <sheetName val="P&amp;L_Loc"/>
      <sheetName val="P&amp;L_NLG"/>
      <sheetName val="P&amp;L_NLG @ 98"/>
      <sheetName val="Review_Loc"/>
      <sheetName val="Review_NLG"/>
      <sheetName val="Region Review"/>
      <sheetName val="Hyperion"/>
      <sheetName val="Check"/>
      <sheetName val="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urrent IMP"/>
      <sheetName val="Current Costs"/>
      <sheetName val="Current Cost Card"/>
      <sheetName val="Current Margin "/>
      <sheetName val="ISR"/>
      <sheetName val="Zone"/>
      <sheetName val="New IMP"/>
      <sheetName val="New Costs"/>
      <sheetName val="New Cost Card"/>
      <sheetName val="New IMP Margin"/>
      <sheetName val="Competi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TRM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04_09 Sum tot"/>
      <sheetName val="ENV BU"/>
      <sheetName val="TEST"/>
      <sheetName val="IE"/>
      <sheetName val="BASE GRAPHE"/>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EE DPS"/>
      <sheetName val="EMN HO DPS"/>
      <sheetName val="Austria DPS"/>
      <sheetName val="EP Europost DPS"/>
      <sheetName val="Germany Networks DPS"/>
      <sheetName val="Germany DPS"/>
      <sheetName val="UK TPG DPS"/>
      <sheetName val="United Kingdom DPS"/>
      <sheetName val="Italy DPS"/>
      <sheetName val="The Netherlands DPS"/>
      <sheetName val="Belgium DPS"/>
      <sheetName val="Front-sheet"/>
      <sheetName val="Table of Contents"/>
      <sheetName val="Business Growth"/>
      <sheetName val="9-Columns"/>
      <sheetName val="EMN DPS"/>
      <sheetName val="EMN Comments (1)"/>
      <sheetName val="EMN P&amp;L "/>
      <sheetName val="Belgium P&amp;L "/>
      <sheetName val="Italy P&amp;L"/>
      <sheetName val="The Netherlands P&amp;L"/>
      <sheetName val="UK TPG P&amp;L"/>
      <sheetName val="United Kingdom P&amp;L"/>
      <sheetName val="Germany P&amp;L"/>
      <sheetName val="Germany Networks P&amp;L"/>
      <sheetName val="EP Europost P&amp;L"/>
      <sheetName val="Austria P&amp;L"/>
      <sheetName val="CEE P&amp;L"/>
      <sheetName val="EMN HO P&amp;L"/>
      <sheetName val="EMN Comments (2)"/>
      <sheetName val="EMN P&amp;L"/>
      <sheetName val="KPI's"/>
      <sheetName val="KPI's (2)"/>
      <sheetName val="EMN KPI's "/>
      <sheetName val="Country DPS"/>
      <sheetName val="Comments Country"/>
      <sheetName val="Country P&amp; L "/>
      <sheetName val="Graph Country"/>
      <sheetName val="KPI's (Country 2)"/>
      <sheetName val="Belgium Comments (1)"/>
      <sheetName val="Belgium Comments (2)"/>
      <sheetName val="Belgium KPI's"/>
      <sheetName val="Belgium BS &amp; CF"/>
      <sheetName val="Italy Comments (1)"/>
      <sheetName val="Italy Comments (2)"/>
      <sheetName val="Netherlands Comments (1)"/>
      <sheetName val="Netherlands Comments (2)"/>
      <sheetName val="UK Comments (1)"/>
      <sheetName val="UK Comments (2)"/>
      <sheetName val="Germany Comments (1)"/>
      <sheetName val="Germany Comments (2)"/>
      <sheetName val="EP Comments (1)"/>
      <sheetName val="EP Comments (2)"/>
      <sheetName val="Austria Comments (1)"/>
      <sheetName val="Austria Comments (2)"/>
      <sheetName val="CEE Comments (1)"/>
      <sheetName val="CEE Comments (2)"/>
      <sheetName val="EMN HO Comments (1)"/>
      <sheetName val="EMN HO Comments (2)"/>
      <sheetName val="Country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ver"/>
      <sheetName val="Content"/>
      <sheetName val="Sum"/>
      <sheetName val="F0"/>
      <sheetName val="F1"/>
      <sheetName val="F2"/>
      <sheetName val="F3"/>
      <sheetName val="F4"/>
      <sheetName val="F5"/>
      <sheetName val="F6"/>
      <sheetName val="F7"/>
      <sheetName val="F8"/>
      <sheetName val="F9"/>
      <sheetName val="F10"/>
      <sheetName val="F11"/>
      <sheetName val="F12"/>
      <sheetName val="F13"/>
      <sheetName val="F14"/>
      <sheetName val="F15"/>
      <sheetName val="F16"/>
      <sheetName val="F17"/>
      <sheetName val="F18"/>
      <sheetName val="F19"/>
      <sheetName val="F20"/>
      <sheetName val="F21"/>
      <sheetName val="F22"/>
      <sheetName val="Negative bridge"/>
      <sheetName val="F9a"/>
      <sheetName val="F9b"/>
      <sheetName val="F9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aste Values for dbf"/>
      <sheetName val="Current CL 2006 rates @ FX06"/>
      <sheetName val="FX06 - FX07 factor"/>
      <sheetName val="CL 2007 rates @ FX07"/>
    </sheetNames>
    <sheetDataSet>
      <sheetData sheetId="0" refreshError="1"/>
      <sheetData sheetId="1" refreshError="1"/>
      <sheetData sheetId="2" refreshError="1"/>
      <sheetData sheetId="3"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HK_REVI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Zone Change"/>
      <sheetName val="Zone"/>
      <sheetName val="SPIPTvsCurrPT"/>
      <sheetName val="RevisedAddMlt"/>
      <sheetName val="Original_CeilingRate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 val="SPOT-POP_Request_Form"/>
      <sheetName val="AP HW - autofill form"/>
      <sheetName val="lookups"/>
      <sheetName val="Heavy Weight Oversize Set Up"/>
      <sheetName val="AM_SSC_Spot_Rate_Request_Form"/>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POV"/>
      <sheetName val="TPG Key figures"/>
      <sheetName val="analysis"/>
      <sheetName val="EXTRA"/>
    </sheetNames>
    <sheetDataSet>
      <sheetData sheetId="0" refreshError="1"/>
      <sheetData sheetId="1" refreshError="1"/>
      <sheetData sheetId="2" refreshError="1"/>
      <sheetData sheetId="3"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untry List"/>
      <sheetName val="country_list"/>
      <sheetName val="Tariff"/>
      <sheetName val="Tariff_Selection"/>
      <sheetName val="L"/>
      <sheetName val="WB"/>
      <sheetName val="MMM New "/>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 val="slides_MXS_wk22 vs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4"/>
      <sheetName val="GDPGraph"/>
      <sheetName val="Express_Capex Spend"/>
      <sheetName val="Express_Capex Spend (2)"/>
      <sheetName val="NWCbyBU"/>
      <sheetName val="Sheet6"/>
      <sheetName val="EP"/>
      <sheetName val="Fress Cash Flow"/>
      <sheetName val="NWC"/>
      <sheetName val="2004 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MacroSheet"/>
      <sheetName val="Total - Balance"/>
      <sheetName val="Per Entity - Balance"/>
      <sheetName val="Total - P&amp;L"/>
      <sheetName val="Per Entity - P&amp;L"/>
      <sheetName val="Names"/>
      <sheetName val="ICDat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DATA"/>
      <sheetName val="RERATE"/>
      <sheetName val="ZONES"/>
      <sheetName val="RATES"/>
      <sheetName val="TARIFF"/>
      <sheetName val="LOOKU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FCF Details"/>
      <sheetName val="Cash Flow statement"/>
      <sheetName val="1999_PL"/>
      <sheetName val="2000_PL"/>
      <sheetName val="2001_PL"/>
      <sheetName val="2002_PL"/>
      <sheetName val="POV"/>
      <sheetName val="Data entry"/>
      <sheetName val="Key driver model"/>
      <sheetName val="CHO graphs"/>
      <sheetName val="graphs"/>
      <sheetName val="Sheet1"/>
      <sheetName val="1999_BS"/>
      <sheetName val="2000_BS"/>
      <sheetName val="2001_BS"/>
      <sheetName val="2002_BS"/>
      <sheetName val="1999_CF"/>
      <sheetName val="2000_cf"/>
      <sheetName val="2001_cf"/>
      <sheetName val="2002_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Tool"/>
      <sheetName val="Systemnachricht - CashAllocatio"/>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Tabelle1 (von Beate HvdL - Con)"/>
      <sheetName val="F5"/>
      <sheetName val="F5x"/>
      <sheetName val="F5xR"/>
      <sheetName val="Wochen"/>
      <sheetName val="Monate"/>
      <sheetName val="RUNWAY DATA WAREHOUSE"/>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ummary"/>
      <sheetName val="to US Rate"/>
      <sheetName val="FEA to EU Rate"/>
      <sheetName val="FEA to ROE Rate"/>
      <sheetName val="Cost"/>
      <sheetName val="Act"/>
      <sheetName val="Scenario"/>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EBIT"/>
      <sheetName val="GEBIT"/>
      <sheetName val="EBIT Alloc NCS Act"/>
      <sheetName val="EBIT Alloc NCS Act + Bud"/>
      <sheetName val="NCS Recovery"/>
      <sheetName val="sheet"/>
      <sheetName val="Sheet3"/>
      <sheetName val="Appr06 EBIT EXPR Curr 1+5"/>
      <sheetName val="Appr07 EBIT EXPR AxJ 4+5"/>
      <sheetName val="F01 Appr01 EBIT"/>
      <sheetName val="F02 Appr04 EBIT Alloc NCS+OTH"/>
      <sheetName val="F03 Appr02 GEBIT"/>
      <sheetName val="F04 Appr05 EBIT Dom"/>
      <sheetName val="Appr03 EBIT Alloc 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www.baikegj.com/" TargetMode="External"/><Relationship Id="rId1" Type="http://schemas.openxmlformats.org/officeDocument/2006/relationships/drawing" Target="../drawings/drawing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9.xml.rels><?xml version="1.0" encoding="UTF-8" standalone="yes"?>
<Relationships xmlns="http://schemas.openxmlformats.org/package/2006/relationships"><Relationship Id="rId1" Type="http://schemas.openxmlformats.org/officeDocument/2006/relationships/hyperlink" Target="http://cxc.com.hk/zh-hant/   &#27966;&#36865;&#20844;&#21496;&#32593;&#22336;       &#26448;&#31215;/600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1"/>
  <sheetViews>
    <sheetView tabSelected="1" workbookViewId="0">
      <selection activeCell="K15" sqref="K15"/>
    </sheetView>
  </sheetViews>
  <sheetFormatPr defaultColWidth="8.89166666666667" defaultRowHeight="13.5"/>
  <cols>
    <col min="1" max="1" width="13.25" customWidth="1"/>
    <col min="2" max="2" width="28.225" customWidth="1"/>
    <col min="3" max="7" width="13.775" customWidth="1"/>
    <col min="8" max="8" width="9.775" customWidth="1"/>
    <col min="9" max="9" width="11.1083333333333" customWidth="1"/>
    <col min="10" max="10" width="7.775" customWidth="1"/>
  </cols>
  <sheetData>
    <row r="1" s="130" customFormat="1" ht="44.4" customHeight="1" spans="1:10">
      <c r="A1" s="847" t="s">
        <v>0</v>
      </c>
      <c r="B1" s="848"/>
      <c r="C1" s="848"/>
      <c r="D1" s="848"/>
      <c r="E1" s="848"/>
      <c r="F1" s="848"/>
      <c r="G1" s="848"/>
      <c r="H1" s="848"/>
      <c r="I1" s="848"/>
      <c r="J1" s="871"/>
    </row>
    <row r="2" s="130" customFormat="1" ht="15" customHeight="1" spans="1:10">
      <c r="A2" s="849" t="s">
        <v>1</v>
      </c>
      <c r="B2" s="850"/>
      <c r="C2" s="850"/>
      <c r="D2" s="850"/>
      <c r="E2" s="850"/>
      <c r="F2" s="850"/>
      <c r="G2" s="850"/>
      <c r="H2" s="850"/>
      <c r="I2" s="850"/>
      <c r="J2" s="872"/>
    </row>
    <row r="3" s="130" customFormat="1" ht="18" customHeight="1" spans="1:10">
      <c r="A3" s="851" t="s">
        <v>2</v>
      </c>
      <c r="B3" s="851"/>
      <c r="C3" s="851"/>
      <c r="D3" s="851"/>
      <c r="E3" s="851"/>
      <c r="F3" s="851"/>
      <c r="G3" s="851"/>
      <c r="H3" s="851"/>
      <c r="I3" s="851"/>
      <c r="J3" s="851"/>
    </row>
    <row r="4" s="130" customFormat="1" ht="18" customHeight="1" spans="1:10">
      <c r="A4" s="852" t="s">
        <v>3</v>
      </c>
      <c r="B4" s="853"/>
      <c r="C4" s="853"/>
      <c r="D4" s="853"/>
      <c r="E4" s="853"/>
      <c r="F4" s="853"/>
      <c r="G4" s="853"/>
      <c r="H4" s="853"/>
      <c r="I4" s="853"/>
      <c r="J4" s="853"/>
    </row>
    <row r="5" s="130" customFormat="1" ht="18" customHeight="1" spans="1:10">
      <c r="A5" s="854" t="s">
        <v>4</v>
      </c>
      <c r="B5" s="854"/>
      <c r="C5" s="854"/>
      <c r="D5" s="854"/>
      <c r="E5" s="854"/>
      <c r="F5" s="854"/>
      <c r="G5" s="854"/>
      <c r="H5" s="854"/>
      <c r="I5" s="854"/>
      <c r="J5" s="854"/>
    </row>
    <row r="6" s="130" customFormat="1" ht="20" customHeight="1" spans="1:10">
      <c r="A6" s="855" t="s">
        <v>5</v>
      </c>
      <c r="B6" s="855"/>
      <c r="C6" s="855"/>
      <c r="D6" s="855"/>
      <c r="E6" s="855"/>
      <c r="F6" s="855"/>
      <c r="G6" s="855"/>
      <c r="H6" s="855"/>
      <c r="I6" s="855"/>
      <c r="J6" s="855"/>
    </row>
    <row r="7" s="130" customFormat="1" ht="17" customHeight="1" spans="1:10">
      <c r="A7" s="853" t="s">
        <v>6</v>
      </c>
      <c r="B7" s="853"/>
      <c r="C7" s="853"/>
      <c r="D7" s="853"/>
      <c r="E7" s="853"/>
      <c r="F7" s="853"/>
      <c r="G7" s="853"/>
      <c r="H7" s="853"/>
      <c r="I7" s="853"/>
      <c r="J7" s="853"/>
    </row>
    <row r="8" ht="16" customHeight="1" spans="1:10">
      <c r="A8" s="856"/>
      <c r="B8" s="857" t="s">
        <v>7</v>
      </c>
      <c r="C8" s="857" t="s">
        <v>8</v>
      </c>
      <c r="D8" s="858" t="s">
        <v>9</v>
      </c>
      <c r="E8" s="859" t="s">
        <v>10</v>
      </c>
      <c r="F8" s="860"/>
      <c r="G8" s="860"/>
      <c r="H8" s="860"/>
      <c r="I8" s="860"/>
      <c r="J8" s="873"/>
    </row>
    <row r="9" ht="27" customHeight="1" spans="1:10">
      <c r="A9" s="861" t="s">
        <v>11</v>
      </c>
      <c r="B9" s="862" t="s">
        <v>12</v>
      </c>
      <c r="C9" s="123" t="s">
        <v>13</v>
      </c>
      <c r="D9" s="863" t="s">
        <v>14</v>
      </c>
      <c r="E9" s="864" t="s">
        <v>15</v>
      </c>
      <c r="F9" s="864"/>
      <c r="G9" s="864"/>
      <c r="H9" s="864"/>
      <c r="I9" s="864"/>
      <c r="J9" s="864"/>
    </row>
    <row r="10" ht="27" customHeight="1" spans="1:10">
      <c r="A10" s="861"/>
      <c r="B10" s="862" t="s">
        <v>16</v>
      </c>
      <c r="C10" s="123" t="s">
        <v>13</v>
      </c>
      <c r="D10" s="863" t="s">
        <v>14</v>
      </c>
      <c r="E10" s="865" t="s">
        <v>17</v>
      </c>
      <c r="F10" s="866"/>
      <c r="G10" s="866"/>
      <c r="H10" s="866"/>
      <c r="I10" s="866"/>
      <c r="J10" s="874"/>
    </row>
    <row r="11" ht="27" customHeight="1" spans="1:10">
      <c r="A11" s="861"/>
      <c r="B11" s="862" t="s">
        <v>18</v>
      </c>
      <c r="C11" s="123" t="s">
        <v>13</v>
      </c>
      <c r="D11" s="863" t="s">
        <v>14</v>
      </c>
      <c r="E11" s="865" t="s">
        <v>19</v>
      </c>
      <c r="F11" s="866"/>
      <c r="G11" s="866"/>
      <c r="H11" s="866"/>
      <c r="I11" s="866"/>
      <c r="J11" s="874"/>
    </row>
    <row r="12" ht="27" customHeight="1" spans="1:10">
      <c r="A12" s="861" t="s">
        <v>20</v>
      </c>
      <c r="B12" s="862" t="s">
        <v>21</v>
      </c>
      <c r="C12" s="156" t="s">
        <v>22</v>
      </c>
      <c r="D12" s="863" t="s">
        <v>14</v>
      </c>
      <c r="E12" s="865" t="s">
        <v>23</v>
      </c>
      <c r="F12" s="866"/>
      <c r="G12" s="866"/>
      <c r="H12" s="866"/>
      <c r="I12" s="866"/>
      <c r="J12" s="874"/>
    </row>
    <row r="13" ht="27" customHeight="1" spans="1:10">
      <c r="A13" s="861"/>
      <c r="B13" s="862" t="s">
        <v>24</v>
      </c>
      <c r="C13" s="156" t="s">
        <v>25</v>
      </c>
      <c r="D13" s="863" t="s">
        <v>14</v>
      </c>
      <c r="E13" s="865" t="s">
        <v>26</v>
      </c>
      <c r="F13" s="866"/>
      <c r="G13" s="866"/>
      <c r="H13" s="866"/>
      <c r="I13" s="866"/>
      <c r="J13" s="874"/>
    </row>
    <row r="14" ht="27" customHeight="1" spans="1:10">
      <c r="A14" s="861"/>
      <c r="B14" s="862" t="s">
        <v>27</v>
      </c>
      <c r="C14" s="156" t="s">
        <v>22</v>
      </c>
      <c r="D14" s="863" t="s">
        <v>14</v>
      </c>
      <c r="E14" s="865" t="s">
        <v>28</v>
      </c>
      <c r="F14" s="866"/>
      <c r="G14" s="866"/>
      <c r="H14" s="866"/>
      <c r="I14" s="866"/>
      <c r="J14" s="874"/>
    </row>
    <row r="15" ht="27" customHeight="1" spans="1:10">
      <c r="A15" s="861"/>
      <c r="B15" s="862" t="s">
        <v>29</v>
      </c>
      <c r="C15" s="123" t="s">
        <v>13</v>
      </c>
      <c r="D15" s="863" t="s">
        <v>14</v>
      </c>
      <c r="E15" s="865" t="s">
        <v>17</v>
      </c>
      <c r="F15" s="866"/>
      <c r="G15" s="866"/>
      <c r="H15" s="866"/>
      <c r="I15" s="866"/>
      <c r="J15" s="874"/>
    </row>
    <row r="16" ht="27" customHeight="1" spans="1:10">
      <c r="A16" s="861"/>
      <c r="B16" s="862" t="s">
        <v>30</v>
      </c>
      <c r="C16" s="156" t="s">
        <v>22</v>
      </c>
      <c r="D16" s="863" t="s">
        <v>14</v>
      </c>
      <c r="E16" s="865" t="s">
        <v>28</v>
      </c>
      <c r="F16" s="866"/>
      <c r="G16" s="866"/>
      <c r="H16" s="866"/>
      <c r="I16" s="866"/>
      <c r="J16" s="874"/>
    </row>
    <row r="17" ht="27" customHeight="1" spans="1:10">
      <c r="A17" s="861" t="s">
        <v>31</v>
      </c>
      <c r="B17" s="867" t="s">
        <v>32</v>
      </c>
      <c r="C17" s="123" t="s">
        <v>13</v>
      </c>
      <c r="D17" s="863" t="s">
        <v>14</v>
      </c>
      <c r="E17" s="865" t="s">
        <v>33</v>
      </c>
      <c r="F17" s="866"/>
      <c r="G17" s="866"/>
      <c r="H17" s="866"/>
      <c r="I17" s="866"/>
      <c r="J17" s="874"/>
    </row>
    <row r="18" ht="27" customHeight="1" spans="1:10">
      <c r="A18" s="861"/>
      <c r="B18" s="867" t="s">
        <v>34</v>
      </c>
      <c r="C18" s="123" t="s">
        <v>13</v>
      </c>
      <c r="D18" s="863" t="s">
        <v>14</v>
      </c>
      <c r="E18" s="865" t="s">
        <v>35</v>
      </c>
      <c r="F18" s="866"/>
      <c r="G18" s="866"/>
      <c r="H18" s="866"/>
      <c r="I18" s="866"/>
      <c r="J18" s="874"/>
    </row>
    <row r="19" ht="27" customHeight="1" spans="1:10">
      <c r="A19" s="861"/>
      <c r="B19" s="867" t="s">
        <v>36</v>
      </c>
      <c r="C19" s="123" t="s">
        <v>13</v>
      </c>
      <c r="D19" s="863" t="s">
        <v>14</v>
      </c>
      <c r="E19" s="865" t="s">
        <v>17</v>
      </c>
      <c r="F19" s="866"/>
      <c r="G19" s="866"/>
      <c r="H19" s="866"/>
      <c r="I19" s="866"/>
      <c r="J19" s="874"/>
    </row>
    <row r="20" ht="27" customHeight="1" spans="1:10">
      <c r="A20" s="861"/>
      <c r="B20" s="867" t="s">
        <v>37</v>
      </c>
      <c r="C20" s="123" t="s">
        <v>13</v>
      </c>
      <c r="D20" s="863" t="s">
        <v>14</v>
      </c>
      <c r="E20" s="865" t="s">
        <v>38</v>
      </c>
      <c r="F20" s="866"/>
      <c r="G20" s="866"/>
      <c r="H20" s="866"/>
      <c r="I20" s="866"/>
      <c r="J20" s="874"/>
    </row>
    <row r="21" ht="27" customHeight="1" spans="1:10">
      <c r="A21" s="861"/>
      <c r="B21" s="862" t="s">
        <v>39</v>
      </c>
      <c r="C21" s="123" t="s">
        <v>13</v>
      </c>
      <c r="D21" s="868" t="s">
        <v>14</v>
      </c>
      <c r="E21" s="865" t="s">
        <v>40</v>
      </c>
      <c r="F21" s="866"/>
      <c r="G21" s="866"/>
      <c r="H21" s="866"/>
      <c r="I21" s="866"/>
      <c r="J21" s="874"/>
    </row>
    <row r="22" ht="27" customHeight="1" spans="1:10">
      <c r="A22" s="861" t="s">
        <v>41</v>
      </c>
      <c r="B22" s="867" t="s">
        <v>42</v>
      </c>
      <c r="C22" s="123" t="s">
        <v>13</v>
      </c>
      <c r="D22" s="868" t="s">
        <v>14</v>
      </c>
      <c r="E22" s="869" t="s">
        <v>43</v>
      </c>
      <c r="F22" s="869"/>
      <c r="G22" s="869"/>
      <c r="H22" s="869"/>
      <c r="I22" s="869"/>
      <c r="J22" s="869"/>
    </row>
    <row r="23" ht="27" customHeight="1" spans="1:10">
      <c r="A23" s="861"/>
      <c r="B23" s="867" t="s">
        <v>44</v>
      </c>
      <c r="C23" s="123" t="s">
        <v>13</v>
      </c>
      <c r="D23" s="868" t="s">
        <v>14</v>
      </c>
      <c r="E23" s="865" t="s">
        <v>45</v>
      </c>
      <c r="F23" s="866"/>
      <c r="G23" s="866"/>
      <c r="H23" s="866"/>
      <c r="I23" s="866"/>
      <c r="J23" s="874"/>
    </row>
    <row r="24" ht="27" customHeight="1" spans="1:10">
      <c r="A24" s="861" t="s">
        <v>46</v>
      </c>
      <c r="B24" s="870" t="s">
        <v>47</v>
      </c>
      <c r="C24" s="156" t="s">
        <v>48</v>
      </c>
      <c r="D24" s="868" t="s">
        <v>14</v>
      </c>
      <c r="E24" s="864" t="s">
        <v>49</v>
      </c>
      <c r="F24" s="864"/>
      <c r="G24" s="864"/>
      <c r="H24" s="864"/>
      <c r="I24" s="864"/>
      <c r="J24" s="864"/>
    </row>
    <row r="25" ht="27" customHeight="1" spans="1:10">
      <c r="A25" s="861"/>
      <c r="B25" s="870" t="s">
        <v>50</v>
      </c>
      <c r="C25" s="123" t="s">
        <v>13</v>
      </c>
      <c r="D25" s="868" t="s">
        <v>14</v>
      </c>
      <c r="E25" s="865" t="s">
        <v>51</v>
      </c>
      <c r="F25" s="866"/>
      <c r="G25" s="866"/>
      <c r="H25" s="866"/>
      <c r="I25" s="866"/>
      <c r="J25" s="874"/>
    </row>
    <row r="26" ht="27" customHeight="1" spans="1:10">
      <c r="A26" s="861"/>
      <c r="B26" s="870" t="s">
        <v>52</v>
      </c>
      <c r="C26" s="123" t="s">
        <v>13</v>
      </c>
      <c r="D26" s="868" t="s">
        <v>14</v>
      </c>
      <c r="E26" s="865" t="s">
        <v>53</v>
      </c>
      <c r="F26" s="866"/>
      <c r="G26" s="866"/>
      <c r="H26" s="866"/>
      <c r="I26" s="866"/>
      <c r="J26" s="874"/>
    </row>
    <row r="27" ht="27" customHeight="1" spans="1:10">
      <c r="A27" s="861"/>
      <c r="B27" s="870" t="s">
        <v>54</v>
      </c>
      <c r="C27" s="123" t="s">
        <v>13</v>
      </c>
      <c r="D27" s="868" t="s">
        <v>14</v>
      </c>
      <c r="E27" s="864" t="s">
        <v>55</v>
      </c>
      <c r="F27" s="864"/>
      <c r="G27" s="864"/>
      <c r="H27" s="864"/>
      <c r="I27" s="864"/>
      <c r="J27" s="864"/>
    </row>
    <row r="28" ht="27" customHeight="1" spans="1:10">
      <c r="A28" s="861"/>
      <c r="B28" s="870" t="s">
        <v>56</v>
      </c>
      <c r="C28" s="123" t="s">
        <v>13</v>
      </c>
      <c r="D28" s="868" t="s">
        <v>14</v>
      </c>
      <c r="E28" s="865" t="s">
        <v>57</v>
      </c>
      <c r="F28" s="866"/>
      <c r="G28" s="866"/>
      <c r="H28" s="866"/>
      <c r="I28" s="866"/>
      <c r="J28" s="874"/>
    </row>
    <row r="29" ht="27" customHeight="1" spans="1:10">
      <c r="A29" s="861"/>
      <c r="B29" s="870" t="s">
        <v>58</v>
      </c>
      <c r="C29" s="123" t="s">
        <v>13</v>
      </c>
      <c r="D29" s="868" t="s">
        <v>14</v>
      </c>
      <c r="E29" s="865" t="s">
        <v>59</v>
      </c>
      <c r="F29" s="866"/>
      <c r="G29" s="866"/>
      <c r="H29" s="866"/>
      <c r="I29" s="866"/>
      <c r="J29" s="874"/>
    </row>
    <row r="30" ht="27" customHeight="1" spans="1:10">
      <c r="A30" s="861"/>
      <c r="B30" s="870" t="s">
        <v>60</v>
      </c>
      <c r="C30" s="123" t="s">
        <v>13</v>
      </c>
      <c r="D30" s="868" t="s">
        <v>14</v>
      </c>
      <c r="E30" s="865" t="s">
        <v>61</v>
      </c>
      <c r="F30" s="866"/>
      <c r="G30" s="866"/>
      <c r="H30" s="866"/>
      <c r="I30" s="866"/>
      <c r="J30" s="874"/>
    </row>
    <row r="31" ht="27" customHeight="1" spans="1:10">
      <c r="A31" s="861"/>
      <c r="B31" s="870" t="s">
        <v>62</v>
      </c>
      <c r="C31" s="123" t="s">
        <v>13</v>
      </c>
      <c r="D31" s="868" t="s">
        <v>14</v>
      </c>
      <c r="E31" s="865" t="s">
        <v>63</v>
      </c>
      <c r="F31" s="866"/>
      <c r="G31" s="866"/>
      <c r="H31" s="866"/>
      <c r="I31" s="866"/>
      <c r="J31" s="874"/>
    </row>
  </sheetData>
  <mergeCells count="32">
    <mergeCell ref="A1:J1"/>
    <mergeCell ref="A2:J2"/>
    <mergeCell ref="A3:J3"/>
    <mergeCell ref="A4:J4"/>
    <mergeCell ref="A5:J5"/>
    <mergeCell ref="A6:J6"/>
    <mergeCell ref="A7:J7"/>
    <mergeCell ref="E8:J8"/>
    <mergeCell ref="E9:J9"/>
    <mergeCell ref="E11:J11"/>
    <mergeCell ref="E12:J12"/>
    <mergeCell ref="E13:J13"/>
    <mergeCell ref="E14:J14"/>
    <mergeCell ref="E16:J16"/>
    <mergeCell ref="E17:J17"/>
    <mergeCell ref="E18:J18"/>
    <mergeCell ref="E19:J19"/>
    <mergeCell ref="E20:J20"/>
    <mergeCell ref="E21:J21"/>
    <mergeCell ref="E22:J22"/>
    <mergeCell ref="E23:J23"/>
    <mergeCell ref="E24:J24"/>
    <mergeCell ref="E25:J25"/>
    <mergeCell ref="E26:J26"/>
    <mergeCell ref="E27:J27"/>
    <mergeCell ref="E29:J29"/>
    <mergeCell ref="E30:J30"/>
    <mergeCell ref="E31:J31"/>
    <mergeCell ref="A9:A11"/>
    <mergeCell ref="A12:A16"/>
    <mergeCell ref="A17:A21"/>
    <mergeCell ref="A24:A31"/>
  </mergeCells>
  <hyperlinks>
    <hyperlink ref="A2" r:id="rId2" display="http://www.baikegj.com/" tooltip="http://www.baikegj.com/"/>
    <hyperlink ref="D17" location="'F2-香港联邦特货价'!A1" display="点击查看"/>
    <hyperlink ref="A9" location="DHL规则!A1" display="DHL规则"/>
    <hyperlink ref="A17" location="FEDEX规则!A1" display="FEDEX规则"/>
    <hyperlink ref="D24" location="'美1-美加电池专线'!A1" display="点击查看"/>
    <hyperlink ref="D11" location="'D5-HKDHL特货价'!A1" display="点击查看"/>
    <hyperlink ref="D12" location="'U1- HKUPS品牌价'!A1" display="点击查看"/>
    <hyperlink ref="D13" location="'U2-HKUPS红单电池价'!A1" display="点击查看"/>
    <hyperlink ref="D26" location="'欧1-欧洲电池专线价'!A1" display="点击查看"/>
    <hyperlink ref="D9" location="'D3-HKDHL电池价'!A1" display="点击查看"/>
    <hyperlink ref="D27" location="'B1-澳洲电池专线价'!A1" display="点击查看"/>
    <hyperlink ref="D14" location="'U3-HKUPS特货价'!A1" display="点击查看"/>
    <hyperlink ref="D22" location="'E1-韩国EMS'!A1" display="点击查看"/>
    <hyperlink ref="D25" location="'美2-美国特货专线价'!A1" display="点击查看"/>
    <hyperlink ref="D29" location="'B4-日新台电池专线'!A1" display="点击查看"/>
    <hyperlink ref="D16" location="'U7－HKUPS小货促销价'!A1" display="点击查看"/>
    <hyperlink ref="D23" location="美国联邦电池价!A1" display="点击查看"/>
    <hyperlink ref="D20" location="'F5-香港联邦敏感价'!A1" display="点击查看"/>
    <hyperlink ref="A9:A11" location="DHL要求!A1" display="DHL规则"/>
    <hyperlink ref="A12:A16" location="UPS要求!A1" display="UPS规则"/>
    <hyperlink ref="A17:A21" location="联邦要求!A1" display="FEDEX规则"/>
    <hyperlink ref="D30" location="'B9-澳洲特货专线'!A1" display="点击查看"/>
    <hyperlink ref="D31" location="'B-10香港特货专线'!A1" display="点击查看"/>
    <hyperlink ref="D28" location="'B3-东南亚电池专线'!A1" display="点击查看"/>
    <hyperlink ref="D18" location="'F3-香港联邦特货-T价'!A1" display="点击查看"/>
    <hyperlink ref="D19" location="'F4-香港联邦化工价'!A1" display="点击查看"/>
    <hyperlink ref="D10" location="'D4-HKDHL化工价'!A1" display="点击查看"/>
    <hyperlink ref="D15" location="'U4-HKUPS化工价'!A1" display="点击查看"/>
    <hyperlink ref="D21" location="'F9-大陆联邦特货价'!A1" display="点击查看"/>
  </hyperlinks>
  <pageMargins left="0.75" right="0.75" top="1" bottom="1" header="0.5" footer="0.5"/>
  <pageSetup paperSize="9"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AI97"/>
  <sheetViews>
    <sheetView zoomScale="70" zoomScaleNormal="70" topLeftCell="B1" workbookViewId="0">
      <selection activeCell="AH2" sqref="AH2"/>
    </sheetView>
  </sheetViews>
  <sheetFormatPr defaultColWidth="8.89166666666667" defaultRowHeight="13.5"/>
  <cols>
    <col min="1" max="1" width="5.89166666666667" customWidth="1"/>
    <col min="2" max="2" width="8.74166666666667" customWidth="1"/>
    <col min="3" max="33" width="6.825" style="583" customWidth="1"/>
  </cols>
  <sheetData>
    <row r="2" ht="46.5" spans="1:35">
      <c r="A2" s="584" t="s">
        <v>671</v>
      </c>
      <c r="B2" s="585"/>
      <c r="C2" s="586"/>
      <c r="D2" s="586"/>
      <c r="E2" s="586"/>
      <c r="F2" s="586"/>
      <c r="G2" s="586"/>
      <c r="H2" s="586"/>
      <c r="I2" s="586"/>
      <c r="J2" s="586"/>
      <c r="K2" s="586"/>
      <c r="L2" s="586"/>
      <c r="M2" s="586"/>
      <c r="N2" s="586"/>
      <c r="O2" s="586"/>
      <c r="P2" s="586"/>
      <c r="Q2" s="586"/>
      <c r="R2" s="586"/>
      <c r="S2" s="586"/>
      <c r="T2" s="586"/>
      <c r="U2" s="586"/>
      <c r="V2" s="586"/>
      <c r="W2" s="586"/>
      <c r="X2" s="586"/>
      <c r="Y2" s="586"/>
      <c r="Z2" s="586"/>
      <c r="AA2" s="586"/>
      <c r="AB2" s="586"/>
      <c r="AC2" s="586"/>
      <c r="AD2" s="586"/>
      <c r="AE2" s="586"/>
      <c r="AF2" s="586"/>
      <c r="AG2" s="586"/>
      <c r="AH2" s="26" t="s">
        <v>672</v>
      </c>
      <c r="AI2" s="26"/>
    </row>
    <row r="3" s="582" customFormat="1" ht="60" customHeight="1" spans="1:34">
      <c r="A3" s="587" t="s">
        <v>673</v>
      </c>
      <c r="B3" s="587"/>
      <c r="C3" s="588"/>
      <c r="D3" s="588"/>
      <c r="E3" s="588"/>
      <c r="F3" s="588"/>
      <c r="G3" s="588"/>
      <c r="H3" s="588"/>
      <c r="I3" s="588"/>
      <c r="J3" s="588"/>
      <c r="K3" s="588"/>
      <c r="L3" s="588"/>
      <c r="M3" s="588"/>
      <c r="N3" s="588"/>
      <c r="O3" s="588"/>
      <c r="P3" s="588"/>
      <c r="Q3" s="588"/>
      <c r="R3" s="588"/>
      <c r="S3" s="588"/>
      <c r="T3" s="588"/>
      <c r="U3" s="588"/>
      <c r="V3" s="588"/>
      <c r="W3" s="588"/>
      <c r="X3" s="588"/>
      <c r="Y3" s="588"/>
      <c r="Z3" s="588"/>
      <c r="AA3" s="588"/>
      <c r="AB3" s="588"/>
      <c r="AC3" s="588"/>
      <c r="AD3" s="588"/>
      <c r="AE3" s="588"/>
      <c r="AF3" s="588"/>
      <c r="AG3" s="588"/>
      <c r="AH3" s="26" t="s">
        <v>308</v>
      </c>
    </row>
    <row r="4" s="582" customFormat="1" ht="35" customHeight="1" spans="1:33">
      <c r="A4" s="589" t="s">
        <v>674</v>
      </c>
      <c r="B4" s="589"/>
      <c r="C4" s="590"/>
      <c r="D4" s="590"/>
      <c r="E4" s="590"/>
      <c r="F4" s="590"/>
      <c r="G4" s="590"/>
      <c r="H4" s="590"/>
      <c r="I4" s="590"/>
      <c r="J4" s="590"/>
      <c r="K4" s="590"/>
      <c r="L4" s="590"/>
      <c r="M4" s="590"/>
      <c r="N4" s="590"/>
      <c r="O4" s="590"/>
      <c r="P4" s="590"/>
      <c r="Q4" s="590"/>
      <c r="R4" s="590"/>
      <c r="S4" s="590"/>
      <c r="T4" s="590"/>
      <c r="U4" s="590"/>
      <c r="V4" s="590"/>
      <c r="W4" s="590"/>
      <c r="X4" s="590"/>
      <c r="Y4" s="590"/>
      <c r="Z4" s="590"/>
      <c r="AA4" s="590"/>
      <c r="AB4" s="590"/>
      <c r="AC4" s="590"/>
      <c r="AD4" s="590"/>
      <c r="AE4" s="590"/>
      <c r="AF4" s="590"/>
      <c r="AG4" s="590"/>
    </row>
    <row r="5" s="582" customFormat="1" ht="35" customHeight="1" spans="1:33">
      <c r="A5" s="591" t="s">
        <v>675</v>
      </c>
      <c r="B5" s="592"/>
      <c r="C5" s="593"/>
      <c r="D5" s="593"/>
      <c r="E5" s="593"/>
      <c r="F5" s="593"/>
      <c r="G5" s="593"/>
      <c r="H5" s="593"/>
      <c r="I5" s="593"/>
      <c r="J5" s="593"/>
      <c r="K5" s="593"/>
      <c r="L5" s="593"/>
      <c r="M5" s="593"/>
      <c r="N5" s="593"/>
      <c r="O5" s="593"/>
      <c r="P5" s="593"/>
      <c r="Q5" s="593"/>
      <c r="R5" s="593"/>
      <c r="S5" s="593"/>
      <c r="T5" s="593"/>
      <c r="U5" s="593"/>
      <c r="V5" s="593"/>
      <c r="W5" s="593"/>
      <c r="X5" s="593"/>
      <c r="Y5" s="593"/>
      <c r="Z5" s="593"/>
      <c r="AA5" s="593"/>
      <c r="AB5" s="593"/>
      <c r="AC5" s="593"/>
      <c r="AD5" s="593"/>
      <c r="AE5" s="593"/>
      <c r="AF5" s="593"/>
      <c r="AG5" s="602"/>
    </row>
    <row r="6" customFormat="1" ht="17.25" spans="1:33">
      <c r="A6" s="594"/>
      <c r="B6" s="594"/>
      <c r="C6" s="595">
        <v>30</v>
      </c>
      <c r="D6" s="595">
        <v>1</v>
      </c>
      <c r="E6" s="595">
        <v>2</v>
      </c>
      <c r="F6" s="595">
        <v>3</v>
      </c>
      <c r="G6" s="595">
        <v>4</v>
      </c>
      <c r="H6" s="595">
        <v>5</v>
      </c>
      <c r="I6" s="595">
        <v>6</v>
      </c>
      <c r="J6" s="595">
        <v>7</v>
      </c>
      <c r="K6" s="595">
        <v>8</v>
      </c>
      <c r="L6" s="595">
        <v>9</v>
      </c>
      <c r="M6" s="595">
        <v>10</v>
      </c>
      <c r="N6" s="595">
        <v>11</v>
      </c>
      <c r="O6" s="595">
        <v>12</v>
      </c>
      <c r="P6" s="595">
        <v>13</v>
      </c>
      <c r="Q6" s="595">
        <v>14</v>
      </c>
      <c r="R6" s="595">
        <v>15</v>
      </c>
      <c r="S6" s="595">
        <v>16</v>
      </c>
      <c r="T6" s="595">
        <v>17</v>
      </c>
      <c r="U6" s="595">
        <v>18</v>
      </c>
      <c r="V6" s="595">
        <v>19</v>
      </c>
      <c r="W6" s="595">
        <v>20</v>
      </c>
      <c r="X6" s="595">
        <v>21</v>
      </c>
      <c r="Y6" s="595">
        <v>22</v>
      </c>
      <c r="Z6" s="595">
        <v>23</v>
      </c>
      <c r="AA6" s="595">
        <v>24</v>
      </c>
      <c r="AB6" s="595">
        <v>25</v>
      </c>
      <c r="AC6" s="595">
        <v>26</v>
      </c>
      <c r="AD6" s="595">
        <v>27</v>
      </c>
      <c r="AE6" s="595">
        <v>28</v>
      </c>
      <c r="AF6" s="595">
        <v>29</v>
      </c>
      <c r="AG6" s="595">
        <v>31</v>
      </c>
    </row>
    <row r="7" customFormat="1" ht="33" customHeight="1" spans="1:33">
      <c r="A7" s="594"/>
      <c r="B7" s="594"/>
      <c r="C7" s="596" t="s">
        <v>600</v>
      </c>
      <c r="D7" s="596" t="s">
        <v>676</v>
      </c>
      <c r="E7" s="596" t="s">
        <v>677</v>
      </c>
      <c r="F7" s="596" t="s">
        <v>315</v>
      </c>
      <c r="G7" s="596" t="s">
        <v>678</v>
      </c>
      <c r="H7" s="596" t="s">
        <v>679</v>
      </c>
      <c r="I7" s="596" t="s">
        <v>677</v>
      </c>
      <c r="J7" s="596" t="s">
        <v>570</v>
      </c>
      <c r="K7" s="596" t="s">
        <v>647</v>
      </c>
      <c r="L7" s="596" t="s">
        <v>603</v>
      </c>
      <c r="M7" s="596" t="s">
        <v>604</v>
      </c>
      <c r="N7" s="596" t="s">
        <v>680</v>
      </c>
      <c r="O7" s="596" t="s">
        <v>681</v>
      </c>
      <c r="P7" s="596" t="s">
        <v>682</v>
      </c>
      <c r="Q7" s="596" t="s">
        <v>683</v>
      </c>
      <c r="R7" s="596" t="s">
        <v>684</v>
      </c>
      <c r="S7" s="596" t="s">
        <v>685</v>
      </c>
      <c r="T7" s="596" t="s">
        <v>686</v>
      </c>
      <c r="U7" s="596" t="s">
        <v>687</v>
      </c>
      <c r="V7" s="596" t="s">
        <v>688</v>
      </c>
      <c r="W7" s="596" t="s">
        <v>689</v>
      </c>
      <c r="X7" s="596" t="s">
        <v>690</v>
      </c>
      <c r="Y7" s="596" t="s">
        <v>691</v>
      </c>
      <c r="Z7" s="596" t="s">
        <v>692</v>
      </c>
      <c r="AA7" s="596" t="s">
        <v>693</v>
      </c>
      <c r="AB7" s="596" t="s">
        <v>694</v>
      </c>
      <c r="AC7" s="596" t="s">
        <v>695</v>
      </c>
      <c r="AD7" s="596" t="s">
        <v>696</v>
      </c>
      <c r="AE7" s="596" t="s">
        <v>697</v>
      </c>
      <c r="AF7" s="596" t="s">
        <v>698</v>
      </c>
      <c r="AG7" s="596" t="s">
        <v>699</v>
      </c>
    </row>
    <row r="8" ht="18" spans="1:33">
      <c r="A8" s="597" t="s">
        <v>700</v>
      </c>
      <c r="B8" s="598">
        <v>0.5</v>
      </c>
      <c r="C8" s="599">
        <v>215.7</v>
      </c>
      <c r="D8" s="600">
        <v>211.117</v>
      </c>
      <c r="E8" s="600">
        <v>187.997</v>
      </c>
      <c r="F8" s="600">
        <v>223.607</v>
      </c>
      <c r="G8" s="600">
        <v>225.602</v>
      </c>
      <c r="H8" s="600">
        <v>213.192</v>
      </c>
      <c r="I8" s="600">
        <v>312.367</v>
      </c>
      <c r="J8" s="600">
        <v>312.367</v>
      </c>
      <c r="K8" s="600">
        <v>261.277</v>
      </c>
      <c r="L8" s="600">
        <v>250.447</v>
      </c>
      <c r="M8" s="600">
        <v>262.822</v>
      </c>
      <c r="N8" s="600">
        <v>210.702</v>
      </c>
      <c r="O8" s="600">
        <v>210.702</v>
      </c>
      <c r="P8" s="600">
        <v>210.702</v>
      </c>
      <c r="Q8" s="600">
        <v>210.702</v>
      </c>
      <c r="R8" s="600">
        <v>263.752</v>
      </c>
      <c r="S8" s="600">
        <v>292.137</v>
      </c>
      <c r="T8" s="600">
        <v>263.752</v>
      </c>
      <c r="U8" s="600">
        <v>263.752</v>
      </c>
      <c r="V8" s="600">
        <v>263.752</v>
      </c>
      <c r="W8" s="600">
        <v>277.157</v>
      </c>
      <c r="X8" s="600">
        <v>277.157</v>
      </c>
      <c r="Y8" s="600">
        <v>277.157</v>
      </c>
      <c r="Z8" s="600">
        <v>400.597</v>
      </c>
      <c r="AA8" s="600">
        <v>400.597</v>
      </c>
      <c r="AB8" s="600">
        <v>275.097</v>
      </c>
      <c r="AC8" s="600">
        <v>275.097</v>
      </c>
      <c r="AD8" s="600">
        <v>275.097</v>
      </c>
      <c r="AE8" s="600">
        <v>275.097</v>
      </c>
      <c r="AF8" s="600">
        <v>275.097</v>
      </c>
      <c r="AG8" s="600">
        <v>318.962</v>
      </c>
    </row>
    <row r="9" ht="18" spans="1:33">
      <c r="A9" s="601"/>
      <c r="B9" s="601">
        <v>1</v>
      </c>
      <c r="C9" s="599">
        <v>250.2</v>
      </c>
      <c r="D9" s="600">
        <v>250.179</v>
      </c>
      <c r="E9" s="600">
        <v>213.539</v>
      </c>
      <c r="F9" s="600">
        <v>261.539</v>
      </c>
      <c r="G9" s="600">
        <v>269.164</v>
      </c>
      <c r="H9" s="600">
        <v>255.344</v>
      </c>
      <c r="I9" s="600">
        <v>366.794</v>
      </c>
      <c r="J9" s="600">
        <v>366.794</v>
      </c>
      <c r="K9" s="600">
        <v>297.134</v>
      </c>
      <c r="L9" s="600">
        <v>278.564</v>
      </c>
      <c r="M9" s="600">
        <v>300.239</v>
      </c>
      <c r="N9" s="600">
        <v>233.154</v>
      </c>
      <c r="O9" s="600">
        <v>233.154</v>
      </c>
      <c r="P9" s="600">
        <v>233.154</v>
      </c>
      <c r="Q9" s="600">
        <v>233.154</v>
      </c>
      <c r="R9" s="600">
        <v>301.784</v>
      </c>
      <c r="S9" s="600">
        <v>337.894</v>
      </c>
      <c r="T9" s="600">
        <v>301.784</v>
      </c>
      <c r="U9" s="600">
        <v>301.784</v>
      </c>
      <c r="V9" s="600">
        <v>301.784</v>
      </c>
      <c r="W9" s="600">
        <v>320.354</v>
      </c>
      <c r="X9" s="600">
        <v>320.354</v>
      </c>
      <c r="Y9" s="600">
        <v>320.354</v>
      </c>
      <c r="Z9" s="600">
        <v>487.029</v>
      </c>
      <c r="AA9" s="600">
        <v>487.029</v>
      </c>
      <c r="AB9" s="600">
        <v>319.839</v>
      </c>
      <c r="AC9" s="600">
        <v>331.714</v>
      </c>
      <c r="AD9" s="600">
        <v>331.714</v>
      </c>
      <c r="AE9" s="600">
        <v>331.714</v>
      </c>
      <c r="AF9" s="600">
        <v>319.839</v>
      </c>
      <c r="AG9" s="600">
        <v>380.099</v>
      </c>
    </row>
    <row r="10" ht="19" customHeight="1" spans="1:33">
      <c r="A10" s="601"/>
      <c r="B10" s="601">
        <v>1.5</v>
      </c>
      <c r="C10" s="599">
        <v>271.804</v>
      </c>
      <c r="D10" s="600">
        <v>297.466</v>
      </c>
      <c r="E10" s="600">
        <v>247.321</v>
      </c>
      <c r="F10" s="600">
        <v>307.696</v>
      </c>
      <c r="G10" s="600">
        <v>330.666</v>
      </c>
      <c r="H10" s="600">
        <v>305.121</v>
      </c>
      <c r="I10" s="600">
        <v>428.961</v>
      </c>
      <c r="J10" s="600">
        <v>428.961</v>
      </c>
      <c r="K10" s="600">
        <v>340.731</v>
      </c>
      <c r="L10" s="600">
        <v>314.921</v>
      </c>
      <c r="M10" s="600">
        <v>345.366</v>
      </c>
      <c r="N10" s="600">
        <v>271.586</v>
      </c>
      <c r="O10" s="600">
        <v>271.586</v>
      </c>
      <c r="P10" s="600">
        <v>271.586</v>
      </c>
      <c r="Q10" s="600">
        <v>271.586</v>
      </c>
      <c r="R10" s="600">
        <v>348.041</v>
      </c>
      <c r="S10" s="600">
        <v>391.276</v>
      </c>
      <c r="T10" s="600">
        <v>348.041</v>
      </c>
      <c r="U10" s="600">
        <v>348.041</v>
      </c>
      <c r="V10" s="600">
        <v>348.041</v>
      </c>
      <c r="W10" s="600">
        <v>371.676</v>
      </c>
      <c r="X10" s="600">
        <v>371.676</v>
      </c>
      <c r="Y10" s="600">
        <v>371.676</v>
      </c>
      <c r="Z10" s="600">
        <v>581.171</v>
      </c>
      <c r="AA10" s="600">
        <v>581.171</v>
      </c>
      <c r="AB10" s="600">
        <v>371.691</v>
      </c>
      <c r="AC10" s="600">
        <v>396.441</v>
      </c>
      <c r="AD10" s="600">
        <v>396.441</v>
      </c>
      <c r="AE10" s="600">
        <v>396.441</v>
      </c>
      <c r="AF10" s="600">
        <v>371.691</v>
      </c>
      <c r="AG10" s="600">
        <v>448.576</v>
      </c>
    </row>
    <row r="11" ht="18" spans="1:33">
      <c r="A11" s="601"/>
      <c r="B11" s="601">
        <v>2</v>
      </c>
      <c r="C11" s="599">
        <v>297.919</v>
      </c>
      <c r="D11" s="600">
        <v>336.428</v>
      </c>
      <c r="E11" s="600">
        <v>272.978</v>
      </c>
      <c r="F11" s="600">
        <v>345.728</v>
      </c>
      <c r="G11" s="600">
        <v>374.313</v>
      </c>
      <c r="H11" s="600">
        <v>347.288</v>
      </c>
      <c r="I11" s="600">
        <v>483.403</v>
      </c>
      <c r="J11" s="600">
        <v>483.403</v>
      </c>
      <c r="K11" s="600">
        <v>377.088</v>
      </c>
      <c r="L11" s="600">
        <v>343.038</v>
      </c>
      <c r="M11" s="600">
        <v>382.783</v>
      </c>
      <c r="N11" s="600">
        <v>296.083</v>
      </c>
      <c r="O11" s="600">
        <v>296.083</v>
      </c>
      <c r="P11" s="600">
        <v>296.083</v>
      </c>
      <c r="Q11" s="600">
        <v>296.083</v>
      </c>
      <c r="R11" s="600">
        <v>386.388</v>
      </c>
      <c r="S11" s="600">
        <v>436.548</v>
      </c>
      <c r="T11" s="600">
        <v>386.388</v>
      </c>
      <c r="U11" s="600">
        <v>386.388</v>
      </c>
      <c r="V11" s="600">
        <v>386.388</v>
      </c>
      <c r="W11" s="600">
        <v>414.873</v>
      </c>
      <c r="X11" s="600">
        <v>414.873</v>
      </c>
      <c r="Y11" s="600">
        <v>414.873</v>
      </c>
      <c r="Z11" s="600">
        <v>667.603</v>
      </c>
      <c r="AA11" s="600">
        <v>667.603</v>
      </c>
      <c r="AB11" s="600">
        <v>416.318</v>
      </c>
      <c r="AC11" s="600">
        <v>453.058</v>
      </c>
      <c r="AD11" s="600">
        <v>453.058</v>
      </c>
      <c r="AE11" s="600">
        <v>453.058</v>
      </c>
      <c r="AF11" s="600">
        <v>416.318</v>
      </c>
      <c r="AG11" s="600">
        <v>509.713</v>
      </c>
    </row>
    <row r="12" ht="18" spans="1:33">
      <c r="A12" s="601"/>
      <c r="B12" s="601">
        <v>2.5</v>
      </c>
      <c r="C12" s="599">
        <v>336.188</v>
      </c>
      <c r="D12" s="600">
        <v>383.115</v>
      </c>
      <c r="E12" s="600">
        <v>306.745</v>
      </c>
      <c r="F12" s="600">
        <v>391.385</v>
      </c>
      <c r="G12" s="600">
        <v>435.915</v>
      </c>
      <c r="H12" s="600">
        <v>397.065</v>
      </c>
      <c r="I12" s="600">
        <v>545.67</v>
      </c>
      <c r="J12" s="600">
        <v>545.67</v>
      </c>
      <c r="K12" s="600">
        <v>420.785</v>
      </c>
      <c r="L12" s="600">
        <v>378.995</v>
      </c>
      <c r="M12" s="600">
        <v>428.025</v>
      </c>
      <c r="N12" s="600">
        <v>316.03</v>
      </c>
      <c r="O12" s="600">
        <v>316.03</v>
      </c>
      <c r="P12" s="600">
        <v>316.03</v>
      </c>
      <c r="Q12" s="600">
        <v>316.03</v>
      </c>
      <c r="R12" s="600">
        <v>432.145</v>
      </c>
      <c r="S12" s="600">
        <v>489.93</v>
      </c>
      <c r="T12" s="600">
        <v>432.145</v>
      </c>
      <c r="U12" s="600">
        <v>432.145</v>
      </c>
      <c r="V12" s="600">
        <v>432.145</v>
      </c>
      <c r="W12" s="600">
        <v>466.195</v>
      </c>
      <c r="X12" s="600">
        <v>466.195</v>
      </c>
      <c r="Y12" s="600">
        <v>466.195</v>
      </c>
      <c r="Z12" s="600">
        <v>761.86</v>
      </c>
      <c r="AA12" s="600">
        <v>761.86</v>
      </c>
      <c r="AB12" s="600">
        <v>468.785</v>
      </c>
      <c r="AC12" s="600">
        <v>517.785</v>
      </c>
      <c r="AD12" s="600">
        <v>517.785</v>
      </c>
      <c r="AE12" s="600">
        <v>517.785</v>
      </c>
      <c r="AF12" s="600">
        <v>468.785</v>
      </c>
      <c r="AG12" s="600">
        <v>578.175</v>
      </c>
    </row>
    <row r="13" ht="18" spans="1:33">
      <c r="A13" s="601"/>
      <c r="B13" s="601">
        <v>3</v>
      </c>
      <c r="C13" s="599">
        <v>361.067</v>
      </c>
      <c r="D13" s="600">
        <v>422.077</v>
      </c>
      <c r="E13" s="600">
        <v>332.302</v>
      </c>
      <c r="F13" s="600">
        <v>429.317</v>
      </c>
      <c r="G13" s="600">
        <v>479.377</v>
      </c>
      <c r="H13" s="600">
        <v>439.617</v>
      </c>
      <c r="I13" s="600">
        <v>600.112</v>
      </c>
      <c r="J13" s="600">
        <v>600.112</v>
      </c>
      <c r="K13" s="600">
        <v>456.657</v>
      </c>
      <c r="L13" s="600">
        <v>407.112</v>
      </c>
      <c r="M13" s="600">
        <v>465.927</v>
      </c>
      <c r="N13" s="600">
        <v>340.657</v>
      </c>
      <c r="O13" s="600">
        <v>340.657</v>
      </c>
      <c r="P13" s="600">
        <v>340.657</v>
      </c>
      <c r="Q13" s="600">
        <v>340.657</v>
      </c>
      <c r="R13" s="600">
        <v>470.577</v>
      </c>
      <c r="S13" s="600">
        <v>535.087</v>
      </c>
      <c r="T13" s="600">
        <v>470.577</v>
      </c>
      <c r="U13" s="600">
        <v>470.577</v>
      </c>
      <c r="V13" s="600">
        <v>470.577</v>
      </c>
      <c r="W13" s="600">
        <v>509.792</v>
      </c>
      <c r="X13" s="600">
        <v>509.792</v>
      </c>
      <c r="Y13" s="600">
        <v>509.792</v>
      </c>
      <c r="Z13" s="600">
        <v>847.362</v>
      </c>
      <c r="AA13" s="600">
        <v>847.362</v>
      </c>
      <c r="AB13" s="600">
        <v>513.512</v>
      </c>
      <c r="AC13" s="600">
        <v>574.302</v>
      </c>
      <c r="AD13" s="600">
        <v>574.302</v>
      </c>
      <c r="AE13" s="600">
        <v>574.302</v>
      </c>
      <c r="AF13" s="600">
        <v>513.512</v>
      </c>
      <c r="AG13" s="600">
        <v>639.312</v>
      </c>
    </row>
    <row r="14" ht="18" spans="1:33">
      <c r="A14" s="601"/>
      <c r="B14" s="601">
        <v>3.5</v>
      </c>
      <c r="C14" s="599">
        <v>390.787</v>
      </c>
      <c r="D14" s="600">
        <v>468.864</v>
      </c>
      <c r="E14" s="600">
        <v>366.084</v>
      </c>
      <c r="F14" s="600">
        <v>475.574</v>
      </c>
      <c r="G14" s="600">
        <v>541.464</v>
      </c>
      <c r="H14" s="600">
        <v>489.494</v>
      </c>
      <c r="I14" s="600">
        <v>658.244</v>
      </c>
      <c r="J14" s="600">
        <v>658.244</v>
      </c>
      <c r="K14" s="600">
        <v>500.339</v>
      </c>
      <c r="L14" s="600">
        <v>442.969</v>
      </c>
      <c r="M14" s="600">
        <v>511.169</v>
      </c>
      <c r="N14" s="600">
        <v>375.369</v>
      </c>
      <c r="O14" s="600">
        <v>375.369</v>
      </c>
      <c r="P14" s="600">
        <v>375.369</v>
      </c>
      <c r="Q14" s="600">
        <v>375.369</v>
      </c>
      <c r="R14" s="600">
        <v>516.249</v>
      </c>
      <c r="S14" s="600">
        <v>588.569</v>
      </c>
      <c r="T14" s="600">
        <v>516.249</v>
      </c>
      <c r="U14" s="600">
        <v>516.249</v>
      </c>
      <c r="V14" s="600">
        <v>516.249</v>
      </c>
      <c r="W14" s="600">
        <v>560.714</v>
      </c>
      <c r="X14" s="600">
        <v>560.714</v>
      </c>
      <c r="Y14" s="600">
        <v>560.714</v>
      </c>
      <c r="Z14" s="600">
        <v>939.874</v>
      </c>
      <c r="AA14" s="600">
        <v>939.874</v>
      </c>
      <c r="AB14" s="600">
        <v>565.879</v>
      </c>
      <c r="AC14" s="600">
        <v>638.014</v>
      </c>
      <c r="AD14" s="600">
        <v>638.014</v>
      </c>
      <c r="AE14" s="600">
        <v>638.014</v>
      </c>
      <c r="AF14" s="600">
        <v>565.879</v>
      </c>
      <c r="AG14" s="600">
        <v>703.554</v>
      </c>
    </row>
    <row r="15" ht="18" spans="1:33">
      <c r="A15" s="601"/>
      <c r="B15" s="601">
        <v>4</v>
      </c>
      <c r="C15" s="599">
        <v>417.932</v>
      </c>
      <c r="D15" s="600">
        <v>507.826</v>
      </c>
      <c r="E15" s="600">
        <v>391.726</v>
      </c>
      <c r="F15" s="600">
        <v>513.506</v>
      </c>
      <c r="G15" s="600">
        <v>584.426</v>
      </c>
      <c r="H15" s="600">
        <v>531.561</v>
      </c>
      <c r="I15" s="600">
        <v>708.551</v>
      </c>
      <c r="J15" s="600">
        <v>708.551</v>
      </c>
      <c r="K15" s="600">
        <v>536.211</v>
      </c>
      <c r="L15" s="600">
        <v>471.201</v>
      </c>
      <c r="M15" s="600">
        <v>548.586</v>
      </c>
      <c r="N15" s="600">
        <v>402.556</v>
      </c>
      <c r="O15" s="600">
        <v>402.556</v>
      </c>
      <c r="P15" s="600">
        <v>402.556</v>
      </c>
      <c r="Q15" s="600">
        <v>402.556</v>
      </c>
      <c r="R15" s="600">
        <v>554.781</v>
      </c>
      <c r="S15" s="600">
        <v>633.741</v>
      </c>
      <c r="T15" s="600">
        <v>554.781</v>
      </c>
      <c r="U15" s="600">
        <v>554.781</v>
      </c>
      <c r="V15" s="600">
        <v>554.781</v>
      </c>
      <c r="W15" s="600">
        <v>604.311</v>
      </c>
      <c r="X15" s="600">
        <v>604.311</v>
      </c>
      <c r="Y15" s="600">
        <v>604.311</v>
      </c>
      <c r="Z15" s="600">
        <v>1025.376</v>
      </c>
      <c r="AA15" s="600">
        <v>1025.376</v>
      </c>
      <c r="AB15" s="600">
        <v>610.506</v>
      </c>
      <c r="AC15" s="600">
        <v>693.586</v>
      </c>
      <c r="AD15" s="600">
        <v>693.586</v>
      </c>
      <c r="AE15" s="600">
        <v>693.586</v>
      </c>
      <c r="AF15" s="600">
        <v>610.506</v>
      </c>
      <c r="AG15" s="600">
        <v>760.671</v>
      </c>
    </row>
    <row r="16" ht="18" spans="1:33">
      <c r="A16" s="601"/>
      <c r="B16" s="601">
        <v>4.5</v>
      </c>
      <c r="C16" s="599">
        <v>452.905</v>
      </c>
      <c r="D16" s="600">
        <v>555.113</v>
      </c>
      <c r="E16" s="600">
        <v>425.608</v>
      </c>
      <c r="F16" s="600">
        <v>559.163</v>
      </c>
      <c r="G16" s="600">
        <v>646.628</v>
      </c>
      <c r="H16" s="600">
        <v>581.438</v>
      </c>
      <c r="I16" s="600">
        <v>766.683</v>
      </c>
      <c r="J16" s="600">
        <v>766.683</v>
      </c>
      <c r="K16" s="600">
        <v>579.793</v>
      </c>
      <c r="L16" s="600">
        <v>507.043</v>
      </c>
      <c r="M16" s="600">
        <v>593.728</v>
      </c>
      <c r="N16" s="600">
        <v>437.368</v>
      </c>
      <c r="O16" s="600">
        <v>437.368</v>
      </c>
      <c r="P16" s="600">
        <v>437.368</v>
      </c>
      <c r="Q16" s="600">
        <v>437.368</v>
      </c>
      <c r="R16" s="600">
        <v>600.938</v>
      </c>
      <c r="S16" s="600">
        <v>687.123</v>
      </c>
      <c r="T16" s="600">
        <v>600.938</v>
      </c>
      <c r="U16" s="600">
        <v>600.938</v>
      </c>
      <c r="V16" s="600">
        <v>600.938</v>
      </c>
      <c r="W16" s="600">
        <v>655.633</v>
      </c>
      <c r="X16" s="600">
        <v>655.633</v>
      </c>
      <c r="Y16" s="600">
        <v>655.633</v>
      </c>
      <c r="Z16" s="600">
        <v>1118.503</v>
      </c>
      <c r="AA16" s="600">
        <v>1118.503</v>
      </c>
      <c r="AB16" s="600">
        <v>662.873</v>
      </c>
      <c r="AC16" s="600">
        <v>757.398</v>
      </c>
      <c r="AD16" s="600">
        <v>757.398</v>
      </c>
      <c r="AE16" s="600">
        <v>757.398</v>
      </c>
      <c r="AF16" s="600">
        <v>662.873</v>
      </c>
      <c r="AG16" s="600">
        <v>824.998</v>
      </c>
    </row>
    <row r="17" ht="18" spans="1:33">
      <c r="A17" s="601"/>
      <c r="B17" s="601">
        <v>5</v>
      </c>
      <c r="C17" s="599">
        <v>479.947</v>
      </c>
      <c r="D17" s="600">
        <v>594.075</v>
      </c>
      <c r="E17" s="600">
        <v>451.15</v>
      </c>
      <c r="F17" s="600">
        <v>597.695</v>
      </c>
      <c r="G17" s="600">
        <v>690.075</v>
      </c>
      <c r="H17" s="600">
        <v>623.49</v>
      </c>
      <c r="I17" s="600">
        <v>816.99</v>
      </c>
      <c r="J17" s="600">
        <v>816.99</v>
      </c>
      <c r="K17" s="600">
        <v>615.665</v>
      </c>
      <c r="L17" s="600">
        <v>535.775</v>
      </c>
      <c r="M17" s="600">
        <v>631.23</v>
      </c>
      <c r="N17" s="600">
        <v>464.055</v>
      </c>
      <c r="O17" s="600">
        <v>464.055</v>
      </c>
      <c r="P17" s="600">
        <v>464.055</v>
      </c>
      <c r="Q17" s="600">
        <v>464.055</v>
      </c>
      <c r="R17" s="600">
        <v>638.985</v>
      </c>
      <c r="S17" s="600">
        <v>732.88</v>
      </c>
      <c r="T17" s="600">
        <v>638.985</v>
      </c>
      <c r="U17" s="600">
        <v>638.985</v>
      </c>
      <c r="V17" s="600">
        <v>638.985</v>
      </c>
      <c r="W17" s="600">
        <v>698.83</v>
      </c>
      <c r="X17" s="600">
        <v>698.83</v>
      </c>
      <c r="Y17" s="600">
        <v>698.83</v>
      </c>
      <c r="Z17" s="600">
        <v>1203.99</v>
      </c>
      <c r="AA17" s="600">
        <v>1203.99</v>
      </c>
      <c r="AB17" s="600">
        <v>707.5</v>
      </c>
      <c r="AC17" s="600">
        <v>812.87</v>
      </c>
      <c r="AD17" s="600">
        <v>812.87</v>
      </c>
      <c r="AE17" s="600">
        <v>812.87</v>
      </c>
      <c r="AF17" s="600">
        <v>707.5</v>
      </c>
      <c r="AG17" s="600">
        <v>882.015</v>
      </c>
    </row>
    <row r="18" ht="18" spans="1:33">
      <c r="A18" s="601"/>
      <c r="B18" s="601">
        <v>5.5</v>
      </c>
      <c r="C18" s="599">
        <v>528.722</v>
      </c>
      <c r="D18" s="600">
        <v>640.762</v>
      </c>
      <c r="E18" s="600">
        <v>484.932</v>
      </c>
      <c r="F18" s="600">
        <v>643.352</v>
      </c>
      <c r="G18" s="600">
        <v>751.677</v>
      </c>
      <c r="H18" s="600">
        <v>673.267</v>
      </c>
      <c r="I18" s="600">
        <v>879.157</v>
      </c>
      <c r="J18" s="600">
        <v>879.157</v>
      </c>
      <c r="K18" s="600">
        <v>657.787</v>
      </c>
      <c r="L18" s="600">
        <v>571.617</v>
      </c>
      <c r="M18" s="600">
        <v>676.372</v>
      </c>
      <c r="N18" s="600">
        <v>500.427</v>
      </c>
      <c r="O18" s="600">
        <v>500.427</v>
      </c>
      <c r="P18" s="600">
        <v>500.427</v>
      </c>
      <c r="Q18" s="600">
        <v>500.427</v>
      </c>
      <c r="R18" s="600">
        <v>682.052</v>
      </c>
      <c r="S18" s="600">
        <v>781.642</v>
      </c>
      <c r="T18" s="600">
        <v>683.082</v>
      </c>
      <c r="U18" s="600">
        <v>683.082</v>
      </c>
      <c r="V18" s="600">
        <v>683.082</v>
      </c>
      <c r="W18" s="600">
        <v>747.062</v>
      </c>
      <c r="X18" s="600">
        <v>747.062</v>
      </c>
      <c r="Y18" s="600">
        <v>747.062</v>
      </c>
      <c r="Z18" s="600">
        <v>1274.427</v>
      </c>
      <c r="AA18" s="600">
        <v>1274.427</v>
      </c>
      <c r="AB18" s="600">
        <v>759.452</v>
      </c>
      <c r="AC18" s="600">
        <v>876.582</v>
      </c>
      <c r="AD18" s="600">
        <v>876.582</v>
      </c>
      <c r="AE18" s="600">
        <v>876.582</v>
      </c>
      <c r="AF18" s="600">
        <v>759.452</v>
      </c>
      <c r="AG18" s="600">
        <v>950.877</v>
      </c>
    </row>
    <row r="19" ht="18" spans="1:33">
      <c r="A19" s="601"/>
      <c r="B19" s="601">
        <v>6</v>
      </c>
      <c r="C19" s="599">
        <v>554.631</v>
      </c>
      <c r="D19" s="600">
        <v>679.724</v>
      </c>
      <c r="E19" s="600">
        <v>510.589</v>
      </c>
      <c r="F19" s="600">
        <v>681.384</v>
      </c>
      <c r="G19" s="600">
        <v>795.339</v>
      </c>
      <c r="H19" s="600">
        <v>715.334</v>
      </c>
      <c r="I19" s="600">
        <v>933.699</v>
      </c>
      <c r="J19" s="600">
        <v>933.699</v>
      </c>
      <c r="K19" s="600">
        <v>691.699</v>
      </c>
      <c r="L19" s="600">
        <v>599.849</v>
      </c>
      <c r="M19" s="600">
        <v>713.789</v>
      </c>
      <c r="N19" s="600">
        <v>524.409</v>
      </c>
      <c r="O19" s="600">
        <v>524.409</v>
      </c>
      <c r="P19" s="600">
        <v>524.409</v>
      </c>
      <c r="Q19" s="600">
        <v>524.409</v>
      </c>
      <c r="R19" s="600">
        <v>717.394</v>
      </c>
      <c r="S19" s="600">
        <v>823.279</v>
      </c>
      <c r="T19" s="600">
        <v>719.454</v>
      </c>
      <c r="U19" s="600">
        <v>719.454</v>
      </c>
      <c r="V19" s="600">
        <v>719.454</v>
      </c>
      <c r="W19" s="600">
        <v>787.669</v>
      </c>
      <c r="X19" s="600">
        <v>787.669</v>
      </c>
      <c r="Y19" s="600">
        <v>787.669</v>
      </c>
      <c r="Z19" s="600">
        <v>1337.724</v>
      </c>
      <c r="AA19" s="600">
        <v>1337.724</v>
      </c>
      <c r="AB19" s="600">
        <v>804.094</v>
      </c>
      <c r="AC19" s="600">
        <v>932.669</v>
      </c>
      <c r="AD19" s="600">
        <v>932.669</v>
      </c>
      <c r="AE19" s="600">
        <v>932.669</v>
      </c>
      <c r="AF19" s="600">
        <v>804.094</v>
      </c>
      <c r="AG19" s="600">
        <v>1011.614</v>
      </c>
    </row>
    <row r="20" ht="18" spans="1:33">
      <c r="A20" s="601"/>
      <c r="B20" s="601">
        <v>6.5</v>
      </c>
      <c r="C20" s="599">
        <v>588.265</v>
      </c>
      <c r="D20" s="600">
        <v>726.511</v>
      </c>
      <c r="E20" s="600">
        <v>544.356</v>
      </c>
      <c r="F20" s="600">
        <v>695.036</v>
      </c>
      <c r="G20" s="600">
        <v>856.826</v>
      </c>
      <c r="H20" s="600">
        <v>765.211</v>
      </c>
      <c r="I20" s="600">
        <v>995.866</v>
      </c>
      <c r="J20" s="600">
        <v>995.866</v>
      </c>
      <c r="K20" s="600">
        <v>733.221</v>
      </c>
      <c r="L20" s="600">
        <v>635.691</v>
      </c>
      <c r="M20" s="600">
        <v>759.031</v>
      </c>
      <c r="N20" s="600">
        <v>555.731</v>
      </c>
      <c r="O20" s="600">
        <v>555.731</v>
      </c>
      <c r="P20" s="600">
        <v>555.731</v>
      </c>
      <c r="Q20" s="600">
        <v>555.731</v>
      </c>
      <c r="R20" s="600">
        <v>760.561</v>
      </c>
      <c r="S20" s="600">
        <v>872.541</v>
      </c>
      <c r="T20" s="600">
        <v>763.666</v>
      </c>
      <c r="U20" s="600">
        <v>763.666</v>
      </c>
      <c r="V20" s="600">
        <v>763.666</v>
      </c>
      <c r="W20" s="600">
        <v>835.401</v>
      </c>
      <c r="X20" s="600">
        <v>835.401</v>
      </c>
      <c r="Y20" s="600">
        <v>835.401</v>
      </c>
      <c r="Z20" s="600">
        <v>1408.146</v>
      </c>
      <c r="AA20" s="600">
        <v>1408.146</v>
      </c>
      <c r="AB20" s="600">
        <v>856.546</v>
      </c>
      <c r="AC20" s="600">
        <v>995.866</v>
      </c>
      <c r="AD20" s="600">
        <v>995.866</v>
      </c>
      <c r="AE20" s="600">
        <v>995.866</v>
      </c>
      <c r="AF20" s="600">
        <v>856.546</v>
      </c>
      <c r="AG20" s="600">
        <v>1080.491</v>
      </c>
    </row>
    <row r="21" ht="18" spans="1:33">
      <c r="A21" s="601"/>
      <c r="B21" s="601">
        <v>7</v>
      </c>
      <c r="C21" s="599">
        <v>614.174</v>
      </c>
      <c r="D21" s="600">
        <v>765.573</v>
      </c>
      <c r="E21" s="600">
        <v>569.913</v>
      </c>
      <c r="F21" s="600">
        <v>700.978</v>
      </c>
      <c r="G21" s="600">
        <v>900.388</v>
      </c>
      <c r="H21" s="600">
        <v>807.263</v>
      </c>
      <c r="I21" s="600">
        <v>1050.308</v>
      </c>
      <c r="J21" s="600">
        <v>1050.308</v>
      </c>
      <c r="K21" s="600">
        <v>767.633</v>
      </c>
      <c r="L21" s="600">
        <v>663.823</v>
      </c>
      <c r="M21" s="600">
        <v>796.433</v>
      </c>
      <c r="N21" s="600">
        <v>579.813</v>
      </c>
      <c r="O21" s="600">
        <v>579.813</v>
      </c>
      <c r="P21" s="600">
        <v>579.813</v>
      </c>
      <c r="Q21" s="600">
        <v>579.813</v>
      </c>
      <c r="R21" s="600">
        <v>795.403</v>
      </c>
      <c r="S21" s="600">
        <v>913.563</v>
      </c>
      <c r="T21" s="600">
        <v>800.038</v>
      </c>
      <c r="U21" s="600">
        <v>800.038</v>
      </c>
      <c r="V21" s="600">
        <v>800.038</v>
      </c>
      <c r="W21" s="600">
        <v>875.908</v>
      </c>
      <c r="X21" s="600">
        <v>875.908</v>
      </c>
      <c r="Y21" s="600">
        <v>875.908</v>
      </c>
      <c r="Z21" s="600">
        <v>1470.858</v>
      </c>
      <c r="AA21" s="600">
        <v>1470.858</v>
      </c>
      <c r="AB21" s="600">
        <v>901.188</v>
      </c>
      <c r="AC21" s="600">
        <v>1051.853</v>
      </c>
      <c r="AD21" s="600">
        <v>1051.853</v>
      </c>
      <c r="AE21" s="600">
        <v>1051.853</v>
      </c>
      <c r="AF21" s="600">
        <v>901.188</v>
      </c>
      <c r="AG21" s="600">
        <v>1141.228</v>
      </c>
    </row>
    <row r="22" ht="18" spans="1:33">
      <c r="A22" s="601"/>
      <c r="B22" s="601">
        <v>7.5</v>
      </c>
      <c r="C22" s="599">
        <v>647.705</v>
      </c>
      <c r="D22" s="600">
        <v>812.76</v>
      </c>
      <c r="E22" s="600">
        <v>603.18</v>
      </c>
      <c r="F22" s="600">
        <v>715.245</v>
      </c>
      <c r="G22" s="600">
        <v>962.49</v>
      </c>
      <c r="H22" s="600">
        <v>857.14</v>
      </c>
      <c r="I22" s="600">
        <v>1112.56</v>
      </c>
      <c r="J22" s="600">
        <v>1112.56</v>
      </c>
      <c r="K22" s="600">
        <v>809.155</v>
      </c>
      <c r="L22" s="600">
        <v>699.78</v>
      </c>
      <c r="M22" s="600">
        <v>841.575</v>
      </c>
      <c r="N22" s="600">
        <v>611.535</v>
      </c>
      <c r="O22" s="600">
        <v>611.535</v>
      </c>
      <c r="P22" s="600">
        <v>611.535</v>
      </c>
      <c r="Q22" s="600">
        <v>611.535</v>
      </c>
      <c r="R22" s="600">
        <v>838.57</v>
      </c>
      <c r="S22" s="600">
        <v>962.925</v>
      </c>
      <c r="T22" s="600">
        <v>843.635</v>
      </c>
      <c r="U22" s="600">
        <v>843.635</v>
      </c>
      <c r="V22" s="600">
        <v>843.635</v>
      </c>
      <c r="W22" s="600">
        <v>924.125</v>
      </c>
      <c r="X22" s="600">
        <v>924.125</v>
      </c>
      <c r="Y22" s="600">
        <v>924.125</v>
      </c>
      <c r="Z22" s="600">
        <v>1541.88</v>
      </c>
      <c r="AA22" s="600">
        <v>1541.88</v>
      </c>
      <c r="AB22" s="600">
        <v>953.64</v>
      </c>
      <c r="AC22" s="600">
        <v>1115.15</v>
      </c>
      <c r="AD22" s="600">
        <v>1115.15</v>
      </c>
      <c r="AE22" s="600">
        <v>1115.15</v>
      </c>
      <c r="AF22" s="600">
        <v>953.64</v>
      </c>
      <c r="AG22" s="600">
        <v>1210.09</v>
      </c>
    </row>
    <row r="23" ht="18" spans="1:33">
      <c r="A23" s="601"/>
      <c r="B23" s="601">
        <v>8</v>
      </c>
      <c r="C23" s="599">
        <v>673.82</v>
      </c>
      <c r="D23" s="600">
        <v>851.722</v>
      </c>
      <c r="E23" s="600">
        <v>629.337</v>
      </c>
      <c r="F23" s="600">
        <v>721.172</v>
      </c>
      <c r="G23" s="600">
        <v>1005.552</v>
      </c>
      <c r="H23" s="600">
        <v>899.192</v>
      </c>
      <c r="I23" s="600">
        <v>1167.002</v>
      </c>
      <c r="J23" s="600">
        <v>1167.002</v>
      </c>
      <c r="K23" s="600">
        <v>842.967</v>
      </c>
      <c r="L23" s="600">
        <v>727.897</v>
      </c>
      <c r="M23" s="600">
        <v>879.092</v>
      </c>
      <c r="N23" s="600">
        <v>635.017</v>
      </c>
      <c r="O23" s="600">
        <v>635.017</v>
      </c>
      <c r="P23" s="600">
        <v>635.017</v>
      </c>
      <c r="Q23" s="600">
        <v>635.017</v>
      </c>
      <c r="R23" s="600">
        <v>873.912</v>
      </c>
      <c r="S23" s="600">
        <v>1004.462</v>
      </c>
      <c r="T23" s="600">
        <v>880.122</v>
      </c>
      <c r="U23" s="600">
        <v>880.122</v>
      </c>
      <c r="V23" s="600">
        <v>880.122</v>
      </c>
      <c r="W23" s="600">
        <v>964.732</v>
      </c>
      <c r="X23" s="600">
        <v>964.732</v>
      </c>
      <c r="Y23" s="600">
        <v>964.732</v>
      </c>
      <c r="Z23" s="600">
        <v>1604.577</v>
      </c>
      <c r="AA23" s="600">
        <v>1604.577</v>
      </c>
      <c r="AB23" s="600">
        <v>998.267</v>
      </c>
      <c r="AC23" s="600">
        <v>1171.137</v>
      </c>
      <c r="AD23" s="600">
        <v>1171.137</v>
      </c>
      <c r="AE23" s="600">
        <v>1171.137</v>
      </c>
      <c r="AF23" s="600">
        <v>998.267</v>
      </c>
      <c r="AG23" s="600">
        <v>1270.727</v>
      </c>
    </row>
    <row r="24" ht="18" spans="1:33">
      <c r="A24" s="601"/>
      <c r="B24" s="601">
        <v>8.5</v>
      </c>
      <c r="C24" s="599">
        <v>707.351</v>
      </c>
      <c r="D24" s="600">
        <v>898.409</v>
      </c>
      <c r="E24" s="600">
        <v>662.719</v>
      </c>
      <c r="F24" s="600">
        <v>734.839</v>
      </c>
      <c r="G24" s="600">
        <v>1067.639</v>
      </c>
      <c r="H24" s="600">
        <v>948.984</v>
      </c>
      <c r="I24" s="600">
        <v>1229.269</v>
      </c>
      <c r="J24" s="600">
        <v>1181.699</v>
      </c>
      <c r="K24" s="600">
        <v>884.989</v>
      </c>
      <c r="L24" s="600">
        <v>764.354</v>
      </c>
      <c r="M24" s="600">
        <v>924.719</v>
      </c>
      <c r="N24" s="600">
        <v>666.839</v>
      </c>
      <c r="O24" s="600">
        <v>666.839</v>
      </c>
      <c r="P24" s="600">
        <v>666.839</v>
      </c>
      <c r="Q24" s="600">
        <v>666.839</v>
      </c>
      <c r="R24" s="600">
        <v>916.994</v>
      </c>
      <c r="S24" s="600">
        <v>1053.324</v>
      </c>
      <c r="T24" s="600">
        <v>924.219</v>
      </c>
      <c r="U24" s="600">
        <v>924.219</v>
      </c>
      <c r="V24" s="600">
        <v>924.219</v>
      </c>
      <c r="W24" s="600">
        <v>1012.964</v>
      </c>
      <c r="X24" s="600">
        <v>1012.964</v>
      </c>
      <c r="Y24" s="600">
        <v>1012.964</v>
      </c>
      <c r="Z24" s="600">
        <v>1675.499</v>
      </c>
      <c r="AA24" s="600">
        <v>1675.499</v>
      </c>
      <c r="AB24" s="600">
        <v>1050.634</v>
      </c>
      <c r="AC24" s="600">
        <v>1234.934</v>
      </c>
      <c r="AD24" s="600">
        <v>1234.934</v>
      </c>
      <c r="AE24" s="600">
        <v>1234.934</v>
      </c>
      <c r="AF24" s="600">
        <v>1050.634</v>
      </c>
      <c r="AG24" s="600">
        <v>1339.604</v>
      </c>
    </row>
    <row r="25" ht="18" spans="1:33">
      <c r="A25" s="601"/>
      <c r="B25" s="601">
        <v>9</v>
      </c>
      <c r="C25" s="599">
        <v>733.26</v>
      </c>
      <c r="D25" s="600">
        <v>937.371</v>
      </c>
      <c r="E25" s="600">
        <v>688.761</v>
      </c>
      <c r="F25" s="600">
        <v>740.881</v>
      </c>
      <c r="G25" s="600">
        <v>1111.101</v>
      </c>
      <c r="H25" s="600">
        <v>991.136</v>
      </c>
      <c r="I25" s="600">
        <v>1283.711</v>
      </c>
      <c r="J25" s="600">
        <v>1189.286</v>
      </c>
      <c r="K25" s="600">
        <v>918.801</v>
      </c>
      <c r="L25" s="600">
        <v>792.471</v>
      </c>
      <c r="M25" s="600">
        <v>962.236</v>
      </c>
      <c r="N25" s="600">
        <v>690.821</v>
      </c>
      <c r="O25" s="600">
        <v>690.821</v>
      </c>
      <c r="P25" s="600">
        <v>690.821</v>
      </c>
      <c r="Q25" s="600">
        <v>690.821</v>
      </c>
      <c r="R25" s="600">
        <v>951.936</v>
      </c>
      <c r="S25" s="600">
        <v>1094.861</v>
      </c>
      <c r="T25" s="600">
        <v>960.691</v>
      </c>
      <c r="U25" s="600">
        <v>960.691</v>
      </c>
      <c r="V25" s="600">
        <v>960.691</v>
      </c>
      <c r="W25" s="600">
        <v>1053.071</v>
      </c>
      <c r="X25" s="600">
        <v>1053.071</v>
      </c>
      <c r="Y25" s="600">
        <v>1053.071</v>
      </c>
      <c r="Z25" s="600">
        <v>1738.311</v>
      </c>
      <c r="AA25" s="600">
        <v>1738.311</v>
      </c>
      <c r="AB25" s="600">
        <v>1095.361</v>
      </c>
      <c r="AC25" s="600">
        <v>1290.321</v>
      </c>
      <c r="AD25" s="600">
        <v>1290.321</v>
      </c>
      <c r="AE25" s="600">
        <v>1290.321</v>
      </c>
      <c r="AF25" s="600">
        <v>1095.361</v>
      </c>
      <c r="AG25" s="600">
        <v>1400.841</v>
      </c>
    </row>
    <row r="26" ht="18" spans="1:33">
      <c r="A26" s="601"/>
      <c r="B26" s="601">
        <v>9.5</v>
      </c>
      <c r="C26" s="599">
        <v>766.791</v>
      </c>
      <c r="D26" s="600">
        <v>984.258</v>
      </c>
      <c r="E26" s="600">
        <v>722.043</v>
      </c>
      <c r="F26" s="600">
        <v>754.548</v>
      </c>
      <c r="G26" s="600">
        <v>1172.803</v>
      </c>
      <c r="H26" s="600">
        <v>1040.913</v>
      </c>
      <c r="I26" s="600">
        <v>1345.878</v>
      </c>
      <c r="J26" s="600">
        <v>1203.983</v>
      </c>
      <c r="K26" s="600">
        <v>960.423</v>
      </c>
      <c r="L26" s="600">
        <v>828.328</v>
      </c>
      <c r="M26" s="600">
        <v>1007.378</v>
      </c>
      <c r="N26" s="600">
        <v>722.543</v>
      </c>
      <c r="O26" s="600">
        <v>722.543</v>
      </c>
      <c r="P26" s="600">
        <v>722.543</v>
      </c>
      <c r="Q26" s="600">
        <v>722.543</v>
      </c>
      <c r="R26" s="600">
        <v>995.003</v>
      </c>
      <c r="S26" s="600">
        <v>1144.108</v>
      </c>
      <c r="T26" s="600">
        <v>1004.903</v>
      </c>
      <c r="U26" s="600">
        <v>1004.903</v>
      </c>
      <c r="V26" s="600">
        <v>1004.903</v>
      </c>
      <c r="W26" s="600">
        <v>1101.288</v>
      </c>
      <c r="X26" s="600">
        <v>1101.288</v>
      </c>
      <c r="Y26" s="600">
        <v>1101.288</v>
      </c>
      <c r="Z26" s="600">
        <v>1808.733</v>
      </c>
      <c r="AA26" s="600">
        <v>1808.733</v>
      </c>
      <c r="AB26" s="600">
        <v>1147.228</v>
      </c>
      <c r="AC26" s="600">
        <v>1354.133</v>
      </c>
      <c r="AD26" s="600">
        <v>1354.133</v>
      </c>
      <c r="AE26" s="600">
        <v>1354.133</v>
      </c>
      <c r="AF26" s="600">
        <v>1147.228</v>
      </c>
      <c r="AG26" s="600">
        <v>1469.203</v>
      </c>
    </row>
    <row r="27" ht="18" spans="1:33">
      <c r="A27" s="601"/>
      <c r="B27" s="601">
        <v>10</v>
      </c>
      <c r="C27" s="599">
        <v>792.803</v>
      </c>
      <c r="D27" s="600">
        <v>1023.22</v>
      </c>
      <c r="E27" s="600">
        <v>748.085</v>
      </c>
      <c r="F27" s="600">
        <v>760.575</v>
      </c>
      <c r="G27" s="600">
        <v>1216.25</v>
      </c>
      <c r="H27" s="600">
        <v>1083.065</v>
      </c>
      <c r="I27" s="600">
        <v>1400.42</v>
      </c>
      <c r="J27" s="600">
        <v>1211.055</v>
      </c>
      <c r="K27" s="600">
        <v>994.835</v>
      </c>
      <c r="L27" s="600">
        <v>856.545</v>
      </c>
      <c r="M27" s="600">
        <v>1044.795</v>
      </c>
      <c r="N27" s="600">
        <v>746.14</v>
      </c>
      <c r="O27" s="600">
        <v>746.14</v>
      </c>
      <c r="P27" s="600">
        <v>746.14</v>
      </c>
      <c r="Q27" s="600">
        <v>746.14</v>
      </c>
      <c r="R27" s="600">
        <v>1030.445</v>
      </c>
      <c r="S27" s="600">
        <v>1185.245</v>
      </c>
      <c r="T27" s="600">
        <v>1041.175</v>
      </c>
      <c r="U27" s="600">
        <v>1041.175</v>
      </c>
      <c r="V27" s="600">
        <v>1041.175</v>
      </c>
      <c r="W27" s="600">
        <v>1141.895</v>
      </c>
      <c r="X27" s="600">
        <v>1141.895</v>
      </c>
      <c r="Y27" s="600">
        <v>1141.895</v>
      </c>
      <c r="Z27" s="600">
        <v>1871.93</v>
      </c>
      <c r="AA27" s="600">
        <v>1871.93</v>
      </c>
      <c r="AB27" s="600">
        <v>1191.955</v>
      </c>
      <c r="AC27" s="600">
        <v>1409.705</v>
      </c>
      <c r="AD27" s="600">
        <v>1409.705</v>
      </c>
      <c r="AE27" s="600">
        <v>1409.705</v>
      </c>
      <c r="AF27" s="600">
        <v>1191.955</v>
      </c>
      <c r="AG27" s="600">
        <v>1530.44</v>
      </c>
    </row>
    <row r="28" ht="18" spans="1:33">
      <c r="A28" s="601"/>
      <c r="B28" s="601">
        <v>10.5</v>
      </c>
      <c r="C28" s="599">
        <v>896.58</v>
      </c>
      <c r="D28" s="600">
        <v>1070.407</v>
      </c>
      <c r="E28" s="600">
        <v>780.437</v>
      </c>
      <c r="F28" s="600">
        <v>774.242</v>
      </c>
      <c r="G28" s="600">
        <v>1274.762</v>
      </c>
      <c r="H28" s="600">
        <v>1129.752</v>
      </c>
      <c r="I28" s="600">
        <v>1462.572</v>
      </c>
      <c r="J28" s="600">
        <v>1226.252</v>
      </c>
      <c r="K28" s="600">
        <v>1032.237</v>
      </c>
      <c r="L28" s="600">
        <v>962.577</v>
      </c>
      <c r="M28" s="600">
        <v>1090.022</v>
      </c>
      <c r="N28" s="600">
        <v>878.982</v>
      </c>
      <c r="O28" s="600">
        <v>878.982</v>
      </c>
      <c r="P28" s="600">
        <v>878.982</v>
      </c>
      <c r="Q28" s="600">
        <v>878.982</v>
      </c>
      <c r="R28" s="600">
        <v>1070.407</v>
      </c>
      <c r="S28" s="600">
        <v>1230.387</v>
      </c>
      <c r="T28" s="600">
        <v>1080.752</v>
      </c>
      <c r="U28" s="600">
        <v>1080.752</v>
      </c>
      <c r="V28" s="600">
        <v>1080.752</v>
      </c>
      <c r="W28" s="600">
        <v>1190.127</v>
      </c>
      <c r="X28" s="600">
        <v>1190.127</v>
      </c>
      <c r="Y28" s="600">
        <v>1190.127</v>
      </c>
      <c r="Z28" s="600">
        <v>1942.467</v>
      </c>
      <c r="AA28" s="600">
        <v>1942.467</v>
      </c>
      <c r="AB28" s="600">
        <v>1244.322</v>
      </c>
      <c r="AC28" s="600">
        <v>1473.417</v>
      </c>
      <c r="AD28" s="600">
        <v>1473.417</v>
      </c>
      <c r="AE28" s="600">
        <v>1473.417</v>
      </c>
      <c r="AF28" s="600">
        <v>1244.322</v>
      </c>
      <c r="AG28" s="600">
        <v>1598.817</v>
      </c>
    </row>
    <row r="29" ht="18" spans="1:33">
      <c r="A29" s="601"/>
      <c r="B29" s="601">
        <v>11</v>
      </c>
      <c r="C29" s="599">
        <v>915.485</v>
      </c>
      <c r="D29" s="600">
        <v>1109.369</v>
      </c>
      <c r="E29" s="600">
        <v>805.449</v>
      </c>
      <c r="F29" s="600">
        <v>780.684</v>
      </c>
      <c r="G29" s="600">
        <v>1315.219</v>
      </c>
      <c r="H29" s="600">
        <v>1168.714</v>
      </c>
      <c r="I29" s="600">
        <v>1517.114</v>
      </c>
      <c r="J29" s="600">
        <v>1233.224</v>
      </c>
      <c r="K29" s="600">
        <v>1061.914</v>
      </c>
      <c r="L29" s="600">
        <v>993.284</v>
      </c>
      <c r="M29" s="600">
        <v>1127.439</v>
      </c>
      <c r="N29" s="600">
        <v>908.129</v>
      </c>
      <c r="O29" s="600">
        <v>908.129</v>
      </c>
      <c r="P29" s="600">
        <v>908.129</v>
      </c>
      <c r="Q29" s="600">
        <v>908.129</v>
      </c>
      <c r="R29" s="600">
        <v>1102.159</v>
      </c>
      <c r="S29" s="600">
        <v>1267.889</v>
      </c>
      <c r="T29" s="600">
        <v>1112.989</v>
      </c>
      <c r="U29" s="600">
        <v>1112.989</v>
      </c>
      <c r="V29" s="600">
        <v>1112.989</v>
      </c>
      <c r="W29" s="600">
        <v>1230.234</v>
      </c>
      <c r="X29" s="600">
        <v>1230.234</v>
      </c>
      <c r="Y29" s="600">
        <v>1230.234</v>
      </c>
      <c r="Z29" s="600">
        <v>2005.264</v>
      </c>
      <c r="AA29" s="600">
        <v>2005.264</v>
      </c>
      <c r="AB29" s="600">
        <v>1288.949</v>
      </c>
      <c r="AC29" s="600">
        <v>1528.889</v>
      </c>
      <c r="AD29" s="600">
        <v>1528.889</v>
      </c>
      <c r="AE29" s="600">
        <v>1528.889</v>
      </c>
      <c r="AF29" s="600">
        <v>1288.949</v>
      </c>
      <c r="AG29" s="600">
        <v>1660.054</v>
      </c>
    </row>
    <row r="30" ht="18" spans="1:33">
      <c r="A30" s="601"/>
      <c r="B30" s="601">
        <v>11.5</v>
      </c>
      <c r="C30" s="599">
        <v>942.115</v>
      </c>
      <c r="D30" s="600">
        <v>1156.056</v>
      </c>
      <c r="E30" s="600">
        <v>818.701</v>
      </c>
      <c r="F30" s="600">
        <v>794.436</v>
      </c>
      <c r="G30" s="600">
        <v>1374.231</v>
      </c>
      <c r="H30" s="600">
        <v>1215.501</v>
      </c>
      <c r="I30" s="600">
        <v>1579.281</v>
      </c>
      <c r="J30" s="600">
        <v>1248.521</v>
      </c>
      <c r="K30" s="600">
        <v>1099.401</v>
      </c>
      <c r="L30" s="600">
        <v>1032.216</v>
      </c>
      <c r="M30" s="600">
        <v>1172.581</v>
      </c>
      <c r="N30" s="600">
        <v>944.616</v>
      </c>
      <c r="O30" s="600">
        <v>944.616</v>
      </c>
      <c r="P30" s="600">
        <v>944.616</v>
      </c>
      <c r="Q30" s="600">
        <v>944.616</v>
      </c>
      <c r="R30" s="600">
        <v>1142.236</v>
      </c>
      <c r="S30" s="600">
        <v>1312.516</v>
      </c>
      <c r="T30" s="600">
        <v>1153.066</v>
      </c>
      <c r="U30" s="600">
        <v>1153.066</v>
      </c>
      <c r="V30" s="600">
        <v>1153.066</v>
      </c>
      <c r="W30" s="600">
        <v>1278.466</v>
      </c>
      <c r="X30" s="600">
        <v>1278.466</v>
      </c>
      <c r="Y30" s="600">
        <v>1278.466</v>
      </c>
      <c r="Z30" s="600">
        <v>2076.186</v>
      </c>
      <c r="AA30" s="600">
        <v>2076.186</v>
      </c>
      <c r="AB30" s="600">
        <v>1341.401</v>
      </c>
      <c r="AC30" s="600">
        <v>1592.701</v>
      </c>
      <c r="AD30" s="600">
        <v>1592.701</v>
      </c>
      <c r="AE30" s="600">
        <v>1592.701</v>
      </c>
      <c r="AF30" s="600">
        <v>1341.401</v>
      </c>
      <c r="AG30" s="600">
        <v>1728.916</v>
      </c>
    </row>
    <row r="31" ht="18" spans="1:33">
      <c r="A31" s="601"/>
      <c r="B31" s="601">
        <v>12</v>
      </c>
      <c r="C31" s="599">
        <v>960.814</v>
      </c>
      <c r="D31" s="600">
        <v>1195.118</v>
      </c>
      <c r="E31" s="600">
        <v>824.643</v>
      </c>
      <c r="F31" s="600">
        <v>800.378</v>
      </c>
      <c r="G31" s="600">
        <v>1414.688</v>
      </c>
      <c r="H31" s="600">
        <v>1254.463</v>
      </c>
      <c r="I31" s="600">
        <v>1633.723</v>
      </c>
      <c r="J31" s="600">
        <v>1255.493</v>
      </c>
      <c r="K31" s="600">
        <v>1129.078</v>
      </c>
      <c r="L31" s="600">
        <v>1063.038</v>
      </c>
      <c r="M31" s="600">
        <v>1210.083</v>
      </c>
      <c r="N31" s="600">
        <v>973.763</v>
      </c>
      <c r="O31" s="600">
        <v>973.763</v>
      </c>
      <c r="P31" s="600">
        <v>973.763</v>
      </c>
      <c r="Q31" s="600">
        <v>973.763</v>
      </c>
      <c r="R31" s="600">
        <v>1174.473</v>
      </c>
      <c r="S31" s="600">
        <v>1349.933</v>
      </c>
      <c r="T31" s="600">
        <v>1184.818</v>
      </c>
      <c r="U31" s="600">
        <v>1184.818</v>
      </c>
      <c r="V31" s="600">
        <v>1184.818</v>
      </c>
      <c r="W31" s="600">
        <v>1318.958</v>
      </c>
      <c r="X31" s="600">
        <v>1318.958</v>
      </c>
      <c r="Y31" s="600">
        <v>1318.958</v>
      </c>
      <c r="Z31" s="600">
        <v>2138.898</v>
      </c>
      <c r="AA31" s="600">
        <v>2138.898</v>
      </c>
      <c r="AB31" s="600">
        <v>1386.043</v>
      </c>
      <c r="AC31" s="600">
        <v>1648.688</v>
      </c>
      <c r="AD31" s="600">
        <v>1648.688</v>
      </c>
      <c r="AE31" s="600">
        <v>1648.688</v>
      </c>
      <c r="AF31" s="600">
        <v>1386.043</v>
      </c>
      <c r="AG31" s="600">
        <v>1789.553</v>
      </c>
    </row>
    <row r="32" ht="18" spans="1:33">
      <c r="A32" s="601"/>
      <c r="B32" s="601">
        <v>12.5</v>
      </c>
      <c r="C32" s="599">
        <v>987.341</v>
      </c>
      <c r="D32" s="600">
        <v>1241.905</v>
      </c>
      <c r="E32" s="600">
        <v>838.395</v>
      </c>
      <c r="F32" s="600">
        <v>814.145</v>
      </c>
      <c r="G32" s="600">
        <v>1441.71</v>
      </c>
      <c r="H32" s="600">
        <v>1269.775</v>
      </c>
      <c r="I32" s="600">
        <v>1695.99</v>
      </c>
      <c r="J32" s="600">
        <v>1270.69</v>
      </c>
      <c r="K32" s="600">
        <v>1167.08</v>
      </c>
      <c r="L32" s="600">
        <v>1101.97</v>
      </c>
      <c r="M32" s="600">
        <v>1255.325</v>
      </c>
      <c r="N32" s="600">
        <v>1010.735</v>
      </c>
      <c r="O32" s="600">
        <v>1010.735</v>
      </c>
      <c r="P32" s="600">
        <v>1010.735</v>
      </c>
      <c r="Q32" s="600">
        <v>1010.735</v>
      </c>
      <c r="R32" s="600">
        <v>1214.45</v>
      </c>
      <c r="S32" s="600">
        <v>1395.06</v>
      </c>
      <c r="T32" s="600">
        <v>1224.88</v>
      </c>
      <c r="U32" s="600">
        <v>1224.88</v>
      </c>
      <c r="V32" s="600">
        <v>1224.88</v>
      </c>
      <c r="W32" s="600">
        <v>1367.29</v>
      </c>
      <c r="X32" s="600">
        <v>1367.29</v>
      </c>
      <c r="Y32" s="600">
        <v>1367.29</v>
      </c>
      <c r="Z32" s="600">
        <v>2209.92</v>
      </c>
      <c r="AA32" s="600">
        <v>2209.92</v>
      </c>
      <c r="AB32" s="600">
        <v>1438.395</v>
      </c>
      <c r="AC32" s="600">
        <v>1711.885</v>
      </c>
      <c r="AD32" s="600">
        <v>1711.885</v>
      </c>
      <c r="AE32" s="600">
        <v>1711.885</v>
      </c>
      <c r="AF32" s="600">
        <v>1438.395</v>
      </c>
      <c r="AG32" s="600">
        <v>1858.43</v>
      </c>
    </row>
    <row r="33" ht="18" spans="1:33">
      <c r="A33" s="601"/>
      <c r="B33" s="601">
        <v>13</v>
      </c>
      <c r="C33" s="599">
        <v>1006.246</v>
      </c>
      <c r="D33" s="600">
        <v>1280.867</v>
      </c>
      <c r="E33" s="600">
        <v>844.322</v>
      </c>
      <c r="F33" s="600">
        <v>820.087</v>
      </c>
      <c r="G33" s="600">
        <v>1450.177</v>
      </c>
      <c r="H33" s="600">
        <v>1276.747</v>
      </c>
      <c r="I33" s="600">
        <v>1701.917</v>
      </c>
      <c r="J33" s="600">
        <v>1277.777</v>
      </c>
      <c r="K33" s="600">
        <v>1196.757</v>
      </c>
      <c r="L33" s="600">
        <v>1132.777</v>
      </c>
      <c r="M33" s="600">
        <v>1292.742</v>
      </c>
      <c r="N33" s="600">
        <v>1039.382</v>
      </c>
      <c r="O33" s="600">
        <v>1039.382</v>
      </c>
      <c r="P33" s="600">
        <v>1039.382</v>
      </c>
      <c r="Q33" s="600">
        <v>1039.382</v>
      </c>
      <c r="R33" s="600">
        <v>1246.202</v>
      </c>
      <c r="S33" s="600">
        <v>1432.562</v>
      </c>
      <c r="T33" s="600">
        <v>1257.132</v>
      </c>
      <c r="U33" s="600">
        <v>1257.132</v>
      </c>
      <c r="V33" s="600">
        <v>1257.132</v>
      </c>
      <c r="W33" s="600">
        <v>1407.797</v>
      </c>
      <c r="X33" s="600">
        <v>1407.797</v>
      </c>
      <c r="Y33" s="600">
        <v>1407.797</v>
      </c>
      <c r="Z33" s="600">
        <v>2272.517</v>
      </c>
      <c r="AA33" s="600">
        <v>2272.517</v>
      </c>
      <c r="AB33" s="600">
        <v>1483.137</v>
      </c>
      <c r="AC33" s="600">
        <v>1767.872</v>
      </c>
      <c r="AD33" s="600">
        <v>1767.872</v>
      </c>
      <c r="AE33" s="600">
        <v>1767.872</v>
      </c>
      <c r="AF33" s="600">
        <v>1483.137</v>
      </c>
      <c r="AG33" s="600">
        <v>1870.667</v>
      </c>
    </row>
    <row r="34" ht="18" spans="1:33">
      <c r="A34" s="601"/>
      <c r="B34" s="601">
        <v>13.5</v>
      </c>
      <c r="C34" s="599">
        <v>1032.876</v>
      </c>
      <c r="D34" s="600">
        <v>1328.054</v>
      </c>
      <c r="E34" s="600">
        <v>857.989</v>
      </c>
      <c r="F34" s="600">
        <v>833.739</v>
      </c>
      <c r="G34" s="600">
        <v>1477.199</v>
      </c>
      <c r="H34" s="600">
        <v>1291.944</v>
      </c>
      <c r="I34" s="600">
        <v>1715.584</v>
      </c>
      <c r="J34" s="600">
        <v>1292.474</v>
      </c>
      <c r="K34" s="600">
        <v>1234.159</v>
      </c>
      <c r="L34" s="600">
        <v>1171.709</v>
      </c>
      <c r="M34" s="600">
        <v>1337.984</v>
      </c>
      <c r="N34" s="600">
        <v>1076.254</v>
      </c>
      <c r="O34" s="600">
        <v>1076.254</v>
      </c>
      <c r="P34" s="600">
        <v>1076.254</v>
      </c>
      <c r="Q34" s="600">
        <v>1076.254</v>
      </c>
      <c r="R34" s="600">
        <v>1286.264</v>
      </c>
      <c r="S34" s="600">
        <v>1477.204</v>
      </c>
      <c r="T34" s="600">
        <v>1297.109</v>
      </c>
      <c r="U34" s="600">
        <v>1297.109</v>
      </c>
      <c r="V34" s="600">
        <v>1297.109</v>
      </c>
      <c r="W34" s="600">
        <v>1455.529</v>
      </c>
      <c r="X34" s="600">
        <v>1455.529</v>
      </c>
      <c r="Y34" s="600">
        <v>1455.529</v>
      </c>
      <c r="Z34" s="600">
        <v>2343.054</v>
      </c>
      <c r="AA34" s="600">
        <v>2343.054</v>
      </c>
      <c r="AB34" s="600">
        <v>1534.989</v>
      </c>
      <c r="AC34" s="600">
        <v>1831.169</v>
      </c>
      <c r="AD34" s="600">
        <v>1831.169</v>
      </c>
      <c r="AE34" s="600">
        <v>1831.169</v>
      </c>
      <c r="AF34" s="600">
        <v>1534.989</v>
      </c>
      <c r="AG34" s="600">
        <v>1891.029</v>
      </c>
    </row>
    <row r="35" ht="18" spans="1:33">
      <c r="A35" s="601"/>
      <c r="B35" s="601">
        <v>14</v>
      </c>
      <c r="C35" s="599">
        <v>1051.678</v>
      </c>
      <c r="D35" s="600">
        <v>1367.016</v>
      </c>
      <c r="E35" s="600">
        <v>863.416</v>
      </c>
      <c r="F35" s="600">
        <v>839.681</v>
      </c>
      <c r="G35" s="600">
        <v>1485.566</v>
      </c>
      <c r="H35" s="600">
        <v>1298.916</v>
      </c>
      <c r="I35" s="600">
        <v>1721.511</v>
      </c>
      <c r="J35" s="600">
        <v>1300.046</v>
      </c>
      <c r="K35" s="600">
        <v>1263.836</v>
      </c>
      <c r="L35" s="600">
        <v>1202.516</v>
      </c>
      <c r="M35" s="600">
        <v>1350.621</v>
      </c>
      <c r="N35" s="600">
        <v>1084.886</v>
      </c>
      <c r="O35" s="600">
        <v>1084.886</v>
      </c>
      <c r="P35" s="600">
        <v>1084.886</v>
      </c>
      <c r="Q35" s="600">
        <v>1084.886</v>
      </c>
      <c r="R35" s="600">
        <v>1318.616</v>
      </c>
      <c r="S35" s="600">
        <v>1514.606</v>
      </c>
      <c r="T35" s="600">
        <v>1328.846</v>
      </c>
      <c r="U35" s="600">
        <v>1328.846</v>
      </c>
      <c r="V35" s="600">
        <v>1328.846</v>
      </c>
      <c r="W35" s="600">
        <v>1496.021</v>
      </c>
      <c r="X35" s="600">
        <v>1496.021</v>
      </c>
      <c r="Y35" s="600">
        <v>1496.021</v>
      </c>
      <c r="Z35" s="600">
        <v>2354.231</v>
      </c>
      <c r="AA35" s="600">
        <v>2354.231</v>
      </c>
      <c r="AB35" s="600">
        <v>1579.731</v>
      </c>
      <c r="AC35" s="600">
        <v>1887.256</v>
      </c>
      <c r="AD35" s="600">
        <v>1887.256</v>
      </c>
      <c r="AE35" s="600">
        <v>1887.256</v>
      </c>
      <c r="AF35" s="600">
        <v>1579.731</v>
      </c>
      <c r="AG35" s="600">
        <v>1903.151</v>
      </c>
    </row>
    <row r="36" ht="18" spans="1:33">
      <c r="A36" s="601"/>
      <c r="B36" s="601">
        <v>14.5</v>
      </c>
      <c r="C36" s="599">
        <v>1078.308</v>
      </c>
      <c r="D36" s="600">
        <v>1413.803</v>
      </c>
      <c r="E36" s="600">
        <v>877.168</v>
      </c>
      <c r="F36" s="600">
        <v>853.448</v>
      </c>
      <c r="G36" s="600">
        <v>1512.588</v>
      </c>
      <c r="H36" s="600">
        <v>1313.713</v>
      </c>
      <c r="I36" s="600">
        <v>1735.278</v>
      </c>
      <c r="J36" s="600">
        <v>1314.743</v>
      </c>
      <c r="K36" s="600">
        <v>1301.838</v>
      </c>
      <c r="L36" s="600">
        <v>1240.963</v>
      </c>
      <c r="M36" s="600">
        <v>1371.498</v>
      </c>
      <c r="N36" s="600">
        <v>1101.628</v>
      </c>
      <c r="O36" s="600">
        <v>1101.628</v>
      </c>
      <c r="P36" s="600">
        <v>1101.628</v>
      </c>
      <c r="Q36" s="600">
        <v>1101.628</v>
      </c>
      <c r="R36" s="600">
        <v>1334.858</v>
      </c>
      <c r="S36" s="600">
        <v>1559.833</v>
      </c>
      <c r="T36" s="600">
        <v>1346.218</v>
      </c>
      <c r="U36" s="600">
        <v>1346.218</v>
      </c>
      <c r="V36" s="600">
        <v>1346.218</v>
      </c>
      <c r="W36" s="600">
        <v>1544.353</v>
      </c>
      <c r="X36" s="600">
        <v>1544.353</v>
      </c>
      <c r="Y36" s="600">
        <v>1544.353</v>
      </c>
      <c r="Z36" s="600">
        <v>2373.048</v>
      </c>
      <c r="AA36" s="600">
        <v>2373.048</v>
      </c>
      <c r="AB36" s="600">
        <v>1632.083</v>
      </c>
      <c r="AC36" s="600">
        <v>1950.953</v>
      </c>
      <c r="AD36" s="600">
        <v>1950.953</v>
      </c>
      <c r="AE36" s="600">
        <v>1950.953</v>
      </c>
      <c r="AF36" s="600">
        <v>1632.083</v>
      </c>
      <c r="AG36" s="600">
        <v>1923.613</v>
      </c>
    </row>
    <row r="37" ht="18" spans="1:33">
      <c r="A37" s="601"/>
      <c r="B37" s="601">
        <v>15</v>
      </c>
      <c r="C37" s="599">
        <v>1097.007</v>
      </c>
      <c r="D37" s="600">
        <v>1452.765</v>
      </c>
      <c r="E37" s="600">
        <v>883.11</v>
      </c>
      <c r="F37" s="600">
        <v>859.875</v>
      </c>
      <c r="G37" s="600">
        <v>1521.055</v>
      </c>
      <c r="H37" s="600">
        <v>1321.285</v>
      </c>
      <c r="I37" s="600">
        <v>1741.205</v>
      </c>
      <c r="J37" s="600">
        <v>1322.215</v>
      </c>
      <c r="K37" s="600">
        <v>1331.515</v>
      </c>
      <c r="L37" s="600">
        <v>1272.17</v>
      </c>
      <c r="M37" s="600">
        <v>1384.135</v>
      </c>
      <c r="N37" s="600">
        <v>1110.145</v>
      </c>
      <c r="O37" s="600">
        <v>1110.145</v>
      </c>
      <c r="P37" s="600">
        <v>1110.145</v>
      </c>
      <c r="Q37" s="600">
        <v>1110.145</v>
      </c>
      <c r="R37" s="600">
        <v>1343.375</v>
      </c>
      <c r="S37" s="600">
        <v>1567.835</v>
      </c>
      <c r="T37" s="600">
        <v>1355.765</v>
      </c>
      <c r="U37" s="600">
        <v>1355.765</v>
      </c>
      <c r="V37" s="600">
        <v>1355.765</v>
      </c>
      <c r="W37" s="600">
        <v>1584.86</v>
      </c>
      <c r="X37" s="600">
        <v>1584.86</v>
      </c>
      <c r="Y37" s="600">
        <v>1584.86</v>
      </c>
      <c r="Z37" s="600">
        <v>2383.64</v>
      </c>
      <c r="AA37" s="600">
        <v>2383.64</v>
      </c>
      <c r="AB37" s="600">
        <v>1676.71</v>
      </c>
      <c r="AC37" s="600">
        <v>2006.44</v>
      </c>
      <c r="AD37" s="600">
        <v>2006.44</v>
      </c>
      <c r="AE37" s="600">
        <v>2006.44</v>
      </c>
      <c r="AF37" s="600">
        <v>1676.71</v>
      </c>
      <c r="AG37" s="600">
        <v>1936.25</v>
      </c>
    </row>
    <row r="38" ht="18" spans="1:33">
      <c r="A38" s="601"/>
      <c r="B38" s="601">
        <v>15.5</v>
      </c>
      <c r="C38" s="599">
        <v>1123.637</v>
      </c>
      <c r="D38" s="600">
        <v>1499.552</v>
      </c>
      <c r="E38" s="600">
        <v>896.862</v>
      </c>
      <c r="F38" s="600">
        <v>873.542</v>
      </c>
      <c r="G38" s="600">
        <v>1548.077</v>
      </c>
      <c r="H38" s="600">
        <v>1335.982</v>
      </c>
      <c r="I38" s="600">
        <v>1754.972</v>
      </c>
      <c r="J38" s="600">
        <v>1336.912</v>
      </c>
      <c r="K38" s="600">
        <v>1345.782</v>
      </c>
      <c r="L38" s="600">
        <v>1310.602</v>
      </c>
      <c r="M38" s="600">
        <v>1404.512</v>
      </c>
      <c r="N38" s="600">
        <v>1126.902</v>
      </c>
      <c r="O38" s="600">
        <v>1126.902</v>
      </c>
      <c r="P38" s="600">
        <v>1126.902</v>
      </c>
      <c r="Q38" s="600">
        <v>1126.902</v>
      </c>
      <c r="R38" s="600">
        <v>1359.617</v>
      </c>
      <c r="S38" s="600">
        <v>1583.662</v>
      </c>
      <c r="T38" s="600">
        <v>1373.122</v>
      </c>
      <c r="U38" s="600">
        <v>1373.122</v>
      </c>
      <c r="V38" s="600">
        <v>1373.122</v>
      </c>
      <c r="W38" s="600">
        <v>1632.692</v>
      </c>
      <c r="X38" s="600">
        <v>1632.692</v>
      </c>
      <c r="Y38" s="600">
        <v>1632.692</v>
      </c>
      <c r="Z38" s="600">
        <v>2402.542</v>
      </c>
      <c r="AA38" s="600">
        <v>2402.542</v>
      </c>
      <c r="AB38" s="600">
        <v>1729.077</v>
      </c>
      <c r="AC38" s="600">
        <v>2030.522</v>
      </c>
      <c r="AD38" s="600">
        <v>2030.522</v>
      </c>
      <c r="AE38" s="600">
        <v>2030.522</v>
      </c>
      <c r="AF38" s="600">
        <v>1729.077</v>
      </c>
      <c r="AG38" s="600">
        <v>1956.112</v>
      </c>
    </row>
    <row r="39" ht="18" spans="1:33">
      <c r="A39" s="601"/>
      <c r="B39" s="601">
        <v>16</v>
      </c>
      <c r="C39" s="599">
        <v>1142.439</v>
      </c>
      <c r="D39" s="600">
        <v>1538.514</v>
      </c>
      <c r="E39" s="600">
        <v>902.289</v>
      </c>
      <c r="F39" s="600">
        <v>879.584</v>
      </c>
      <c r="G39" s="600">
        <v>1556.559</v>
      </c>
      <c r="H39" s="600">
        <v>1343.454</v>
      </c>
      <c r="I39" s="600">
        <v>1760.899</v>
      </c>
      <c r="J39" s="600">
        <v>1343.984</v>
      </c>
      <c r="K39" s="600">
        <v>1352.239</v>
      </c>
      <c r="L39" s="600">
        <v>1341.909</v>
      </c>
      <c r="M39" s="600">
        <v>1417.249</v>
      </c>
      <c r="N39" s="600">
        <v>1135.519</v>
      </c>
      <c r="O39" s="600">
        <v>1135.519</v>
      </c>
      <c r="P39" s="600">
        <v>1135.519</v>
      </c>
      <c r="Q39" s="600">
        <v>1135.519</v>
      </c>
      <c r="R39" s="600">
        <v>1368.234</v>
      </c>
      <c r="S39" s="600">
        <v>1591.149</v>
      </c>
      <c r="T39" s="600">
        <v>1382.169</v>
      </c>
      <c r="U39" s="600">
        <v>1382.169</v>
      </c>
      <c r="V39" s="600">
        <v>1382.169</v>
      </c>
      <c r="W39" s="600">
        <v>1673.199</v>
      </c>
      <c r="X39" s="600">
        <v>1673.199</v>
      </c>
      <c r="Y39" s="600">
        <v>1673.199</v>
      </c>
      <c r="Z39" s="600">
        <v>2413.134</v>
      </c>
      <c r="AA39" s="600">
        <v>2413.134</v>
      </c>
      <c r="AB39" s="600">
        <v>1773.804</v>
      </c>
      <c r="AC39" s="600">
        <v>2047.279</v>
      </c>
      <c r="AD39" s="600">
        <v>2047.279</v>
      </c>
      <c r="AE39" s="600">
        <v>2047.279</v>
      </c>
      <c r="AF39" s="600">
        <v>1773.804</v>
      </c>
      <c r="AG39" s="600">
        <v>1968.849</v>
      </c>
    </row>
    <row r="40" ht="18" spans="1:33">
      <c r="A40" s="601"/>
      <c r="B40" s="601">
        <v>16.5</v>
      </c>
      <c r="C40" s="599">
        <v>1169.069</v>
      </c>
      <c r="D40" s="600">
        <v>1585.701</v>
      </c>
      <c r="E40" s="600">
        <v>916.041</v>
      </c>
      <c r="F40" s="600">
        <v>893.236</v>
      </c>
      <c r="G40" s="600">
        <v>1583.566</v>
      </c>
      <c r="H40" s="600">
        <v>1358.166</v>
      </c>
      <c r="I40" s="600">
        <v>1774.166</v>
      </c>
      <c r="J40" s="600">
        <v>1359.281</v>
      </c>
      <c r="K40" s="600">
        <v>1365.906</v>
      </c>
      <c r="L40" s="600">
        <v>1380.356</v>
      </c>
      <c r="M40" s="600">
        <v>1437.726</v>
      </c>
      <c r="N40" s="600">
        <v>1151.761</v>
      </c>
      <c r="O40" s="600">
        <v>1151.761</v>
      </c>
      <c r="P40" s="600">
        <v>1151.761</v>
      </c>
      <c r="Q40" s="600">
        <v>1151.761</v>
      </c>
      <c r="R40" s="600">
        <v>1384.476</v>
      </c>
      <c r="S40" s="600">
        <v>1606.976</v>
      </c>
      <c r="T40" s="600">
        <v>1399.441</v>
      </c>
      <c r="U40" s="600">
        <v>1399.441</v>
      </c>
      <c r="V40" s="600">
        <v>1399.441</v>
      </c>
      <c r="W40" s="600">
        <v>1721.516</v>
      </c>
      <c r="X40" s="600">
        <v>1721.516</v>
      </c>
      <c r="Y40" s="600">
        <v>1721.516</v>
      </c>
      <c r="Z40" s="600">
        <v>2431.951</v>
      </c>
      <c r="AA40" s="600">
        <v>2431.951</v>
      </c>
      <c r="AB40" s="600">
        <v>1826.271</v>
      </c>
      <c r="AC40" s="600">
        <v>2071.276</v>
      </c>
      <c r="AD40" s="600">
        <v>2071.276</v>
      </c>
      <c r="AE40" s="600">
        <v>2071.276</v>
      </c>
      <c r="AF40" s="600">
        <v>1826.271</v>
      </c>
      <c r="AG40" s="600">
        <v>1988.711</v>
      </c>
    </row>
    <row r="41" ht="18" spans="1:33">
      <c r="A41" s="601"/>
      <c r="B41" s="601">
        <v>17</v>
      </c>
      <c r="C41" s="599">
        <v>1187.768</v>
      </c>
      <c r="D41" s="600">
        <v>1624.763</v>
      </c>
      <c r="E41" s="600">
        <v>921.983</v>
      </c>
      <c r="F41" s="600">
        <v>899.278</v>
      </c>
      <c r="G41" s="600">
        <v>1591.948</v>
      </c>
      <c r="H41" s="600">
        <v>1365.238</v>
      </c>
      <c r="I41" s="600">
        <v>1779.993</v>
      </c>
      <c r="J41" s="600">
        <v>1366.268</v>
      </c>
      <c r="K41" s="600">
        <v>1372.463</v>
      </c>
      <c r="L41" s="600">
        <v>1411.663</v>
      </c>
      <c r="M41" s="600">
        <v>1450.363</v>
      </c>
      <c r="N41" s="600">
        <v>1160.793</v>
      </c>
      <c r="O41" s="600">
        <v>1160.793</v>
      </c>
      <c r="P41" s="600">
        <v>1160.793</v>
      </c>
      <c r="Q41" s="600">
        <v>1160.793</v>
      </c>
      <c r="R41" s="600">
        <v>1393.093</v>
      </c>
      <c r="S41" s="600">
        <v>1614.878</v>
      </c>
      <c r="T41" s="600">
        <v>1409.088</v>
      </c>
      <c r="U41" s="600">
        <v>1409.088</v>
      </c>
      <c r="V41" s="600">
        <v>1409.088</v>
      </c>
      <c r="W41" s="600">
        <v>1762.023</v>
      </c>
      <c r="X41" s="600">
        <v>1762.023</v>
      </c>
      <c r="Y41" s="600">
        <v>1762.023</v>
      </c>
      <c r="Z41" s="600">
        <v>2442.543</v>
      </c>
      <c r="AA41" s="600">
        <v>2442.543</v>
      </c>
      <c r="AB41" s="600">
        <v>1870.898</v>
      </c>
      <c r="AC41" s="600">
        <v>2087.633</v>
      </c>
      <c r="AD41" s="600">
        <v>2087.633</v>
      </c>
      <c r="AE41" s="600">
        <v>2087.633</v>
      </c>
      <c r="AF41" s="600">
        <v>1870.898</v>
      </c>
      <c r="AG41" s="600">
        <v>2001.348</v>
      </c>
    </row>
    <row r="42" ht="18" spans="1:33">
      <c r="A42" s="601"/>
      <c r="B42" s="601">
        <v>17.5</v>
      </c>
      <c r="C42" s="599">
        <v>1214.398</v>
      </c>
      <c r="D42" s="600">
        <v>1671.45</v>
      </c>
      <c r="E42" s="600">
        <v>935.635</v>
      </c>
      <c r="F42" s="600">
        <v>913.045</v>
      </c>
      <c r="G42" s="600">
        <v>1618.955</v>
      </c>
      <c r="H42" s="600">
        <v>1380.435</v>
      </c>
      <c r="I42" s="600">
        <v>1793.76</v>
      </c>
      <c r="J42" s="600">
        <v>1381.465</v>
      </c>
      <c r="K42" s="600">
        <v>1386.63</v>
      </c>
      <c r="L42" s="600">
        <v>1450.095</v>
      </c>
      <c r="M42" s="600">
        <v>1470.74</v>
      </c>
      <c r="N42" s="600">
        <v>1177.135</v>
      </c>
      <c r="O42" s="600">
        <v>1177.135</v>
      </c>
      <c r="P42" s="600">
        <v>1177.135</v>
      </c>
      <c r="Q42" s="600">
        <v>1177.135</v>
      </c>
      <c r="R42" s="600">
        <v>1409.32</v>
      </c>
      <c r="S42" s="600">
        <v>1630.69</v>
      </c>
      <c r="T42" s="600">
        <v>1425.845</v>
      </c>
      <c r="U42" s="600">
        <v>1425.845</v>
      </c>
      <c r="V42" s="600">
        <v>1425.845</v>
      </c>
      <c r="W42" s="600">
        <v>1810.255</v>
      </c>
      <c r="X42" s="600">
        <v>1810.255</v>
      </c>
      <c r="Y42" s="600">
        <v>1810.255</v>
      </c>
      <c r="Z42" s="600">
        <v>2461.445</v>
      </c>
      <c r="AA42" s="600">
        <v>2461.445</v>
      </c>
      <c r="AB42" s="600">
        <v>1922.765</v>
      </c>
      <c r="AC42" s="600">
        <v>2112.115</v>
      </c>
      <c r="AD42" s="600">
        <v>2112.115</v>
      </c>
      <c r="AE42" s="600">
        <v>2112.115</v>
      </c>
      <c r="AF42" s="600">
        <v>1922.765</v>
      </c>
      <c r="AG42" s="600">
        <v>2021.31</v>
      </c>
    </row>
    <row r="43" ht="18" spans="1:33">
      <c r="A43" s="601"/>
      <c r="B43" s="601">
        <v>18</v>
      </c>
      <c r="C43" s="599">
        <v>1233.2</v>
      </c>
      <c r="D43" s="600">
        <v>1710.512</v>
      </c>
      <c r="E43" s="600">
        <v>941.162</v>
      </c>
      <c r="F43" s="600">
        <v>918.887</v>
      </c>
      <c r="G43" s="600">
        <v>1627.537</v>
      </c>
      <c r="H43" s="600">
        <v>1387.507</v>
      </c>
      <c r="I43" s="600">
        <v>1799.687</v>
      </c>
      <c r="J43" s="600">
        <v>1388.437</v>
      </c>
      <c r="K43" s="600">
        <v>1393.187</v>
      </c>
      <c r="L43" s="600">
        <v>1480.902</v>
      </c>
      <c r="M43" s="600">
        <v>1483.492</v>
      </c>
      <c r="N43" s="600">
        <v>1186.252</v>
      </c>
      <c r="O43" s="600">
        <v>1186.252</v>
      </c>
      <c r="P43" s="600">
        <v>1186.252</v>
      </c>
      <c r="Q43" s="600">
        <v>1186.252</v>
      </c>
      <c r="R43" s="600">
        <v>1417.937</v>
      </c>
      <c r="S43" s="600">
        <v>1638.792</v>
      </c>
      <c r="T43" s="600">
        <v>1435.392</v>
      </c>
      <c r="U43" s="600">
        <v>1435.392</v>
      </c>
      <c r="V43" s="600">
        <v>1435.392</v>
      </c>
      <c r="W43" s="600">
        <v>1850.262</v>
      </c>
      <c r="X43" s="600">
        <v>1850.262</v>
      </c>
      <c r="Y43" s="600">
        <v>1850.262</v>
      </c>
      <c r="Z43" s="600">
        <v>2472.137</v>
      </c>
      <c r="AA43" s="600">
        <v>2472.137</v>
      </c>
      <c r="AB43" s="600">
        <v>1967.492</v>
      </c>
      <c r="AC43" s="600">
        <v>2128.472</v>
      </c>
      <c r="AD43" s="600">
        <v>2128.472</v>
      </c>
      <c r="AE43" s="600">
        <v>2128.472</v>
      </c>
      <c r="AF43" s="600">
        <v>1967.492</v>
      </c>
      <c r="AG43" s="600">
        <v>2033.947</v>
      </c>
    </row>
    <row r="44" ht="18" spans="1:33">
      <c r="A44" s="601"/>
      <c r="B44" s="601">
        <v>18.5</v>
      </c>
      <c r="C44" s="599">
        <v>1259.727</v>
      </c>
      <c r="D44" s="600">
        <v>1757.199</v>
      </c>
      <c r="E44" s="600">
        <v>954.829</v>
      </c>
      <c r="F44" s="600">
        <v>933.139</v>
      </c>
      <c r="G44" s="600">
        <v>1654.444</v>
      </c>
      <c r="H44" s="600">
        <v>1402.704</v>
      </c>
      <c r="I44" s="600">
        <v>1813.454</v>
      </c>
      <c r="J44" s="600">
        <v>1403.234</v>
      </c>
      <c r="K44" s="600">
        <v>1407.354</v>
      </c>
      <c r="L44" s="600">
        <v>1501.779</v>
      </c>
      <c r="M44" s="600">
        <v>1504.354</v>
      </c>
      <c r="N44" s="600">
        <v>1202.509</v>
      </c>
      <c r="O44" s="600">
        <v>1202.509</v>
      </c>
      <c r="P44" s="600">
        <v>1202.509</v>
      </c>
      <c r="Q44" s="600">
        <v>1202.509</v>
      </c>
      <c r="R44" s="600">
        <v>1434.179</v>
      </c>
      <c r="S44" s="600">
        <v>1654.519</v>
      </c>
      <c r="T44" s="600">
        <v>1452.764</v>
      </c>
      <c r="U44" s="600">
        <v>1452.764</v>
      </c>
      <c r="V44" s="600">
        <v>1452.764</v>
      </c>
      <c r="W44" s="600">
        <v>1873.314</v>
      </c>
      <c r="X44" s="600">
        <v>1873.314</v>
      </c>
      <c r="Y44" s="600">
        <v>1873.314</v>
      </c>
      <c r="Z44" s="600">
        <v>2490.954</v>
      </c>
      <c r="AA44" s="600">
        <v>2490.954</v>
      </c>
      <c r="AB44" s="600">
        <v>2019.844</v>
      </c>
      <c r="AC44" s="600">
        <v>2152.454</v>
      </c>
      <c r="AD44" s="600">
        <v>2152.454</v>
      </c>
      <c r="AE44" s="600">
        <v>2152.454</v>
      </c>
      <c r="AF44" s="600">
        <v>2019.844</v>
      </c>
      <c r="AG44" s="600">
        <v>2053.909</v>
      </c>
    </row>
    <row r="45" ht="18" spans="1:33">
      <c r="A45" s="601"/>
      <c r="B45" s="601">
        <v>19</v>
      </c>
      <c r="C45" s="599">
        <v>1278.735</v>
      </c>
      <c r="D45" s="600">
        <v>1796.161</v>
      </c>
      <c r="E45" s="600">
        <v>960.756</v>
      </c>
      <c r="F45" s="600">
        <v>939.081</v>
      </c>
      <c r="G45" s="600">
        <v>1662.926</v>
      </c>
      <c r="H45" s="600">
        <v>1409.676</v>
      </c>
      <c r="I45" s="600">
        <v>1819.481</v>
      </c>
      <c r="J45" s="600">
        <v>1410.706</v>
      </c>
      <c r="K45" s="600">
        <v>1413.811</v>
      </c>
      <c r="L45" s="600">
        <v>1514.431</v>
      </c>
      <c r="M45" s="600">
        <v>1517.006</v>
      </c>
      <c r="N45" s="600">
        <v>1211.026</v>
      </c>
      <c r="O45" s="600">
        <v>1211.026</v>
      </c>
      <c r="P45" s="600">
        <v>1211.026</v>
      </c>
      <c r="Q45" s="600">
        <v>1211.026</v>
      </c>
      <c r="R45" s="600">
        <v>1442.696</v>
      </c>
      <c r="S45" s="600">
        <v>1662.521</v>
      </c>
      <c r="T45" s="600">
        <v>1462.311</v>
      </c>
      <c r="U45" s="600">
        <v>1462.311</v>
      </c>
      <c r="V45" s="600">
        <v>1462.311</v>
      </c>
      <c r="W45" s="600">
        <v>1888.526</v>
      </c>
      <c r="X45" s="600">
        <v>1888.526</v>
      </c>
      <c r="Y45" s="600">
        <v>1888.526</v>
      </c>
      <c r="Z45" s="600">
        <v>2502.046</v>
      </c>
      <c r="AA45" s="600">
        <v>2502.046</v>
      </c>
      <c r="AB45" s="600">
        <v>2064.486</v>
      </c>
      <c r="AC45" s="600">
        <v>2168.726</v>
      </c>
      <c r="AD45" s="600">
        <v>2168.726</v>
      </c>
      <c r="AE45" s="600">
        <v>2168.726</v>
      </c>
      <c r="AF45" s="600">
        <v>2064.486</v>
      </c>
      <c r="AG45" s="600">
        <v>2066.546</v>
      </c>
    </row>
    <row r="46" ht="18" spans="1:33">
      <c r="A46" s="601"/>
      <c r="B46" s="601">
        <v>19.5</v>
      </c>
      <c r="C46" s="599">
        <v>1311.957</v>
      </c>
      <c r="D46" s="600">
        <v>1843.448</v>
      </c>
      <c r="E46" s="600">
        <v>975.023</v>
      </c>
      <c r="F46" s="600">
        <v>953.878</v>
      </c>
      <c r="G46" s="600">
        <v>1688.903</v>
      </c>
      <c r="H46" s="600">
        <v>1423.443</v>
      </c>
      <c r="I46" s="600">
        <v>1833.563</v>
      </c>
      <c r="J46" s="600">
        <v>1424.988</v>
      </c>
      <c r="K46" s="600">
        <v>1427.048</v>
      </c>
      <c r="L46" s="600">
        <v>1534.793</v>
      </c>
      <c r="M46" s="600">
        <v>1536.453</v>
      </c>
      <c r="N46" s="600">
        <v>1226.838</v>
      </c>
      <c r="O46" s="600">
        <v>1226.838</v>
      </c>
      <c r="P46" s="600">
        <v>1226.838</v>
      </c>
      <c r="Q46" s="600">
        <v>1226.838</v>
      </c>
      <c r="R46" s="600">
        <v>1457.908</v>
      </c>
      <c r="S46" s="600">
        <v>1678.333</v>
      </c>
      <c r="T46" s="600">
        <v>1477.623</v>
      </c>
      <c r="U46" s="600">
        <v>1477.623</v>
      </c>
      <c r="V46" s="600">
        <v>1477.623</v>
      </c>
      <c r="W46" s="600">
        <v>1904.353</v>
      </c>
      <c r="X46" s="600">
        <v>1904.353</v>
      </c>
      <c r="Y46" s="600">
        <v>1904.353</v>
      </c>
      <c r="Z46" s="600">
        <v>2518.288</v>
      </c>
      <c r="AA46" s="600">
        <v>2518.288</v>
      </c>
      <c r="AB46" s="600">
        <v>2190.718</v>
      </c>
      <c r="AC46" s="600">
        <v>2188.658</v>
      </c>
      <c r="AD46" s="600">
        <v>2188.658</v>
      </c>
      <c r="AE46" s="600">
        <v>2188.658</v>
      </c>
      <c r="AF46" s="600">
        <v>2190.718</v>
      </c>
      <c r="AG46" s="600">
        <v>2087.523</v>
      </c>
    </row>
    <row r="47" ht="18" spans="1:33">
      <c r="A47" s="601"/>
      <c r="B47" s="601">
        <v>20</v>
      </c>
      <c r="C47" s="599">
        <v>1256.187</v>
      </c>
      <c r="D47" s="600">
        <v>1882.41</v>
      </c>
      <c r="E47" s="600">
        <v>979.95</v>
      </c>
      <c r="F47" s="600">
        <v>959.29</v>
      </c>
      <c r="G47" s="600">
        <v>1695.325</v>
      </c>
      <c r="H47" s="600">
        <v>1428.855</v>
      </c>
      <c r="I47" s="600">
        <v>1839.075</v>
      </c>
      <c r="J47" s="600">
        <v>1430.4</v>
      </c>
      <c r="K47" s="600">
        <v>1432.475</v>
      </c>
      <c r="L47" s="600">
        <v>1547.015</v>
      </c>
      <c r="M47" s="600">
        <v>1548.56</v>
      </c>
      <c r="N47" s="600">
        <v>1234.325</v>
      </c>
      <c r="O47" s="600">
        <v>1234.325</v>
      </c>
      <c r="P47" s="600">
        <v>1234.325</v>
      </c>
      <c r="Q47" s="600">
        <v>1234.325</v>
      </c>
      <c r="R47" s="600">
        <v>1465.495</v>
      </c>
      <c r="S47" s="600">
        <v>1685.82</v>
      </c>
      <c r="T47" s="600">
        <v>1485.11</v>
      </c>
      <c r="U47" s="600">
        <v>1485.11</v>
      </c>
      <c r="V47" s="600">
        <v>1485.11</v>
      </c>
      <c r="W47" s="600">
        <v>1911.84</v>
      </c>
      <c r="X47" s="600">
        <v>1911.84</v>
      </c>
      <c r="Y47" s="600">
        <v>1911.84</v>
      </c>
      <c r="Z47" s="600">
        <v>2525.875</v>
      </c>
      <c r="AA47" s="600">
        <v>2525.875</v>
      </c>
      <c r="AB47" s="600">
        <v>2202.34</v>
      </c>
      <c r="AC47" s="600">
        <v>2200.28</v>
      </c>
      <c r="AD47" s="600">
        <v>2200.28</v>
      </c>
      <c r="AE47" s="600">
        <v>2200.28</v>
      </c>
      <c r="AF47" s="600">
        <v>2202.34</v>
      </c>
      <c r="AG47" s="600">
        <v>2099.145</v>
      </c>
    </row>
    <row r="48" ht="18" spans="1:33">
      <c r="A48" s="601"/>
      <c r="B48" s="601">
        <v>20.5</v>
      </c>
      <c r="C48" s="599">
        <v>1288.997</v>
      </c>
      <c r="D48" s="600">
        <v>1929.097</v>
      </c>
      <c r="E48" s="600">
        <v>1018.882</v>
      </c>
      <c r="F48" s="600">
        <v>996.692</v>
      </c>
      <c r="G48" s="600">
        <v>1768.772</v>
      </c>
      <c r="H48" s="600">
        <v>1489.992</v>
      </c>
      <c r="I48" s="600">
        <v>1920.942</v>
      </c>
      <c r="J48" s="600">
        <v>1491.637</v>
      </c>
      <c r="K48" s="600">
        <v>1493.597</v>
      </c>
      <c r="L48" s="600">
        <v>1607.122</v>
      </c>
      <c r="M48" s="600">
        <v>1608.667</v>
      </c>
      <c r="N48" s="600">
        <v>1283.587</v>
      </c>
      <c r="O48" s="600">
        <v>1283.587</v>
      </c>
      <c r="P48" s="600">
        <v>1283.587</v>
      </c>
      <c r="Q48" s="600">
        <v>1283.587</v>
      </c>
      <c r="R48" s="600">
        <v>1526.102</v>
      </c>
      <c r="S48" s="600">
        <v>1757.287</v>
      </c>
      <c r="T48" s="600">
        <v>1546.747</v>
      </c>
      <c r="U48" s="600">
        <v>1546.747</v>
      </c>
      <c r="V48" s="600">
        <v>1546.747</v>
      </c>
      <c r="W48" s="600">
        <v>1994.637</v>
      </c>
      <c r="X48" s="600">
        <v>1994.637</v>
      </c>
      <c r="Y48" s="600">
        <v>1994.637</v>
      </c>
      <c r="Z48" s="600">
        <v>2639.117</v>
      </c>
      <c r="AA48" s="600">
        <v>2639.117</v>
      </c>
      <c r="AB48" s="600">
        <v>2295.467</v>
      </c>
      <c r="AC48" s="600">
        <v>2293.407</v>
      </c>
      <c r="AD48" s="600">
        <v>2293.407</v>
      </c>
      <c r="AE48" s="600">
        <v>2293.407</v>
      </c>
      <c r="AF48" s="600">
        <v>2295.467</v>
      </c>
      <c r="AG48" s="600">
        <v>2187.107</v>
      </c>
    </row>
    <row r="49" ht="18" spans="1:33">
      <c r="A49" s="601"/>
      <c r="B49" s="601">
        <v>21</v>
      </c>
      <c r="C49" s="599">
        <v>1368.157</v>
      </c>
      <c r="D49" s="600">
        <v>1968.159</v>
      </c>
      <c r="E49" s="600">
        <v>1024.394</v>
      </c>
      <c r="F49" s="600">
        <v>1002.219</v>
      </c>
      <c r="G49" s="600">
        <v>1775.194</v>
      </c>
      <c r="H49" s="600">
        <v>1495.504</v>
      </c>
      <c r="I49" s="600">
        <v>1925.854</v>
      </c>
      <c r="J49" s="600">
        <v>1497.049</v>
      </c>
      <c r="K49" s="600">
        <v>1499.109</v>
      </c>
      <c r="L49" s="600">
        <v>1619.344</v>
      </c>
      <c r="M49" s="600">
        <v>1620.889</v>
      </c>
      <c r="N49" s="600">
        <v>1291.174</v>
      </c>
      <c r="O49" s="600">
        <v>1291.174</v>
      </c>
      <c r="P49" s="600">
        <v>1291.174</v>
      </c>
      <c r="Q49" s="600">
        <v>1291.174</v>
      </c>
      <c r="R49" s="600">
        <v>1533.689</v>
      </c>
      <c r="S49" s="600">
        <v>1765.374</v>
      </c>
      <c r="T49" s="600">
        <v>1554.334</v>
      </c>
      <c r="U49" s="600">
        <v>1554.334</v>
      </c>
      <c r="V49" s="600">
        <v>1554.334</v>
      </c>
      <c r="W49" s="600">
        <v>2002.224</v>
      </c>
      <c r="X49" s="600">
        <v>2002.224</v>
      </c>
      <c r="Y49" s="600">
        <v>2002.224</v>
      </c>
      <c r="Z49" s="600">
        <v>2646.719</v>
      </c>
      <c r="AA49" s="600">
        <v>2646.719</v>
      </c>
      <c r="AB49" s="600">
        <v>2307.189</v>
      </c>
      <c r="AC49" s="600">
        <v>2305.629</v>
      </c>
      <c r="AD49" s="600">
        <v>2305.629</v>
      </c>
      <c r="AE49" s="600">
        <v>2305.629</v>
      </c>
      <c r="AF49" s="600">
        <v>2307.189</v>
      </c>
      <c r="AG49" s="600">
        <v>2199.329</v>
      </c>
    </row>
    <row r="50" ht="18" spans="1:33">
      <c r="A50" s="601"/>
      <c r="B50" s="601">
        <v>21.5</v>
      </c>
      <c r="C50" s="599">
        <v>1385.62</v>
      </c>
      <c r="D50" s="600">
        <v>1975.606</v>
      </c>
      <c r="E50" s="600">
        <v>1045.931</v>
      </c>
      <c r="F50" s="600">
        <v>1023.256</v>
      </c>
      <c r="G50" s="600">
        <v>1813.131</v>
      </c>
      <c r="H50" s="600">
        <v>1527.786</v>
      </c>
      <c r="I50" s="600">
        <v>1968.396</v>
      </c>
      <c r="J50" s="600">
        <v>1529.316</v>
      </c>
      <c r="K50" s="600">
        <v>1531.376</v>
      </c>
      <c r="L50" s="600">
        <v>1647.856</v>
      </c>
      <c r="M50" s="600">
        <v>1649.401</v>
      </c>
      <c r="N50" s="600">
        <v>1316.486</v>
      </c>
      <c r="O50" s="600">
        <v>1316.486</v>
      </c>
      <c r="P50" s="600">
        <v>1316.486</v>
      </c>
      <c r="Q50" s="600">
        <v>1316.486</v>
      </c>
      <c r="R50" s="600">
        <v>1564.881</v>
      </c>
      <c r="S50" s="600">
        <v>1801.431</v>
      </c>
      <c r="T50" s="600">
        <v>1586.011</v>
      </c>
      <c r="U50" s="600">
        <v>1586.011</v>
      </c>
      <c r="V50" s="600">
        <v>1586.011</v>
      </c>
      <c r="W50" s="600">
        <v>2044.146</v>
      </c>
      <c r="X50" s="600">
        <v>2044.146</v>
      </c>
      <c r="Y50" s="600">
        <v>2044.146</v>
      </c>
      <c r="Z50" s="600">
        <v>2703.781</v>
      </c>
      <c r="AA50" s="600">
        <v>2703.781</v>
      </c>
      <c r="AB50" s="600">
        <v>2352.311</v>
      </c>
      <c r="AC50" s="600">
        <v>2350.266</v>
      </c>
      <c r="AD50" s="600">
        <v>2350.266</v>
      </c>
      <c r="AE50" s="600">
        <v>2350.266</v>
      </c>
      <c r="AF50" s="600">
        <v>2352.311</v>
      </c>
      <c r="AG50" s="600">
        <v>2241.526</v>
      </c>
    </row>
    <row r="51" ht="18" spans="1:33">
      <c r="A51" s="601"/>
      <c r="B51" s="601">
        <v>22</v>
      </c>
      <c r="C51" s="599">
        <v>1409.675</v>
      </c>
      <c r="D51" s="600">
        <v>2013.993</v>
      </c>
      <c r="E51" s="600">
        <v>1051.443</v>
      </c>
      <c r="F51" s="600">
        <v>1028.768</v>
      </c>
      <c r="G51" s="600">
        <v>1819.538</v>
      </c>
      <c r="H51" s="600">
        <v>1533.283</v>
      </c>
      <c r="I51" s="600">
        <v>1973.908</v>
      </c>
      <c r="J51" s="600">
        <v>1534.828</v>
      </c>
      <c r="K51" s="600">
        <v>1536.288</v>
      </c>
      <c r="L51" s="600">
        <v>1659.463</v>
      </c>
      <c r="M51" s="600">
        <v>1661.108</v>
      </c>
      <c r="N51" s="600">
        <v>1324.473</v>
      </c>
      <c r="O51" s="600">
        <v>1324.473</v>
      </c>
      <c r="P51" s="600">
        <v>1324.473</v>
      </c>
      <c r="Q51" s="600">
        <v>1324.473</v>
      </c>
      <c r="R51" s="600">
        <v>1572.453</v>
      </c>
      <c r="S51" s="600">
        <v>1809.403</v>
      </c>
      <c r="T51" s="600">
        <v>1593.583</v>
      </c>
      <c r="U51" s="600">
        <v>1593.583</v>
      </c>
      <c r="V51" s="600">
        <v>1593.583</v>
      </c>
      <c r="W51" s="600">
        <v>2051.633</v>
      </c>
      <c r="X51" s="600">
        <v>2051.633</v>
      </c>
      <c r="Y51" s="600">
        <v>2051.633</v>
      </c>
      <c r="Z51" s="600">
        <v>2711.253</v>
      </c>
      <c r="AA51" s="600">
        <v>2711.253</v>
      </c>
      <c r="AB51" s="600">
        <v>2363.918</v>
      </c>
      <c r="AC51" s="600">
        <v>2361.958</v>
      </c>
      <c r="AD51" s="600">
        <v>2361.958</v>
      </c>
      <c r="AE51" s="600">
        <v>2361.958</v>
      </c>
      <c r="AF51" s="600">
        <v>2363.918</v>
      </c>
      <c r="AG51" s="600">
        <v>2253.218</v>
      </c>
    </row>
    <row r="52" ht="18" spans="1:33">
      <c r="A52" s="601"/>
      <c r="B52" s="601">
        <v>22.5</v>
      </c>
      <c r="C52" s="599">
        <v>1446.09</v>
      </c>
      <c r="D52" s="600">
        <v>2059.72</v>
      </c>
      <c r="E52" s="600">
        <v>1089.33</v>
      </c>
      <c r="F52" s="600">
        <v>1065.61</v>
      </c>
      <c r="G52" s="600">
        <v>1891.365</v>
      </c>
      <c r="H52" s="600">
        <v>1592.815</v>
      </c>
      <c r="I52" s="600">
        <v>2053.525</v>
      </c>
      <c r="J52" s="600">
        <v>1594.36</v>
      </c>
      <c r="K52" s="600">
        <v>1596.42</v>
      </c>
      <c r="L52" s="600">
        <v>1719.065</v>
      </c>
      <c r="M52" s="600">
        <v>1720.61</v>
      </c>
      <c r="N52" s="600">
        <v>1372.245</v>
      </c>
      <c r="O52" s="600">
        <v>1372.245</v>
      </c>
      <c r="P52" s="600">
        <v>1372.245</v>
      </c>
      <c r="Q52" s="600">
        <v>1372.245</v>
      </c>
      <c r="R52" s="600">
        <v>1631.455</v>
      </c>
      <c r="S52" s="600">
        <v>1879.335</v>
      </c>
      <c r="T52" s="600">
        <v>1653.615</v>
      </c>
      <c r="U52" s="600">
        <v>1653.615</v>
      </c>
      <c r="V52" s="600">
        <v>1653.615</v>
      </c>
      <c r="W52" s="600">
        <v>2132.895</v>
      </c>
      <c r="X52" s="600">
        <v>2132.895</v>
      </c>
      <c r="Y52" s="600">
        <v>2132.895</v>
      </c>
      <c r="Z52" s="600">
        <v>2821.9</v>
      </c>
      <c r="AA52" s="600">
        <v>2821.9</v>
      </c>
      <c r="AB52" s="600">
        <v>2454.98</v>
      </c>
      <c r="AC52" s="600">
        <v>2452.92</v>
      </c>
      <c r="AD52" s="600">
        <v>2452.92</v>
      </c>
      <c r="AE52" s="600">
        <v>2452.92</v>
      </c>
      <c r="AF52" s="600">
        <v>2454.98</v>
      </c>
      <c r="AG52" s="600">
        <v>2339.03</v>
      </c>
    </row>
    <row r="53" ht="18" spans="1:33">
      <c r="A53" s="601"/>
      <c r="B53" s="601">
        <v>23</v>
      </c>
      <c r="C53" s="599">
        <v>1470.145</v>
      </c>
      <c r="D53" s="600">
        <v>2098.107</v>
      </c>
      <c r="E53" s="600">
        <v>1094.727</v>
      </c>
      <c r="F53" s="600">
        <v>1070.522</v>
      </c>
      <c r="G53" s="600">
        <v>1897.772</v>
      </c>
      <c r="H53" s="600">
        <v>1598.227</v>
      </c>
      <c r="I53" s="600">
        <v>2058.937</v>
      </c>
      <c r="J53" s="600">
        <v>1599.772</v>
      </c>
      <c r="K53" s="600">
        <v>1601.832</v>
      </c>
      <c r="L53" s="600">
        <v>1730.657</v>
      </c>
      <c r="M53" s="600">
        <v>1732.317</v>
      </c>
      <c r="N53" s="600">
        <v>1379.732</v>
      </c>
      <c r="O53" s="600">
        <v>1379.732</v>
      </c>
      <c r="P53" s="600">
        <v>1379.732</v>
      </c>
      <c r="Q53" s="600">
        <v>1379.732</v>
      </c>
      <c r="R53" s="600">
        <v>1638.942</v>
      </c>
      <c r="S53" s="600">
        <v>1886.822</v>
      </c>
      <c r="T53" s="600">
        <v>1661.202</v>
      </c>
      <c r="U53" s="600">
        <v>1661.202</v>
      </c>
      <c r="V53" s="600">
        <v>1661.202</v>
      </c>
      <c r="W53" s="600">
        <v>2140.367</v>
      </c>
      <c r="X53" s="600">
        <v>2140.367</v>
      </c>
      <c r="Y53" s="600">
        <v>2140.367</v>
      </c>
      <c r="Z53" s="600">
        <v>2829.387</v>
      </c>
      <c r="AA53" s="600">
        <v>2829.387</v>
      </c>
      <c r="AB53" s="600">
        <v>2466.572</v>
      </c>
      <c r="AC53" s="600">
        <v>2464.527</v>
      </c>
      <c r="AD53" s="600">
        <v>2464.527</v>
      </c>
      <c r="AE53" s="600">
        <v>2464.527</v>
      </c>
      <c r="AF53" s="600">
        <v>2466.572</v>
      </c>
      <c r="AG53" s="600">
        <v>2350.722</v>
      </c>
    </row>
    <row r="54" ht="18" spans="1:33">
      <c r="A54" s="601"/>
      <c r="B54" s="601">
        <v>23.5</v>
      </c>
      <c r="C54" s="599">
        <v>1506.56</v>
      </c>
      <c r="D54" s="600">
        <v>2143.719</v>
      </c>
      <c r="E54" s="600">
        <v>1132.714</v>
      </c>
      <c r="F54" s="600">
        <v>1107.364</v>
      </c>
      <c r="G54" s="600">
        <v>1969.599</v>
      </c>
      <c r="H54" s="600">
        <v>1658.259</v>
      </c>
      <c r="I54" s="600">
        <v>2138.654</v>
      </c>
      <c r="J54" s="600">
        <v>1659.389</v>
      </c>
      <c r="K54" s="600">
        <v>1661.449</v>
      </c>
      <c r="L54" s="600">
        <v>1789.674</v>
      </c>
      <c r="M54" s="600">
        <v>1791.219</v>
      </c>
      <c r="N54" s="600">
        <v>1427.904</v>
      </c>
      <c r="O54" s="600">
        <v>1427.904</v>
      </c>
      <c r="P54" s="600">
        <v>1427.904</v>
      </c>
      <c r="Q54" s="600">
        <v>1427.904</v>
      </c>
      <c r="R54" s="600">
        <v>1698.044</v>
      </c>
      <c r="S54" s="600">
        <v>1957.254</v>
      </c>
      <c r="T54" s="600">
        <v>1721.234</v>
      </c>
      <c r="U54" s="600">
        <v>1721.234</v>
      </c>
      <c r="V54" s="600">
        <v>1721.234</v>
      </c>
      <c r="W54" s="600">
        <v>2221.629</v>
      </c>
      <c r="X54" s="600">
        <v>2221.629</v>
      </c>
      <c r="Y54" s="600">
        <v>2221.629</v>
      </c>
      <c r="Z54" s="600">
        <v>2940.534</v>
      </c>
      <c r="AA54" s="600">
        <v>2940.534</v>
      </c>
      <c r="AB54" s="600">
        <v>2557.534</v>
      </c>
      <c r="AC54" s="600">
        <v>2555.989</v>
      </c>
      <c r="AD54" s="600">
        <v>2555.989</v>
      </c>
      <c r="AE54" s="600">
        <v>2555.989</v>
      </c>
      <c r="AF54" s="600">
        <v>2557.534</v>
      </c>
      <c r="AG54" s="600">
        <v>2437.034</v>
      </c>
    </row>
    <row r="55" ht="18" spans="1:33">
      <c r="A55" s="601"/>
      <c r="B55" s="601">
        <v>24</v>
      </c>
      <c r="C55" s="599">
        <v>1530.615</v>
      </c>
      <c r="D55" s="600">
        <v>2182.206</v>
      </c>
      <c r="E55" s="600">
        <v>1138.126</v>
      </c>
      <c r="F55" s="600">
        <v>1112.876</v>
      </c>
      <c r="G55" s="600">
        <v>1975.991</v>
      </c>
      <c r="H55" s="600">
        <v>1663.256</v>
      </c>
      <c r="I55" s="600">
        <v>2144.066</v>
      </c>
      <c r="J55" s="600">
        <v>1664.801</v>
      </c>
      <c r="K55" s="600">
        <v>1666.861</v>
      </c>
      <c r="L55" s="600">
        <v>1801.366</v>
      </c>
      <c r="M55" s="600">
        <v>1802.926</v>
      </c>
      <c r="N55" s="600">
        <v>1435.476</v>
      </c>
      <c r="O55" s="600">
        <v>1435.476</v>
      </c>
      <c r="P55" s="600">
        <v>1435.476</v>
      </c>
      <c r="Q55" s="600">
        <v>1435.476</v>
      </c>
      <c r="R55" s="600">
        <v>1705.516</v>
      </c>
      <c r="S55" s="600">
        <v>1964.726</v>
      </c>
      <c r="T55" s="600">
        <v>1728.706</v>
      </c>
      <c r="U55" s="600">
        <v>1728.706</v>
      </c>
      <c r="V55" s="600">
        <v>1728.706</v>
      </c>
      <c r="W55" s="600">
        <v>2229.101</v>
      </c>
      <c r="X55" s="600">
        <v>2229.101</v>
      </c>
      <c r="Y55" s="600">
        <v>2229.101</v>
      </c>
      <c r="Z55" s="600">
        <v>2948.006</v>
      </c>
      <c r="AA55" s="600">
        <v>2948.006</v>
      </c>
      <c r="AB55" s="600">
        <v>2569.241</v>
      </c>
      <c r="AC55" s="600">
        <v>2567.681</v>
      </c>
      <c r="AD55" s="600">
        <v>2567.681</v>
      </c>
      <c r="AE55" s="600">
        <v>2567.681</v>
      </c>
      <c r="AF55" s="600">
        <v>2569.241</v>
      </c>
      <c r="AG55" s="600">
        <v>2448.641</v>
      </c>
    </row>
    <row r="56" ht="18" spans="1:33">
      <c r="A56" s="601"/>
      <c r="B56" s="601">
        <v>24.5</v>
      </c>
      <c r="C56" s="599">
        <v>1566.927</v>
      </c>
      <c r="D56" s="600">
        <v>2227.818</v>
      </c>
      <c r="E56" s="600">
        <v>1176.098</v>
      </c>
      <c r="F56" s="600">
        <v>1149.818</v>
      </c>
      <c r="G56" s="600">
        <v>2047.233</v>
      </c>
      <c r="H56" s="600">
        <v>1723.388</v>
      </c>
      <c r="I56" s="600">
        <v>2223.783</v>
      </c>
      <c r="J56" s="600">
        <v>1724.333</v>
      </c>
      <c r="K56" s="600">
        <v>1726.393</v>
      </c>
      <c r="L56" s="600">
        <v>1860.483</v>
      </c>
      <c r="M56" s="600">
        <v>1862.028</v>
      </c>
      <c r="N56" s="600">
        <v>1483.763</v>
      </c>
      <c r="O56" s="600">
        <v>1483.763</v>
      </c>
      <c r="P56" s="600">
        <v>1483.763</v>
      </c>
      <c r="Q56" s="600">
        <v>1483.763</v>
      </c>
      <c r="R56" s="600">
        <v>1764.633</v>
      </c>
      <c r="S56" s="600">
        <v>2034.673</v>
      </c>
      <c r="T56" s="600">
        <v>1788.853</v>
      </c>
      <c r="U56" s="600">
        <v>1788.853</v>
      </c>
      <c r="V56" s="600">
        <v>1788.853</v>
      </c>
      <c r="W56" s="600">
        <v>2310.263</v>
      </c>
      <c r="X56" s="600">
        <v>2310.263</v>
      </c>
      <c r="Y56" s="600">
        <v>2310.263</v>
      </c>
      <c r="Z56" s="600">
        <v>3059.068</v>
      </c>
      <c r="AA56" s="600">
        <v>3059.068</v>
      </c>
      <c r="AB56" s="600">
        <v>2660.703</v>
      </c>
      <c r="AC56" s="600">
        <v>2658.743</v>
      </c>
      <c r="AD56" s="600">
        <v>2658.743</v>
      </c>
      <c r="AE56" s="600">
        <v>2658.743</v>
      </c>
      <c r="AF56" s="600">
        <v>2660.703</v>
      </c>
      <c r="AG56" s="600">
        <v>2534.453</v>
      </c>
    </row>
    <row r="57" ht="18" spans="1:33">
      <c r="A57" s="601"/>
      <c r="B57" s="601">
        <v>25</v>
      </c>
      <c r="C57" s="599">
        <v>1590.467</v>
      </c>
      <c r="D57" s="600">
        <v>2266.305</v>
      </c>
      <c r="E57" s="600">
        <v>1181.01</v>
      </c>
      <c r="F57" s="600">
        <v>1155.23</v>
      </c>
      <c r="G57" s="600">
        <v>2053.625</v>
      </c>
      <c r="H57" s="600">
        <v>1728.3</v>
      </c>
      <c r="I57" s="600">
        <v>2228.695</v>
      </c>
      <c r="J57" s="600">
        <v>1729.745</v>
      </c>
      <c r="K57" s="600">
        <v>1731.905</v>
      </c>
      <c r="L57" s="600">
        <v>1871.975</v>
      </c>
      <c r="M57" s="600">
        <v>1873.635</v>
      </c>
      <c r="N57" s="600">
        <v>1491.235</v>
      </c>
      <c r="O57" s="600">
        <v>1491.235</v>
      </c>
      <c r="P57" s="600">
        <v>1491.235</v>
      </c>
      <c r="Q57" s="600">
        <v>1491.235</v>
      </c>
      <c r="R57" s="600">
        <v>1772.105</v>
      </c>
      <c r="S57" s="600">
        <v>2042.545</v>
      </c>
      <c r="T57" s="600">
        <v>1796.325</v>
      </c>
      <c r="U57" s="600">
        <v>1796.325</v>
      </c>
      <c r="V57" s="600">
        <v>1796.325</v>
      </c>
      <c r="W57" s="600">
        <v>2317.85</v>
      </c>
      <c r="X57" s="600">
        <v>2317.85</v>
      </c>
      <c r="Y57" s="600">
        <v>2317.85</v>
      </c>
      <c r="Z57" s="600">
        <v>3066.64</v>
      </c>
      <c r="AA57" s="600">
        <v>3066.64</v>
      </c>
      <c r="AB57" s="600">
        <v>2672.295</v>
      </c>
      <c r="AC57" s="600">
        <v>2670.235</v>
      </c>
      <c r="AD57" s="600">
        <v>2670.235</v>
      </c>
      <c r="AE57" s="600">
        <v>2670.235</v>
      </c>
      <c r="AF57" s="600">
        <v>2672.295</v>
      </c>
      <c r="AG57" s="600">
        <v>2546.145</v>
      </c>
    </row>
    <row r="58" ht="18" spans="1:33">
      <c r="A58" s="601"/>
      <c r="B58" s="601">
        <v>25.5</v>
      </c>
      <c r="C58" s="599">
        <v>1627.603</v>
      </c>
      <c r="D58" s="600">
        <v>2312.432</v>
      </c>
      <c r="E58" s="600">
        <v>1219.382</v>
      </c>
      <c r="F58" s="600">
        <v>1192.072</v>
      </c>
      <c r="G58" s="600">
        <v>2125.552</v>
      </c>
      <c r="H58" s="600">
        <v>1788.332</v>
      </c>
      <c r="I58" s="600">
        <v>2308.827</v>
      </c>
      <c r="J58" s="600">
        <v>1789.877</v>
      </c>
      <c r="K58" s="600">
        <v>1791.422</v>
      </c>
      <c r="L58" s="600">
        <v>1931.592</v>
      </c>
      <c r="M58" s="600">
        <v>1933.137</v>
      </c>
      <c r="N58" s="600">
        <v>1539.422</v>
      </c>
      <c r="O58" s="600">
        <v>1539.422</v>
      </c>
      <c r="P58" s="600">
        <v>1539.422</v>
      </c>
      <c r="Q58" s="600">
        <v>1539.422</v>
      </c>
      <c r="R58" s="600">
        <v>1831.607</v>
      </c>
      <c r="S58" s="600">
        <v>2112.477</v>
      </c>
      <c r="T58" s="600">
        <v>1856.872</v>
      </c>
      <c r="U58" s="600">
        <v>1856.872</v>
      </c>
      <c r="V58" s="600">
        <v>1856.872</v>
      </c>
      <c r="W58" s="600">
        <v>2399.012</v>
      </c>
      <c r="X58" s="600">
        <v>2399.012</v>
      </c>
      <c r="Y58" s="600">
        <v>2399.012</v>
      </c>
      <c r="Z58" s="600">
        <v>3177.687</v>
      </c>
      <c r="AA58" s="600">
        <v>3177.687</v>
      </c>
      <c r="AB58" s="600">
        <v>2763.357</v>
      </c>
      <c r="AC58" s="600">
        <v>2761.797</v>
      </c>
      <c r="AD58" s="600">
        <v>2761.797</v>
      </c>
      <c r="AE58" s="600">
        <v>2761.797</v>
      </c>
      <c r="AF58" s="600">
        <v>2763.357</v>
      </c>
      <c r="AG58" s="600">
        <v>2632.457</v>
      </c>
    </row>
    <row r="59" ht="18" spans="1:33">
      <c r="A59" s="601"/>
      <c r="B59" s="601">
        <v>26</v>
      </c>
      <c r="C59" s="599">
        <v>1651.04</v>
      </c>
      <c r="D59" s="600">
        <v>2350.319</v>
      </c>
      <c r="E59" s="600">
        <v>1224.294</v>
      </c>
      <c r="F59" s="600">
        <v>1197.084</v>
      </c>
      <c r="G59" s="600">
        <v>2131.859</v>
      </c>
      <c r="H59" s="600">
        <v>1793.744</v>
      </c>
      <c r="I59" s="600">
        <v>2313.824</v>
      </c>
      <c r="J59" s="600">
        <v>1794.874</v>
      </c>
      <c r="K59" s="600">
        <v>1796.934</v>
      </c>
      <c r="L59" s="600">
        <v>1943.184</v>
      </c>
      <c r="M59" s="600">
        <v>1944.829</v>
      </c>
      <c r="N59" s="600">
        <v>1546.894</v>
      </c>
      <c r="O59" s="600">
        <v>1546.894</v>
      </c>
      <c r="P59" s="600">
        <v>1546.894</v>
      </c>
      <c r="Q59" s="600">
        <v>1546.894</v>
      </c>
      <c r="R59" s="600">
        <v>1839.094</v>
      </c>
      <c r="S59" s="600">
        <v>2119.964</v>
      </c>
      <c r="T59" s="600">
        <v>1864.444</v>
      </c>
      <c r="U59" s="600">
        <v>1864.444</v>
      </c>
      <c r="V59" s="600">
        <v>1864.444</v>
      </c>
      <c r="W59" s="600">
        <v>2406.484</v>
      </c>
      <c r="X59" s="600">
        <v>2406.484</v>
      </c>
      <c r="Y59" s="600">
        <v>2406.484</v>
      </c>
      <c r="Z59" s="600">
        <v>3185.259</v>
      </c>
      <c r="AA59" s="600">
        <v>3185.259</v>
      </c>
      <c r="AB59" s="600">
        <v>2775.049</v>
      </c>
      <c r="AC59" s="600">
        <v>2773.404</v>
      </c>
      <c r="AD59" s="600">
        <v>2773.404</v>
      </c>
      <c r="AE59" s="600">
        <v>2773.404</v>
      </c>
      <c r="AF59" s="600">
        <v>2775.049</v>
      </c>
      <c r="AG59" s="600">
        <v>2644.064</v>
      </c>
    </row>
    <row r="60" ht="18" spans="1:33">
      <c r="A60" s="601"/>
      <c r="B60" s="601">
        <v>26.5</v>
      </c>
      <c r="C60" s="599">
        <v>1688.073</v>
      </c>
      <c r="D60" s="600">
        <v>2396.531</v>
      </c>
      <c r="E60" s="600">
        <v>1262.781</v>
      </c>
      <c r="F60" s="600">
        <v>1234.426</v>
      </c>
      <c r="G60" s="600">
        <v>2203.686</v>
      </c>
      <c r="H60" s="600">
        <v>1853.361</v>
      </c>
      <c r="I60" s="600">
        <v>2393.956</v>
      </c>
      <c r="J60" s="600">
        <v>1854.906</v>
      </c>
      <c r="K60" s="600">
        <v>1856.966</v>
      </c>
      <c r="L60" s="600">
        <v>2002.301</v>
      </c>
      <c r="M60" s="600">
        <v>2003.846</v>
      </c>
      <c r="N60" s="600">
        <v>1595.066</v>
      </c>
      <c r="O60" s="600">
        <v>1595.066</v>
      </c>
      <c r="P60" s="600">
        <v>1595.066</v>
      </c>
      <c r="Q60" s="600">
        <v>1595.066</v>
      </c>
      <c r="R60" s="600">
        <v>1898.196</v>
      </c>
      <c r="S60" s="600">
        <v>2190.396</v>
      </c>
      <c r="T60" s="600">
        <v>1924.476</v>
      </c>
      <c r="U60" s="600">
        <v>1924.476</v>
      </c>
      <c r="V60" s="600">
        <v>1924.476</v>
      </c>
      <c r="W60" s="600">
        <v>2487.746</v>
      </c>
      <c r="X60" s="600">
        <v>2487.746</v>
      </c>
      <c r="Y60" s="600">
        <v>2487.746</v>
      </c>
      <c r="Z60" s="600">
        <v>3296.321</v>
      </c>
      <c r="AA60" s="600">
        <v>3296.321</v>
      </c>
      <c r="AB60" s="600">
        <v>2866.511</v>
      </c>
      <c r="AC60" s="600">
        <v>2864.466</v>
      </c>
      <c r="AD60" s="600">
        <v>2864.466</v>
      </c>
      <c r="AE60" s="600">
        <v>2864.466</v>
      </c>
      <c r="AF60" s="600">
        <v>2866.511</v>
      </c>
      <c r="AG60" s="600">
        <v>2730.476</v>
      </c>
    </row>
    <row r="61" ht="18" spans="1:33">
      <c r="A61" s="601"/>
      <c r="B61" s="601">
        <v>27</v>
      </c>
      <c r="C61" s="599">
        <v>1711.613</v>
      </c>
      <c r="D61" s="600">
        <v>2434.418</v>
      </c>
      <c r="E61" s="600">
        <v>1267.693</v>
      </c>
      <c r="F61" s="600">
        <v>1239.338</v>
      </c>
      <c r="G61" s="600">
        <v>2210.093</v>
      </c>
      <c r="H61" s="600">
        <v>1858.873</v>
      </c>
      <c r="I61" s="600">
        <v>2398.868</v>
      </c>
      <c r="J61" s="600">
        <v>1859.818</v>
      </c>
      <c r="K61" s="600">
        <v>1861.878</v>
      </c>
      <c r="L61" s="600">
        <v>2013.893</v>
      </c>
      <c r="M61" s="600">
        <v>2015.438</v>
      </c>
      <c r="N61" s="600">
        <v>1602.653</v>
      </c>
      <c r="O61" s="600">
        <v>1602.653</v>
      </c>
      <c r="P61" s="600">
        <v>1602.653</v>
      </c>
      <c r="Q61" s="600">
        <v>1602.653</v>
      </c>
      <c r="R61" s="600">
        <v>1905.768</v>
      </c>
      <c r="S61" s="600">
        <v>2197.868</v>
      </c>
      <c r="T61" s="600">
        <v>1932.063</v>
      </c>
      <c r="U61" s="600">
        <v>1932.063</v>
      </c>
      <c r="V61" s="600">
        <v>1932.063</v>
      </c>
      <c r="W61" s="600">
        <v>2495.218</v>
      </c>
      <c r="X61" s="600">
        <v>2495.218</v>
      </c>
      <c r="Y61" s="600">
        <v>2495.218</v>
      </c>
      <c r="Z61" s="600">
        <v>3303.893</v>
      </c>
      <c r="AA61" s="600">
        <v>3303.893</v>
      </c>
      <c r="AB61" s="600">
        <v>2877.618</v>
      </c>
      <c r="AC61" s="600">
        <v>2876.058</v>
      </c>
      <c r="AD61" s="600">
        <v>2876.058</v>
      </c>
      <c r="AE61" s="600">
        <v>2876.058</v>
      </c>
      <c r="AF61" s="600">
        <v>2877.618</v>
      </c>
      <c r="AG61" s="600">
        <v>2742.068</v>
      </c>
    </row>
    <row r="62" ht="18" spans="1:33">
      <c r="A62" s="601"/>
      <c r="B62" s="601">
        <v>27.5</v>
      </c>
      <c r="C62" s="599">
        <v>1748.028</v>
      </c>
      <c r="D62" s="600">
        <v>2480.63</v>
      </c>
      <c r="E62" s="600">
        <v>1305.665</v>
      </c>
      <c r="F62" s="600">
        <v>1276.295</v>
      </c>
      <c r="G62" s="600">
        <v>2281.92</v>
      </c>
      <c r="H62" s="600">
        <v>1918.405</v>
      </c>
      <c r="I62" s="600">
        <v>2479.085</v>
      </c>
      <c r="J62" s="600">
        <v>1919.85</v>
      </c>
      <c r="K62" s="600">
        <v>1921.91</v>
      </c>
      <c r="L62" s="600">
        <v>2073.01</v>
      </c>
      <c r="M62" s="600">
        <v>2074.555</v>
      </c>
      <c r="N62" s="600">
        <v>1650.425</v>
      </c>
      <c r="O62" s="600">
        <v>1650.425</v>
      </c>
      <c r="P62" s="600">
        <v>1650.425</v>
      </c>
      <c r="Q62" s="600">
        <v>1650.425</v>
      </c>
      <c r="R62" s="600">
        <v>1964.685</v>
      </c>
      <c r="S62" s="600">
        <v>2267.8</v>
      </c>
      <c r="T62" s="600">
        <v>1992.095</v>
      </c>
      <c r="U62" s="600">
        <v>1992.095</v>
      </c>
      <c r="V62" s="600">
        <v>1992.095</v>
      </c>
      <c r="W62" s="600">
        <v>2576.48</v>
      </c>
      <c r="X62" s="600">
        <v>2576.48</v>
      </c>
      <c r="Y62" s="600">
        <v>2576.48</v>
      </c>
      <c r="Z62" s="600">
        <v>3414.84</v>
      </c>
      <c r="AA62" s="600">
        <v>3414.84</v>
      </c>
      <c r="AB62" s="600">
        <v>2969.08</v>
      </c>
      <c r="AC62" s="600">
        <v>2967.02</v>
      </c>
      <c r="AD62" s="600">
        <v>2967.02</v>
      </c>
      <c r="AE62" s="600">
        <v>2967.02</v>
      </c>
      <c r="AF62" s="600">
        <v>2969.08</v>
      </c>
      <c r="AG62" s="600">
        <v>2827.98</v>
      </c>
    </row>
    <row r="63" ht="18" spans="1:33">
      <c r="A63" s="601"/>
      <c r="B63" s="601">
        <v>28</v>
      </c>
      <c r="C63" s="599">
        <v>1772.083</v>
      </c>
      <c r="D63" s="600">
        <v>2518.517</v>
      </c>
      <c r="E63" s="600">
        <v>1311.077</v>
      </c>
      <c r="F63" s="600">
        <v>1281.692</v>
      </c>
      <c r="G63" s="600">
        <v>2288.312</v>
      </c>
      <c r="H63" s="600">
        <v>1923.817</v>
      </c>
      <c r="I63" s="600">
        <v>2483.997</v>
      </c>
      <c r="J63" s="600">
        <v>1925.362</v>
      </c>
      <c r="K63" s="600">
        <v>1926.907</v>
      </c>
      <c r="L63" s="600">
        <v>2084.602</v>
      </c>
      <c r="M63" s="600">
        <v>2086.147</v>
      </c>
      <c r="N63" s="600">
        <v>1657.912</v>
      </c>
      <c r="O63" s="600">
        <v>1657.912</v>
      </c>
      <c r="P63" s="600">
        <v>1657.912</v>
      </c>
      <c r="Q63" s="600">
        <v>1657.912</v>
      </c>
      <c r="R63" s="600">
        <v>1972.257</v>
      </c>
      <c r="S63" s="600">
        <v>2275.787</v>
      </c>
      <c r="T63" s="600">
        <v>1999.567</v>
      </c>
      <c r="U63" s="600">
        <v>1999.567</v>
      </c>
      <c r="V63" s="600">
        <v>1999.567</v>
      </c>
      <c r="W63" s="600">
        <v>2583.967</v>
      </c>
      <c r="X63" s="600">
        <v>2583.967</v>
      </c>
      <c r="Y63" s="600">
        <v>2583.967</v>
      </c>
      <c r="Z63" s="600">
        <v>3422.427</v>
      </c>
      <c r="AA63" s="600">
        <v>3422.427</v>
      </c>
      <c r="AB63" s="600">
        <v>2980.772</v>
      </c>
      <c r="AC63" s="600">
        <v>2978.727</v>
      </c>
      <c r="AD63" s="600">
        <v>2978.727</v>
      </c>
      <c r="AE63" s="600">
        <v>2978.727</v>
      </c>
      <c r="AF63" s="600">
        <v>2980.772</v>
      </c>
      <c r="AG63" s="600">
        <v>2839.572</v>
      </c>
    </row>
    <row r="64" ht="18" spans="1:33">
      <c r="A64" s="601"/>
      <c r="B64" s="601">
        <v>28.5</v>
      </c>
      <c r="C64" s="599">
        <v>1808.498</v>
      </c>
      <c r="D64" s="600">
        <v>2564.644</v>
      </c>
      <c r="E64" s="600">
        <v>1348.949</v>
      </c>
      <c r="F64" s="600">
        <v>1318.549</v>
      </c>
      <c r="G64" s="600">
        <v>2360.054</v>
      </c>
      <c r="H64" s="600">
        <v>1983.334</v>
      </c>
      <c r="I64" s="600">
        <v>2564.214</v>
      </c>
      <c r="J64" s="600">
        <v>1984.979</v>
      </c>
      <c r="K64" s="600">
        <v>1987.039</v>
      </c>
      <c r="L64" s="600">
        <v>2144.219</v>
      </c>
      <c r="M64" s="600">
        <v>2145.664</v>
      </c>
      <c r="N64" s="600">
        <v>1706.084</v>
      </c>
      <c r="O64" s="600">
        <v>1706.084</v>
      </c>
      <c r="P64" s="600">
        <v>1706.084</v>
      </c>
      <c r="Q64" s="600">
        <v>1706.084</v>
      </c>
      <c r="R64" s="600">
        <v>2031.259</v>
      </c>
      <c r="S64" s="600">
        <v>2345.619</v>
      </c>
      <c r="T64" s="600">
        <v>2059.714</v>
      </c>
      <c r="U64" s="600">
        <v>2059.714</v>
      </c>
      <c r="V64" s="600">
        <v>2059.714</v>
      </c>
      <c r="W64" s="600">
        <v>2664.629</v>
      </c>
      <c r="X64" s="600">
        <v>2664.629</v>
      </c>
      <c r="Y64" s="600">
        <v>2664.629</v>
      </c>
      <c r="Z64" s="600">
        <v>3533.474</v>
      </c>
      <c r="AA64" s="600">
        <v>3533.474</v>
      </c>
      <c r="AB64" s="600">
        <v>3071.834</v>
      </c>
      <c r="AC64" s="600">
        <v>3070.189</v>
      </c>
      <c r="AD64" s="600">
        <v>3070.189</v>
      </c>
      <c r="AE64" s="600">
        <v>3070.189</v>
      </c>
      <c r="AF64" s="600">
        <v>3071.834</v>
      </c>
      <c r="AG64" s="600">
        <v>2925.884</v>
      </c>
    </row>
    <row r="65" ht="18" spans="1:33">
      <c r="A65" s="601"/>
      <c r="B65" s="601">
        <v>29</v>
      </c>
      <c r="C65" s="599">
        <v>1832.553</v>
      </c>
      <c r="D65" s="600">
        <v>2602.631</v>
      </c>
      <c r="E65" s="600">
        <v>1354.461</v>
      </c>
      <c r="F65" s="600">
        <v>1323.946</v>
      </c>
      <c r="G65" s="600">
        <v>2366.546</v>
      </c>
      <c r="H65" s="600">
        <v>1988.846</v>
      </c>
      <c r="I65" s="600">
        <v>2569.126</v>
      </c>
      <c r="J65" s="600">
        <v>1990.391</v>
      </c>
      <c r="K65" s="600">
        <v>1992.451</v>
      </c>
      <c r="L65" s="600">
        <v>2155.811</v>
      </c>
      <c r="M65" s="600">
        <v>2157.356</v>
      </c>
      <c r="N65" s="600">
        <v>1713.556</v>
      </c>
      <c r="O65" s="600">
        <v>1713.556</v>
      </c>
      <c r="P65" s="600">
        <v>1713.556</v>
      </c>
      <c r="Q65" s="600">
        <v>1713.556</v>
      </c>
      <c r="R65" s="600">
        <v>2038.846</v>
      </c>
      <c r="S65" s="600">
        <v>2353.191</v>
      </c>
      <c r="T65" s="600">
        <v>2067.686</v>
      </c>
      <c r="U65" s="600">
        <v>2067.686</v>
      </c>
      <c r="V65" s="600">
        <v>2067.686</v>
      </c>
      <c r="W65" s="600">
        <v>2672.701</v>
      </c>
      <c r="X65" s="600">
        <v>2672.701</v>
      </c>
      <c r="Y65" s="600">
        <v>2672.701</v>
      </c>
      <c r="Z65" s="600">
        <v>3540.946</v>
      </c>
      <c r="AA65" s="600">
        <v>3540.946</v>
      </c>
      <c r="AB65" s="600">
        <v>3083.441</v>
      </c>
      <c r="AC65" s="600">
        <v>3081.781</v>
      </c>
      <c r="AD65" s="600">
        <v>3081.781</v>
      </c>
      <c r="AE65" s="600">
        <v>3081.781</v>
      </c>
      <c r="AF65" s="600">
        <v>3083.441</v>
      </c>
      <c r="AG65" s="600">
        <v>2937.491</v>
      </c>
    </row>
    <row r="66" ht="18" spans="1:33">
      <c r="A66" s="601"/>
      <c r="B66" s="601">
        <v>29.5</v>
      </c>
      <c r="C66" s="599">
        <v>1868.968</v>
      </c>
      <c r="D66" s="600">
        <v>2648.743</v>
      </c>
      <c r="E66" s="600">
        <v>1392.348</v>
      </c>
      <c r="F66" s="600">
        <v>1360.903</v>
      </c>
      <c r="G66" s="600">
        <v>2437.773</v>
      </c>
      <c r="H66" s="600">
        <v>2048.878</v>
      </c>
      <c r="I66" s="600">
        <v>2648.743</v>
      </c>
      <c r="J66" s="600">
        <v>2049.923</v>
      </c>
      <c r="K66" s="600">
        <v>2051.983</v>
      </c>
      <c r="L66" s="600">
        <v>2214.828</v>
      </c>
      <c r="M66" s="600">
        <v>2216.373</v>
      </c>
      <c r="N66" s="600">
        <v>1761.843</v>
      </c>
      <c r="O66" s="600">
        <v>1761.843</v>
      </c>
      <c r="P66" s="600">
        <v>1761.843</v>
      </c>
      <c r="Q66" s="600">
        <v>1761.843</v>
      </c>
      <c r="R66" s="600">
        <v>2098.348</v>
      </c>
      <c r="S66" s="600">
        <v>2423.538</v>
      </c>
      <c r="T66" s="600">
        <v>2127.733</v>
      </c>
      <c r="U66" s="600">
        <v>2127.733</v>
      </c>
      <c r="V66" s="600">
        <v>2127.733</v>
      </c>
      <c r="W66" s="600">
        <v>2753.363</v>
      </c>
      <c r="X66" s="600">
        <v>2753.363</v>
      </c>
      <c r="Y66" s="600">
        <v>2753.363</v>
      </c>
      <c r="Z66" s="600">
        <v>3651.608</v>
      </c>
      <c r="AA66" s="600">
        <v>3651.608</v>
      </c>
      <c r="AB66" s="600">
        <v>3174.903</v>
      </c>
      <c r="AC66" s="600">
        <v>3172.843</v>
      </c>
      <c r="AD66" s="600">
        <v>3172.843</v>
      </c>
      <c r="AE66" s="600">
        <v>3172.843</v>
      </c>
      <c r="AF66" s="600">
        <v>3174.903</v>
      </c>
      <c r="AG66" s="600">
        <v>3023.403</v>
      </c>
    </row>
    <row r="67" ht="18" spans="1:33">
      <c r="A67" s="601"/>
      <c r="B67" s="601">
        <v>30</v>
      </c>
      <c r="C67" s="599">
        <v>1893.023</v>
      </c>
      <c r="D67" s="600">
        <v>2687.13</v>
      </c>
      <c r="E67" s="600">
        <v>1397.76</v>
      </c>
      <c r="F67" s="600">
        <v>1365.8</v>
      </c>
      <c r="G67" s="600">
        <v>2444.28</v>
      </c>
      <c r="H67" s="600">
        <v>2053.79</v>
      </c>
      <c r="I67" s="600">
        <v>2654.255</v>
      </c>
      <c r="J67" s="600">
        <v>2055.335</v>
      </c>
      <c r="K67" s="600">
        <v>2057.38</v>
      </c>
      <c r="L67" s="600">
        <v>2226.52</v>
      </c>
      <c r="M67" s="600">
        <v>2227.965</v>
      </c>
      <c r="N67" s="600">
        <v>1769.415</v>
      </c>
      <c r="O67" s="600">
        <v>1769.415</v>
      </c>
      <c r="P67" s="600">
        <v>1769.415</v>
      </c>
      <c r="Q67" s="600">
        <v>1769.415</v>
      </c>
      <c r="R67" s="600">
        <v>2105.82</v>
      </c>
      <c r="S67" s="600">
        <v>2431.11</v>
      </c>
      <c r="T67" s="600">
        <v>2135.305</v>
      </c>
      <c r="U67" s="600">
        <v>2135.305</v>
      </c>
      <c r="V67" s="600">
        <v>2135.305</v>
      </c>
      <c r="W67" s="600">
        <v>2760.935</v>
      </c>
      <c r="X67" s="600">
        <v>2760.935</v>
      </c>
      <c r="Y67" s="600">
        <v>2760.935</v>
      </c>
      <c r="Z67" s="600">
        <v>3659.58</v>
      </c>
      <c r="AA67" s="600">
        <v>3659.58</v>
      </c>
      <c r="AB67" s="600">
        <v>3186.595</v>
      </c>
      <c r="AC67" s="600">
        <v>3184.535</v>
      </c>
      <c r="AD67" s="600">
        <v>3184.535</v>
      </c>
      <c r="AE67" s="600">
        <v>3184.535</v>
      </c>
      <c r="AF67" s="600">
        <v>3186.595</v>
      </c>
      <c r="AG67" s="600">
        <v>3034.995</v>
      </c>
    </row>
    <row r="68" ht="17.25" spans="1:33">
      <c r="A68" s="603" t="s">
        <v>701</v>
      </c>
      <c r="B68" s="604" t="s">
        <v>702</v>
      </c>
      <c r="C68" s="595">
        <v>30</v>
      </c>
      <c r="D68" s="595">
        <v>1</v>
      </c>
      <c r="E68" s="595">
        <v>2</v>
      </c>
      <c r="F68" s="595">
        <v>3</v>
      </c>
      <c r="G68" s="595">
        <v>4</v>
      </c>
      <c r="H68" s="595">
        <v>5</v>
      </c>
      <c r="I68" s="595">
        <v>6</v>
      </c>
      <c r="J68" s="595">
        <v>7</v>
      </c>
      <c r="K68" s="595">
        <v>8</v>
      </c>
      <c r="L68" s="595">
        <v>9</v>
      </c>
      <c r="M68" s="595">
        <v>10</v>
      </c>
      <c r="N68" s="595">
        <v>11</v>
      </c>
      <c r="O68" s="595">
        <v>12</v>
      </c>
      <c r="P68" s="595">
        <v>13</v>
      </c>
      <c r="Q68" s="595">
        <v>14</v>
      </c>
      <c r="R68" s="595">
        <v>15</v>
      </c>
      <c r="S68" s="595">
        <v>16</v>
      </c>
      <c r="T68" s="595">
        <v>17</v>
      </c>
      <c r="U68" s="595">
        <v>18</v>
      </c>
      <c r="V68" s="595">
        <v>19</v>
      </c>
      <c r="W68" s="595">
        <v>20</v>
      </c>
      <c r="X68" s="595">
        <v>21</v>
      </c>
      <c r="Y68" s="595">
        <v>22</v>
      </c>
      <c r="Z68" s="595">
        <v>23</v>
      </c>
      <c r="AA68" s="595">
        <v>24</v>
      </c>
      <c r="AB68" s="595">
        <v>25</v>
      </c>
      <c r="AC68" s="595">
        <v>26</v>
      </c>
      <c r="AD68" s="595">
        <v>27</v>
      </c>
      <c r="AE68" s="595">
        <v>28</v>
      </c>
      <c r="AF68" s="595">
        <v>29</v>
      </c>
      <c r="AG68" s="595">
        <v>31</v>
      </c>
    </row>
    <row r="69" ht="103.5" spans="1:33">
      <c r="A69" s="603"/>
      <c r="B69" s="604"/>
      <c r="C69" s="596" t="s">
        <v>600</v>
      </c>
      <c r="D69" s="596" t="s">
        <v>676</v>
      </c>
      <c r="E69" s="596" t="s">
        <v>677</v>
      </c>
      <c r="F69" s="596" t="s">
        <v>315</v>
      </c>
      <c r="G69" s="596" t="s">
        <v>678</v>
      </c>
      <c r="H69" s="596" t="s">
        <v>679</v>
      </c>
      <c r="I69" s="596" t="s">
        <v>677</v>
      </c>
      <c r="J69" s="596" t="s">
        <v>570</v>
      </c>
      <c r="K69" s="596" t="s">
        <v>647</v>
      </c>
      <c r="L69" s="596" t="s">
        <v>603</v>
      </c>
      <c r="M69" s="596" t="s">
        <v>604</v>
      </c>
      <c r="N69" s="596" t="s">
        <v>680</v>
      </c>
      <c r="O69" s="596" t="s">
        <v>681</v>
      </c>
      <c r="P69" s="596" t="s">
        <v>682</v>
      </c>
      <c r="Q69" s="596" t="s">
        <v>683</v>
      </c>
      <c r="R69" s="596" t="s">
        <v>684</v>
      </c>
      <c r="S69" s="596" t="s">
        <v>685</v>
      </c>
      <c r="T69" s="596" t="s">
        <v>686</v>
      </c>
      <c r="U69" s="596" t="s">
        <v>687</v>
      </c>
      <c r="V69" s="596" t="s">
        <v>688</v>
      </c>
      <c r="W69" s="596" t="s">
        <v>689</v>
      </c>
      <c r="X69" s="596" t="s">
        <v>690</v>
      </c>
      <c r="Y69" s="596" t="s">
        <v>691</v>
      </c>
      <c r="Z69" s="596" t="s">
        <v>692</v>
      </c>
      <c r="AA69" s="596" t="s">
        <v>693</v>
      </c>
      <c r="AB69" s="596" t="s">
        <v>694</v>
      </c>
      <c r="AC69" s="596" t="s">
        <v>695</v>
      </c>
      <c r="AD69" s="596" t="s">
        <v>696</v>
      </c>
      <c r="AE69" s="596" t="s">
        <v>697</v>
      </c>
      <c r="AF69" s="596" t="s">
        <v>445</v>
      </c>
      <c r="AG69" s="596" t="s">
        <v>699</v>
      </c>
    </row>
    <row r="70" ht="18" spans="1:33">
      <c r="A70" s="605"/>
      <c r="B70" s="606" t="s">
        <v>703</v>
      </c>
      <c r="C70" s="599">
        <v>62.44</v>
      </c>
      <c r="D70" s="607">
        <v>61.849</v>
      </c>
      <c r="E70" s="607">
        <v>44.854</v>
      </c>
      <c r="F70" s="607">
        <v>43.824</v>
      </c>
      <c r="G70" s="600">
        <v>80.289</v>
      </c>
      <c r="H70" s="607">
        <v>66.999</v>
      </c>
      <c r="I70" s="607">
        <v>87.099</v>
      </c>
      <c r="J70" s="607">
        <v>69.059</v>
      </c>
      <c r="K70" s="607">
        <v>69.059</v>
      </c>
      <c r="L70" s="626">
        <v>76.799</v>
      </c>
      <c r="M70" s="626">
        <v>76.799</v>
      </c>
      <c r="N70" s="607">
        <v>59.789</v>
      </c>
      <c r="O70" s="607">
        <v>59.789</v>
      </c>
      <c r="P70" s="607">
        <v>59.789</v>
      </c>
      <c r="Q70" s="607">
        <v>59.789</v>
      </c>
      <c r="R70" s="607">
        <v>70.604</v>
      </c>
      <c r="S70" s="607">
        <v>80.404</v>
      </c>
      <c r="T70" s="607">
        <v>71.534</v>
      </c>
      <c r="U70" s="607">
        <v>71.534</v>
      </c>
      <c r="V70" s="607">
        <v>71.534</v>
      </c>
      <c r="W70" s="607">
        <v>90.704</v>
      </c>
      <c r="X70" s="607">
        <v>90.704</v>
      </c>
      <c r="Y70" s="607">
        <v>90.704</v>
      </c>
      <c r="Z70" s="607">
        <v>122.149</v>
      </c>
      <c r="AA70" s="607">
        <v>122.149</v>
      </c>
      <c r="AB70" s="607">
        <v>106.684</v>
      </c>
      <c r="AC70" s="607">
        <v>106.684</v>
      </c>
      <c r="AD70" s="607">
        <v>106.684</v>
      </c>
      <c r="AE70" s="607">
        <v>106.684</v>
      </c>
      <c r="AF70" s="607">
        <v>106.684</v>
      </c>
      <c r="AG70" s="600">
        <v>99.474</v>
      </c>
    </row>
    <row r="71" ht="18" spans="1:33">
      <c r="A71" s="608"/>
      <c r="B71" s="608" t="s">
        <v>704</v>
      </c>
      <c r="C71" s="599">
        <v>62.44</v>
      </c>
      <c r="D71" s="607">
        <v>61.849</v>
      </c>
      <c r="E71" s="607">
        <v>44.854</v>
      </c>
      <c r="F71" s="607">
        <v>43.824</v>
      </c>
      <c r="G71" s="600">
        <v>80.289</v>
      </c>
      <c r="H71" s="607">
        <v>66.999</v>
      </c>
      <c r="I71" s="607">
        <v>87.099</v>
      </c>
      <c r="J71" s="607">
        <v>63.909</v>
      </c>
      <c r="K71" s="607">
        <v>63.909</v>
      </c>
      <c r="L71" s="626">
        <v>78.844</v>
      </c>
      <c r="M71" s="626">
        <v>78.844</v>
      </c>
      <c r="N71" s="607">
        <v>59.789</v>
      </c>
      <c r="O71" s="607">
        <v>59.789</v>
      </c>
      <c r="P71" s="607">
        <v>59.789</v>
      </c>
      <c r="Q71" s="607">
        <v>59.789</v>
      </c>
      <c r="R71" s="607">
        <v>70.604</v>
      </c>
      <c r="S71" s="607">
        <v>80.404</v>
      </c>
      <c r="T71" s="607">
        <v>67.514</v>
      </c>
      <c r="U71" s="607">
        <v>67.514</v>
      </c>
      <c r="V71" s="607">
        <v>67.514</v>
      </c>
      <c r="W71" s="607">
        <v>90.704</v>
      </c>
      <c r="X71" s="607">
        <v>90.704</v>
      </c>
      <c r="Y71" s="607">
        <v>90.704</v>
      </c>
      <c r="Z71" s="607">
        <v>115.439</v>
      </c>
      <c r="AA71" s="607">
        <v>115.439</v>
      </c>
      <c r="AB71" s="607">
        <v>101.534</v>
      </c>
      <c r="AC71" s="607">
        <v>101.534</v>
      </c>
      <c r="AD71" s="607">
        <v>101.534</v>
      </c>
      <c r="AE71" s="607">
        <v>101.534</v>
      </c>
      <c r="AF71" s="607">
        <v>101.534</v>
      </c>
      <c r="AG71" s="600">
        <v>99.474</v>
      </c>
    </row>
    <row r="72" ht="18" spans="1:33">
      <c r="A72" s="608"/>
      <c r="B72" s="608" t="s">
        <v>705</v>
      </c>
      <c r="C72" s="599">
        <v>62.44</v>
      </c>
      <c r="D72" s="607">
        <v>60.289</v>
      </c>
      <c r="E72" s="607">
        <v>42.794</v>
      </c>
      <c r="F72" s="607">
        <v>42.794</v>
      </c>
      <c r="G72" s="600">
        <v>78.244</v>
      </c>
      <c r="H72" s="607">
        <v>64.939</v>
      </c>
      <c r="I72" s="607">
        <v>86.069</v>
      </c>
      <c r="J72" s="607">
        <v>63.909</v>
      </c>
      <c r="K72" s="607">
        <v>63.909</v>
      </c>
      <c r="L72" s="626">
        <v>80.404</v>
      </c>
      <c r="M72" s="626">
        <v>80.404</v>
      </c>
      <c r="N72" s="607">
        <v>59.789</v>
      </c>
      <c r="O72" s="607">
        <v>59.789</v>
      </c>
      <c r="P72" s="607">
        <v>59.789</v>
      </c>
      <c r="Q72" s="607">
        <v>59.789</v>
      </c>
      <c r="R72" s="607">
        <v>78.344</v>
      </c>
      <c r="S72" s="607">
        <v>78.344</v>
      </c>
      <c r="T72" s="607">
        <v>67.514</v>
      </c>
      <c r="U72" s="607">
        <v>67.514</v>
      </c>
      <c r="V72" s="607">
        <v>67.514</v>
      </c>
      <c r="W72" s="607">
        <v>90.704</v>
      </c>
      <c r="X72" s="607">
        <v>90.704</v>
      </c>
      <c r="Y72" s="607">
        <v>90.704</v>
      </c>
      <c r="Z72" s="607">
        <v>104.624</v>
      </c>
      <c r="AA72" s="607">
        <v>104.624</v>
      </c>
      <c r="AB72" s="607">
        <v>101.534</v>
      </c>
      <c r="AC72" s="607">
        <v>101.534</v>
      </c>
      <c r="AD72" s="607">
        <v>101.534</v>
      </c>
      <c r="AE72" s="607">
        <v>101.534</v>
      </c>
      <c r="AF72" s="607">
        <v>101.534</v>
      </c>
      <c r="AG72" s="600">
        <v>98.944</v>
      </c>
    </row>
    <row r="73" ht="18" spans="1:33">
      <c r="A73" s="608"/>
      <c r="B73" s="608" t="s">
        <v>706</v>
      </c>
      <c r="C73" s="599">
        <v>62.44</v>
      </c>
      <c r="D73" s="600">
        <v>57.729</v>
      </c>
      <c r="E73" s="600">
        <v>40.204</v>
      </c>
      <c r="F73" s="600">
        <v>40.204</v>
      </c>
      <c r="G73" s="600">
        <v>76.184</v>
      </c>
      <c r="H73" s="600">
        <v>62.879</v>
      </c>
      <c r="I73" s="600">
        <v>84.009</v>
      </c>
      <c r="J73" s="600">
        <v>61.849</v>
      </c>
      <c r="K73" s="600">
        <v>61.849</v>
      </c>
      <c r="L73" s="600">
        <v>80.404</v>
      </c>
      <c r="M73" s="600">
        <v>80.404</v>
      </c>
      <c r="N73" s="600">
        <v>59.789</v>
      </c>
      <c r="O73" s="600">
        <v>59.789</v>
      </c>
      <c r="P73" s="600">
        <v>59.789</v>
      </c>
      <c r="Q73" s="600">
        <v>59.789</v>
      </c>
      <c r="R73" s="600">
        <v>78.344</v>
      </c>
      <c r="S73" s="600">
        <v>78.344</v>
      </c>
      <c r="T73" s="600">
        <v>66.484</v>
      </c>
      <c r="U73" s="600">
        <v>66.484</v>
      </c>
      <c r="V73" s="600">
        <v>66.484</v>
      </c>
      <c r="W73" s="600">
        <v>88.644</v>
      </c>
      <c r="X73" s="600">
        <v>88.644</v>
      </c>
      <c r="Y73" s="600">
        <v>88.644</v>
      </c>
      <c r="Z73" s="600">
        <v>104.624</v>
      </c>
      <c r="AA73" s="600">
        <v>104.624</v>
      </c>
      <c r="AB73" s="600">
        <v>99.474</v>
      </c>
      <c r="AC73" s="600">
        <v>99.474</v>
      </c>
      <c r="AD73" s="600">
        <v>99.474</v>
      </c>
      <c r="AE73" s="600">
        <v>99.474</v>
      </c>
      <c r="AF73" s="600">
        <v>99.474</v>
      </c>
      <c r="AG73" s="600">
        <v>96.384</v>
      </c>
    </row>
    <row r="74" ht="18" spans="1:33">
      <c r="A74" s="608"/>
      <c r="B74" s="608" t="s">
        <v>707</v>
      </c>
      <c r="C74" s="599">
        <v>62.44</v>
      </c>
      <c r="D74" s="600">
        <v>57.729</v>
      </c>
      <c r="E74" s="600">
        <v>40.204</v>
      </c>
      <c r="F74" s="600">
        <v>40.204</v>
      </c>
      <c r="G74" s="600">
        <v>76.184</v>
      </c>
      <c r="H74" s="600">
        <v>62.879</v>
      </c>
      <c r="I74" s="600">
        <v>84.009</v>
      </c>
      <c r="J74" s="600">
        <v>61.849</v>
      </c>
      <c r="K74" s="600">
        <v>61.849</v>
      </c>
      <c r="L74" s="600">
        <v>86.584</v>
      </c>
      <c r="M74" s="600">
        <v>86.584</v>
      </c>
      <c r="N74" s="600">
        <v>65.969</v>
      </c>
      <c r="O74" s="600">
        <v>65.969</v>
      </c>
      <c r="P74" s="600">
        <v>65.969</v>
      </c>
      <c r="Q74" s="600">
        <v>65.969</v>
      </c>
      <c r="R74" s="600">
        <v>78.344</v>
      </c>
      <c r="S74" s="600">
        <v>78.344</v>
      </c>
      <c r="T74" s="600">
        <v>66.484</v>
      </c>
      <c r="U74" s="600">
        <v>66.484</v>
      </c>
      <c r="V74" s="600">
        <v>66.484</v>
      </c>
      <c r="W74" s="600">
        <v>88.644</v>
      </c>
      <c r="X74" s="600">
        <v>88.644</v>
      </c>
      <c r="Y74" s="600">
        <v>88.644</v>
      </c>
      <c r="Z74" s="600">
        <v>104.624</v>
      </c>
      <c r="AA74" s="600">
        <v>104.624</v>
      </c>
      <c r="AB74" s="600">
        <v>99.474</v>
      </c>
      <c r="AC74" s="600">
        <v>99.474</v>
      </c>
      <c r="AD74" s="600">
        <v>99.474</v>
      </c>
      <c r="AE74" s="600">
        <v>99.474</v>
      </c>
      <c r="AF74" s="600">
        <v>99.474</v>
      </c>
      <c r="AG74" s="600">
        <v>96.384</v>
      </c>
    </row>
    <row r="75" customFormat="1" spans="1:33">
      <c r="A75" s="609" t="s">
        <v>708</v>
      </c>
      <c r="B75" s="610"/>
      <c r="C75" s="611"/>
      <c r="D75" s="611"/>
      <c r="E75" s="611"/>
      <c r="F75" s="611"/>
      <c r="G75" s="611"/>
      <c r="H75" s="611"/>
      <c r="I75" s="611"/>
      <c r="J75" s="611"/>
      <c r="K75" s="611"/>
      <c r="L75" s="611"/>
      <c r="M75" s="611"/>
      <c r="N75" s="611"/>
      <c r="O75" s="611"/>
      <c r="P75" s="611"/>
      <c r="Q75" s="611"/>
      <c r="R75" s="611"/>
      <c r="S75" s="611"/>
      <c r="T75" s="611"/>
      <c r="U75" s="611"/>
      <c r="V75" s="611"/>
      <c r="W75" s="611"/>
      <c r="X75" s="611"/>
      <c r="Y75" s="611"/>
      <c r="Z75" s="611"/>
      <c r="AA75" s="611"/>
      <c r="AB75" s="611"/>
      <c r="AC75" s="611"/>
      <c r="AD75" s="611"/>
      <c r="AE75" s="611"/>
      <c r="AF75" s="611"/>
      <c r="AG75" s="583"/>
    </row>
    <row r="76" customFormat="1" spans="1:33">
      <c r="A76" s="612" t="s">
        <v>709</v>
      </c>
      <c r="B76" s="612"/>
      <c r="C76" s="613"/>
      <c r="D76" s="613"/>
      <c r="E76" s="613"/>
      <c r="F76" s="613"/>
      <c r="G76" s="613"/>
      <c r="H76" s="613"/>
      <c r="I76" s="627"/>
      <c r="J76" s="627"/>
      <c r="K76" s="627"/>
      <c r="L76" s="627"/>
      <c r="M76" s="627"/>
      <c r="N76" s="627"/>
      <c r="O76" s="627"/>
      <c r="P76" s="627"/>
      <c r="Q76" s="627"/>
      <c r="R76" s="625"/>
      <c r="S76" s="625"/>
      <c r="T76" s="625"/>
      <c r="U76" s="625"/>
      <c r="V76" s="625"/>
      <c r="W76" s="625"/>
      <c r="X76" s="625"/>
      <c r="Y76" s="625"/>
      <c r="Z76" s="625"/>
      <c r="AA76" s="625"/>
      <c r="AB76" s="625"/>
      <c r="AC76" s="625"/>
      <c r="AD76" s="625"/>
      <c r="AE76" s="625"/>
      <c r="AF76" s="625"/>
      <c r="AG76" s="583"/>
    </row>
    <row r="77" customFormat="1" spans="1:33">
      <c r="A77" s="40" t="s">
        <v>710</v>
      </c>
      <c r="B77" s="614"/>
      <c r="C77" s="615"/>
      <c r="D77" s="615"/>
      <c r="E77" s="615"/>
      <c r="F77" s="615"/>
      <c r="G77" s="615"/>
      <c r="H77" s="615"/>
      <c r="I77" s="615"/>
      <c r="J77" s="615"/>
      <c r="K77" s="615"/>
      <c r="L77" s="627"/>
      <c r="M77" s="627"/>
      <c r="N77" s="627"/>
      <c r="O77" s="627"/>
      <c r="P77" s="627"/>
      <c r="Q77" s="627"/>
      <c r="R77" s="625"/>
      <c r="S77" s="625"/>
      <c r="T77" s="625"/>
      <c r="U77" s="625"/>
      <c r="V77" s="625"/>
      <c r="W77" s="625"/>
      <c r="X77" s="625"/>
      <c r="Y77" s="625"/>
      <c r="Z77" s="625"/>
      <c r="AA77" s="625"/>
      <c r="AB77" s="625"/>
      <c r="AC77" s="625"/>
      <c r="AD77" s="625"/>
      <c r="AE77" s="625"/>
      <c r="AF77" s="625"/>
      <c r="AG77" s="583"/>
    </row>
    <row r="78" customFormat="1" spans="1:33">
      <c r="A78" s="616" t="s">
        <v>711</v>
      </c>
      <c r="B78" s="617"/>
      <c r="C78" s="618"/>
      <c r="D78" s="618"/>
      <c r="E78" s="618"/>
      <c r="F78" s="618"/>
      <c r="G78" s="618"/>
      <c r="H78" s="618"/>
      <c r="I78" s="615"/>
      <c r="J78" s="615"/>
      <c r="K78" s="615"/>
      <c r="L78" s="627"/>
      <c r="M78" s="627"/>
      <c r="N78" s="627"/>
      <c r="O78" s="627"/>
      <c r="P78" s="627"/>
      <c r="Q78" s="627"/>
      <c r="R78" s="625"/>
      <c r="S78" s="625"/>
      <c r="T78" s="625"/>
      <c r="U78" s="625"/>
      <c r="V78" s="625"/>
      <c r="W78" s="625"/>
      <c r="X78" s="625"/>
      <c r="Y78" s="625"/>
      <c r="Z78" s="625"/>
      <c r="AA78" s="625"/>
      <c r="AB78" s="625"/>
      <c r="AC78" s="625"/>
      <c r="AD78" s="625"/>
      <c r="AE78" s="625"/>
      <c r="AF78" s="625"/>
      <c r="AG78" s="583"/>
    </row>
    <row r="79" customFormat="1" spans="1:33">
      <c r="A79" s="40" t="s">
        <v>712</v>
      </c>
      <c r="B79" s="619"/>
      <c r="C79" s="620"/>
      <c r="D79" s="620"/>
      <c r="E79" s="620"/>
      <c r="F79" s="620"/>
      <c r="G79" s="620"/>
      <c r="H79" s="620"/>
      <c r="I79" s="620"/>
      <c r="J79" s="620"/>
      <c r="K79" s="620"/>
      <c r="L79" s="627"/>
      <c r="M79" s="627"/>
      <c r="N79" s="627"/>
      <c r="O79" s="627"/>
      <c r="P79" s="627"/>
      <c r="Q79" s="627"/>
      <c r="R79" s="625"/>
      <c r="S79" s="625"/>
      <c r="T79" s="625"/>
      <c r="U79" s="625"/>
      <c r="V79" s="625"/>
      <c r="W79" s="625"/>
      <c r="X79" s="625"/>
      <c r="Y79" s="625"/>
      <c r="Z79" s="625"/>
      <c r="AA79" s="625"/>
      <c r="AB79" s="625"/>
      <c r="AC79" s="625"/>
      <c r="AD79" s="625"/>
      <c r="AE79" s="625"/>
      <c r="AF79" s="625"/>
      <c r="AG79" s="583"/>
    </row>
    <row r="80" customFormat="1" ht="17" customHeight="1" spans="1:33">
      <c r="A80" s="616" t="s">
        <v>713</v>
      </c>
      <c r="B80" s="616"/>
      <c r="C80" s="621"/>
      <c r="D80" s="621"/>
      <c r="E80" s="621"/>
      <c r="F80" s="621"/>
      <c r="G80" s="621"/>
      <c r="H80" s="621"/>
      <c r="I80" s="628"/>
      <c r="J80" s="628"/>
      <c r="K80" s="628"/>
      <c r="L80" s="629"/>
      <c r="M80" s="627"/>
      <c r="N80" s="627"/>
      <c r="O80" s="627"/>
      <c r="P80" s="627"/>
      <c r="Q80" s="627"/>
      <c r="R80" s="625"/>
      <c r="S80" s="625"/>
      <c r="T80" s="625"/>
      <c r="U80" s="625"/>
      <c r="V80" s="625"/>
      <c r="W80" s="625"/>
      <c r="X80" s="625"/>
      <c r="Y80" s="625"/>
      <c r="Z80" s="625"/>
      <c r="AA80" s="625"/>
      <c r="AB80" s="625"/>
      <c r="AC80" s="625"/>
      <c r="AD80" s="625"/>
      <c r="AE80" s="625"/>
      <c r="AF80" s="625"/>
      <c r="AG80" s="583"/>
    </row>
    <row r="81" customFormat="1" spans="1:33">
      <c r="A81" s="622" t="s">
        <v>714</v>
      </c>
      <c r="B81" s="612"/>
      <c r="C81" s="613"/>
      <c r="D81" s="613"/>
      <c r="E81" s="613"/>
      <c r="F81" s="613"/>
      <c r="G81" s="613"/>
      <c r="H81" s="613"/>
      <c r="I81" s="627"/>
      <c r="J81" s="627"/>
      <c r="K81" s="627"/>
      <c r="L81" s="627"/>
      <c r="M81" s="627"/>
      <c r="N81" s="627"/>
      <c r="O81" s="627"/>
      <c r="P81" s="627"/>
      <c r="Q81" s="627"/>
      <c r="R81" s="625"/>
      <c r="S81" s="625"/>
      <c r="T81" s="625"/>
      <c r="U81" s="625"/>
      <c r="V81" s="625"/>
      <c r="W81" s="625"/>
      <c r="X81" s="625"/>
      <c r="Y81" s="625"/>
      <c r="Z81" s="625"/>
      <c r="AA81" s="625"/>
      <c r="AB81" s="625"/>
      <c r="AC81" s="625"/>
      <c r="AD81" s="625"/>
      <c r="AE81" s="625"/>
      <c r="AF81" s="625"/>
      <c r="AG81" s="583"/>
    </row>
    <row r="82" customFormat="1" spans="1:33">
      <c r="A82" s="617" t="s">
        <v>715</v>
      </c>
      <c r="B82" s="612"/>
      <c r="C82" s="613"/>
      <c r="D82" s="613"/>
      <c r="E82" s="613"/>
      <c r="F82" s="613"/>
      <c r="G82" s="613"/>
      <c r="H82" s="613"/>
      <c r="I82" s="627"/>
      <c r="J82" s="627"/>
      <c r="K82" s="627"/>
      <c r="L82" s="627"/>
      <c r="M82" s="627"/>
      <c r="N82" s="627"/>
      <c r="O82" s="627"/>
      <c r="P82" s="627"/>
      <c r="Q82" s="627"/>
      <c r="R82" s="625"/>
      <c r="S82" s="625"/>
      <c r="T82" s="625"/>
      <c r="U82" s="625"/>
      <c r="V82" s="625"/>
      <c r="W82" s="625"/>
      <c r="X82" s="625"/>
      <c r="Y82" s="625"/>
      <c r="Z82" s="625"/>
      <c r="AA82" s="625"/>
      <c r="AB82" s="625"/>
      <c r="AC82" s="625"/>
      <c r="AD82" s="625"/>
      <c r="AE82" s="625"/>
      <c r="AF82" s="625"/>
      <c r="AG82" s="583"/>
    </row>
    <row r="83" customFormat="1" spans="1:33">
      <c r="A83" s="612" t="s">
        <v>716</v>
      </c>
      <c r="B83" s="612"/>
      <c r="C83" s="613"/>
      <c r="D83" s="613"/>
      <c r="E83" s="613"/>
      <c r="F83" s="613"/>
      <c r="G83" s="613"/>
      <c r="H83" s="613"/>
      <c r="I83" s="627"/>
      <c r="J83" s="627"/>
      <c r="K83" s="627"/>
      <c r="L83" s="627"/>
      <c r="M83" s="627"/>
      <c r="N83" s="627"/>
      <c r="O83" s="627"/>
      <c r="P83" s="627"/>
      <c r="Q83" s="627"/>
      <c r="R83" s="625"/>
      <c r="S83" s="625"/>
      <c r="T83" s="625"/>
      <c r="U83" s="625"/>
      <c r="V83" s="625"/>
      <c r="W83" s="625"/>
      <c r="X83" s="625"/>
      <c r="Y83" s="625"/>
      <c r="Z83" s="625"/>
      <c r="AA83" s="625"/>
      <c r="AB83" s="625"/>
      <c r="AC83" s="625"/>
      <c r="AD83" s="625"/>
      <c r="AE83" s="625"/>
      <c r="AF83" s="625"/>
      <c r="AG83" s="583"/>
    </row>
    <row r="84" customFormat="1" spans="1:33">
      <c r="A84" s="617" t="s">
        <v>717</v>
      </c>
      <c r="B84" s="617"/>
      <c r="C84" s="618"/>
      <c r="D84" s="618"/>
      <c r="E84" s="618"/>
      <c r="F84" s="618"/>
      <c r="G84" s="618"/>
      <c r="H84" s="618"/>
      <c r="I84" s="615"/>
      <c r="J84" s="615"/>
      <c r="K84" s="615"/>
      <c r="L84" s="615"/>
      <c r="M84" s="615"/>
      <c r="N84" s="615"/>
      <c r="O84" s="615"/>
      <c r="P84" s="615"/>
      <c r="Q84" s="615"/>
      <c r="R84" s="625"/>
      <c r="S84" s="625"/>
      <c r="T84" s="625"/>
      <c r="U84" s="625"/>
      <c r="V84" s="625"/>
      <c r="W84" s="625"/>
      <c r="X84" s="625"/>
      <c r="Y84" s="625"/>
      <c r="Z84" s="625"/>
      <c r="AA84" s="625"/>
      <c r="AB84" s="625"/>
      <c r="AC84" s="625"/>
      <c r="AD84" s="625"/>
      <c r="AE84" s="625"/>
      <c r="AF84" s="625"/>
      <c r="AG84" s="583"/>
    </row>
    <row r="85" customFormat="1" spans="1:33">
      <c r="A85" s="617" t="s">
        <v>718</v>
      </c>
      <c r="B85" s="612"/>
      <c r="C85" s="613"/>
      <c r="D85" s="613"/>
      <c r="E85" s="613"/>
      <c r="F85" s="613"/>
      <c r="G85" s="613"/>
      <c r="H85" s="613"/>
      <c r="I85" s="627"/>
      <c r="J85" s="627"/>
      <c r="K85" s="627"/>
      <c r="L85" s="627"/>
      <c r="M85" s="627"/>
      <c r="N85" s="627"/>
      <c r="O85" s="627"/>
      <c r="P85" s="627"/>
      <c r="Q85" s="627"/>
      <c r="R85" s="625"/>
      <c r="S85" s="625"/>
      <c r="T85" s="625"/>
      <c r="U85" s="625"/>
      <c r="V85" s="625"/>
      <c r="W85" s="625"/>
      <c r="X85" s="625"/>
      <c r="Y85" s="625"/>
      <c r="Z85" s="625"/>
      <c r="AA85" s="625"/>
      <c r="AB85" s="625"/>
      <c r="AC85" s="625"/>
      <c r="AD85" s="625"/>
      <c r="AE85" s="625"/>
      <c r="AF85" s="625"/>
      <c r="AG85" s="583"/>
    </row>
    <row r="86" customFormat="1" spans="1:33">
      <c r="A86" s="612" t="s">
        <v>719</v>
      </c>
      <c r="B86" s="612"/>
      <c r="C86" s="613"/>
      <c r="D86" s="613"/>
      <c r="E86" s="613"/>
      <c r="F86" s="613"/>
      <c r="G86" s="613"/>
      <c r="H86" s="613"/>
      <c r="I86" s="627"/>
      <c r="J86" s="627"/>
      <c r="K86" s="627"/>
      <c r="L86" s="627"/>
      <c r="M86" s="627"/>
      <c r="N86" s="627"/>
      <c r="O86" s="627"/>
      <c r="P86" s="627"/>
      <c r="Q86" s="627"/>
      <c r="R86" s="625"/>
      <c r="S86" s="625"/>
      <c r="T86" s="625"/>
      <c r="U86" s="625"/>
      <c r="V86" s="625"/>
      <c r="W86" s="625"/>
      <c r="X86" s="625"/>
      <c r="Y86" s="625"/>
      <c r="Z86" s="625"/>
      <c r="AA86" s="625"/>
      <c r="AB86" s="625"/>
      <c r="AC86" s="625"/>
      <c r="AD86" s="625"/>
      <c r="AE86" s="625"/>
      <c r="AF86" s="625"/>
      <c r="AG86" s="583"/>
    </row>
    <row r="87" customFormat="1" spans="1:33">
      <c r="A87" s="612" t="s">
        <v>720</v>
      </c>
      <c r="B87" s="612"/>
      <c r="C87" s="613"/>
      <c r="D87" s="613"/>
      <c r="E87" s="613"/>
      <c r="F87" s="613"/>
      <c r="G87" s="613"/>
      <c r="H87" s="613"/>
      <c r="I87" s="627"/>
      <c r="J87" s="627"/>
      <c r="K87" s="627"/>
      <c r="L87" s="627"/>
      <c r="M87" s="627"/>
      <c r="N87" s="627"/>
      <c r="O87" s="627"/>
      <c r="P87" s="627"/>
      <c r="Q87" s="627"/>
      <c r="R87" s="625"/>
      <c r="S87" s="625"/>
      <c r="T87" s="625"/>
      <c r="U87" s="625"/>
      <c r="V87" s="625"/>
      <c r="W87" s="625"/>
      <c r="X87" s="625"/>
      <c r="Y87" s="625"/>
      <c r="Z87" s="625"/>
      <c r="AA87" s="625"/>
      <c r="AB87" s="625"/>
      <c r="AC87" s="625"/>
      <c r="AD87" s="625"/>
      <c r="AE87" s="625"/>
      <c r="AF87" s="625"/>
      <c r="AG87" s="583"/>
    </row>
    <row r="88" customFormat="1" spans="1:33">
      <c r="A88" s="617" t="s">
        <v>721</v>
      </c>
      <c r="B88" s="612"/>
      <c r="C88" s="613"/>
      <c r="D88" s="613"/>
      <c r="E88" s="613"/>
      <c r="F88" s="613"/>
      <c r="G88" s="613"/>
      <c r="H88" s="613"/>
      <c r="I88" s="627"/>
      <c r="J88" s="627"/>
      <c r="K88" s="627"/>
      <c r="L88" s="627"/>
      <c r="M88" s="627"/>
      <c r="N88" s="627"/>
      <c r="O88" s="627"/>
      <c r="P88" s="627"/>
      <c r="Q88" s="627"/>
      <c r="R88" s="625"/>
      <c r="S88" s="625"/>
      <c r="T88" s="625"/>
      <c r="U88" s="625"/>
      <c r="V88" s="625"/>
      <c r="W88" s="625"/>
      <c r="X88" s="625"/>
      <c r="Y88" s="625"/>
      <c r="Z88" s="625"/>
      <c r="AA88" s="625"/>
      <c r="AB88" s="625"/>
      <c r="AC88" s="625"/>
      <c r="AD88" s="625"/>
      <c r="AE88" s="625"/>
      <c r="AF88" s="625"/>
      <c r="AG88" s="583"/>
    </row>
    <row r="89" customFormat="1" spans="1:33">
      <c r="A89" s="612" t="s">
        <v>722</v>
      </c>
      <c r="B89" s="612"/>
      <c r="C89" s="613"/>
      <c r="D89" s="613"/>
      <c r="E89" s="613"/>
      <c r="F89" s="613"/>
      <c r="G89" s="613"/>
      <c r="H89" s="613"/>
      <c r="I89" s="627"/>
      <c r="J89" s="627"/>
      <c r="K89" s="627"/>
      <c r="L89" s="627"/>
      <c r="M89" s="627"/>
      <c r="N89" s="627"/>
      <c r="O89" s="627"/>
      <c r="P89" s="627"/>
      <c r="Q89" s="627"/>
      <c r="R89" s="625"/>
      <c r="S89" s="625"/>
      <c r="T89" s="625"/>
      <c r="U89" s="625"/>
      <c r="V89" s="625"/>
      <c r="W89" s="625"/>
      <c r="X89" s="625"/>
      <c r="Y89" s="625"/>
      <c r="Z89" s="625"/>
      <c r="AA89" s="625"/>
      <c r="AB89" s="625"/>
      <c r="AC89" s="625"/>
      <c r="AD89" s="625"/>
      <c r="AE89" s="625"/>
      <c r="AF89" s="625"/>
      <c r="AG89" s="583"/>
    </row>
    <row r="90" customFormat="1" spans="1:33">
      <c r="A90" s="612" t="s">
        <v>723</v>
      </c>
      <c r="B90" s="612"/>
      <c r="C90" s="613"/>
      <c r="D90" s="613"/>
      <c r="E90" s="613"/>
      <c r="F90" s="613"/>
      <c r="G90" s="613"/>
      <c r="H90" s="613"/>
      <c r="I90" s="627"/>
      <c r="J90" s="627"/>
      <c r="K90" s="627"/>
      <c r="L90" s="627"/>
      <c r="M90" s="627"/>
      <c r="N90" s="627"/>
      <c r="O90" s="627"/>
      <c r="P90" s="627"/>
      <c r="Q90" s="627"/>
      <c r="R90" s="625"/>
      <c r="S90" s="625"/>
      <c r="T90" s="625"/>
      <c r="U90" s="625"/>
      <c r="V90" s="625"/>
      <c r="W90" s="625"/>
      <c r="X90" s="625"/>
      <c r="Y90" s="625"/>
      <c r="Z90" s="625"/>
      <c r="AA90" s="625"/>
      <c r="AB90" s="625"/>
      <c r="AC90" s="625"/>
      <c r="AD90" s="625"/>
      <c r="AE90" s="625"/>
      <c r="AF90" s="625"/>
      <c r="AG90" s="583"/>
    </row>
    <row r="91" customFormat="1" spans="1:33">
      <c r="A91" s="617" t="s">
        <v>724</v>
      </c>
      <c r="B91" s="612"/>
      <c r="C91" s="613"/>
      <c r="D91" s="613"/>
      <c r="E91" s="613"/>
      <c r="F91" s="613"/>
      <c r="G91" s="613"/>
      <c r="H91" s="613"/>
      <c r="I91" s="627"/>
      <c r="J91" s="627"/>
      <c r="K91" s="627"/>
      <c r="L91" s="627"/>
      <c r="M91" s="627"/>
      <c r="N91" s="627"/>
      <c r="O91" s="627"/>
      <c r="P91" s="627"/>
      <c r="Q91" s="627"/>
      <c r="R91" s="625"/>
      <c r="S91" s="625"/>
      <c r="T91" s="625"/>
      <c r="U91" s="625"/>
      <c r="V91" s="625"/>
      <c r="W91" s="625"/>
      <c r="X91" s="625"/>
      <c r="Y91" s="625"/>
      <c r="Z91" s="625"/>
      <c r="AA91" s="625"/>
      <c r="AB91" s="625"/>
      <c r="AC91" s="625"/>
      <c r="AD91" s="625"/>
      <c r="AE91" s="625"/>
      <c r="AF91" s="625"/>
      <c r="AG91" s="583"/>
    </row>
    <row r="92" customFormat="1" spans="1:33">
      <c r="A92" s="617" t="s">
        <v>725</v>
      </c>
      <c r="B92" s="612"/>
      <c r="C92" s="613"/>
      <c r="D92" s="613"/>
      <c r="E92" s="613"/>
      <c r="F92" s="613"/>
      <c r="G92" s="613"/>
      <c r="H92" s="613"/>
      <c r="I92" s="627"/>
      <c r="J92" s="627"/>
      <c r="K92" s="627"/>
      <c r="L92" s="627"/>
      <c r="M92" s="627"/>
      <c r="N92" s="627"/>
      <c r="O92" s="627"/>
      <c r="P92" s="627"/>
      <c r="Q92" s="627"/>
      <c r="R92" s="625"/>
      <c r="S92" s="625"/>
      <c r="T92" s="625"/>
      <c r="U92" s="625"/>
      <c r="V92" s="625"/>
      <c r="W92" s="625"/>
      <c r="X92" s="625"/>
      <c r="Y92" s="625"/>
      <c r="Z92" s="625"/>
      <c r="AA92" s="625"/>
      <c r="AB92" s="625"/>
      <c r="AC92" s="625"/>
      <c r="AD92" s="625"/>
      <c r="AE92" s="625"/>
      <c r="AF92" s="625"/>
      <c r="AG92" s="583"/>
    </row>
    <row r="93" customFormat="1" spans="1:33">
      <c r="A93" s="612" t="s">
        <v>726</v>
      </c>
      <c r="B93" s="612"/>
      <c r="C93" s="613"/>
      <c r="D93" s="613"/>
      <c r="E93" s="613"/>
      <c r="F93" s="613"/>
      <c r="G93" s="613"/>
      <c r="H93" s="613"/>
      <c r="I93" s="627"/>
      <c r="J93" s="627"/>
      <c r="K93" s="627"/>
      <c r="L93" s="627"/>
      <c r="M93" s="627"/>
      <c r="N93" s="627"/>
      <c r="O93" s="627"/>
      <c r="P93" s="627"/>
      <c r="Q93" s="627"/>
      <c r="R93" s="625"/>
      <c r="S93" s="625"/>
      <c r="T93" s="625"/>
      <c r="U93" s="625"/>
      <c r="V93" s="625"/>
      <c r="W93" s="625"/>
      <c r="X93" s="625"/>
      <c r="Y93" s="625"/>
      <c r="Z93" s="625"/>
      <c r="AA93" s="625"/>
      <c r="AB93" s="625"/>
      <c r="AC93" s="625"/>
      <c r="AD93" s="625"/>
      <c r="AE93" s="625"/>
      <c r="AF93" s="625"/>
      <c r="AG93" s="583"/>
    </row>
    <row r="94" customFormat="1" spans="1:33">
      <c r="A94" s="612" t="s">
        <v>727</v>
      </c>
      <c r="B94" s="612"/>
      <c r="C94" s="613"/>
      <c r="D94" s="613"/>
      <c r="E94" s="613"/>
      <c r="F94" s="613"/>
      <c r="G94" s="613"/>
      <c r="H94" s="613"/>
      <c r="I94" s="627"/>
      <c r="J94" s="627"/>
      <c r="K94" s="627"/>
      <c r="L94" s="627"/>
      <c r="M94" s="627"/>
      <c r="N94" s="627"/>
      <c r="O94" s="627"/>
      <c r="P94" s="627"/>
      <c r="Q94" s="627"/>
      <c r="R94" s="625"/>
      <c r="S94" s="625"/>
      <c r="T94" s="625"/>
      <c r="U94" s="625"/>
      <c r="V94" s="625"/>
      <c r="W94" s="625"/>
      <c r="X94" s="625"/>
      <c r="Y94" s="625"/>
      <c r="Z94" s="625"/>
      <c r="AA94" s="625"/>
      <c r="AB94" s="625"/>
      <c r="AC94" s="625"/>
      <c r="AD94" s="625"/>
      <c r="AE94" s="625"/>
      <c r="AF94" s="625"/>
      <c r="AG94" s="583"/>
    </row>
    <row r="95" customFormat="1" spans="1:33">
      <c r="A95" s="612" t="s">
        <v>728</v>
      </c>
      <c r="B95" s="612"/>
      <c r="C95" s="613"/>
      <c r="D95" s="613"/>
      <c r="E95" s="613"/>
      <c r="F95" s="613"/>
      <c r="G95" s="613"/>
      <c r="H95" s="613"/>
      <c r="I95" s="627"/>
      <c r="J95" s="627"/>
      <c r="K95" s="627"/>
      <c r="L95" s="627"/>
      <c r="M95" s="627"/>
      <c r="N95" s="627"/>
      <c r="O95" s="627"/>
      <c r="P95" s="627"/>
      <c r="Q95" s="627"/>
      <c r="R95" s="625"/>
      <c r="S95" s="625"/>
      <c r="T95" s="625"/>
      <c r="U95" s="625"/>
      <c r="V95" s="625"/>
      <c r="W95" s="625"/>
      <c r="X95" s="625"/>
      <c r="Y95" s="625"/>
      <c r="Z95" s="625"/>
      <c r="AA95" s="625"/>
      <c r="AB95" s="625"/>
      <c r="AC95" s="625"/>
      <c r="AD95" s="625"/>
      <c r="AE95" s="625"/>
      <c r="AF95" s="625"/>
      <c r="AG95" s="583"/>
    </row>
    <row r="96" customFormat="1" ht="14.25" spans="1:33">
      <c r="A96" s="623" t="s">
        <v>729</v>
      </c>
      <c r="B96" s="612"/>
      <c r="C96" s="613"/>
      <c r="D96" s="613"/>
      <c r="E96" s="613"/>
      <c r="F96" s="613"/>
      <c r="G96" s="613"/>
      <c r="H96" s="613"/>
      <c r="I96" s="627"/>
      <c r="J96" s="627"/>
      <c r="K96" s="627"/>
      <c r="L96" s="627"/>
      <c r="M96" s="627"/>
      <c r="N96" s="627"/>
      <c r="O96" s="627"/>
      <c r="P96" s="627"/>
      <c r="Q96" s="627"/>
      <c r="R96" s="625"/>
      <c r="S96" s="625"/>
      <c r="T96" s="625"/>
      <c r="U96" s="625"/>
      <c r="V96" s="625"/>
      <c r="W96" s="625"/>
      <c r="X96" s="625"/>
      <c r="Y96" s="625"/>
      <c r="Z96" s="625"/>
      <c r="AA96" s="625"/>
      <c r="AB96" s="625"/>
      <c r="AC96" s="625"/>
      <c r="AD96" s="625"/>
      <c r="AE96" s="625"/>
      <c r="AF96" s="625"/>
      <c r="AG96" s="583"/>
    </row>
    <row r="97" customFormat="1" spans="1:33">
      <c r="A97" s="624" t="s">
        <v>730</v>
      </c>
      <c r="B97" s="624"/>
      <c r="C97" s="625"/>
      <c r="D97" s="625"/>
      <c r="E97" s="625"/>
      <c r="F97" s="625"/>
      <c r="G97" s="625"/>
      <c r="H97" s="625"/>
      <c r="I97" s="625"/>
      <c r="J97" s="625"/>
      <c r="K97" s="625"/>
      <c r="L97" s="625"/>
      <c r="M97" s="625"/>
      <c r="N97" s="625"/>
      <c r="O97" s="625"/>
      <c r="P97" s="625"/>
      <c r="Q97" s="625"/>
      <c r="R97" s="625"/>
      <c r="S97" s="625"/>
      <c r="T97" s="625"/>
      <c r="U97" s="625"/>
      <c r="V97" s="625"/>
      <c r="W97" s="625"/>
      <c r="X97" s="625"/>
      <c r="Y97" s="625"/>
      <c r="Z97" s="625"/>
      <c r="AA97" s="625"/>
      <c r="AB97" s="625"/>
      <c r="AC97" s="625"/>
      <c r="AD97" s="625"/>
      <c r="AE97" s="625"/>
      <c r="AF97" s="625"/>
      <c r="AG97" s="583"/>
    </row>
  </sheetData>
  <mergeCells count="7">
    <mergeCell ref="A2:AG2"/>
    <mergeCell ref="A3:AG3"/>
    <mergeCell ref="A4:AG4"/>
    <mergeCell ref="A5:AG5"/>
    <mergeCell ref="A68:A69"/>
    <mergeCell ref="B68:B69"/>
    <mergeCell ref="A6:B7"/>
  </mergeCells>
  <hyperlinks>
    <hyperlink ref="Q2" location="目录!A1"/>
    <hyperlink ref="A96" location="DHL操作要求!A1" display="17.更多费用及国家清关要求，详见报价表“DHL规则”其他相关注意事项请查阅所使用运单的背书条款；本公司保留各条款的所有及最终解释权。"/>
    <hyperlink ref="AH2" location="目录!A1" display="目录!A1"/>
    <hyperlink ref="AH3" location="'D5-HKDHL特货价-分区'!A1" display="分区"/>
  </hyperlinks>
  <pageMargins left="0.75" right="0.75" top="1" bottom="1" header="0.5" footer="0.5"/>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49977111117893"/>
  </sheetPr>
  <dimension ref="A1:K253"/>
  <sheetViews>
    <sheetView showGridLines="0" workbookViewId="0">
      <selection activeCell="E2" sqref="E2"/>
    </sheetView>
  </sheetViews>
  <sheetFormatPr defaultColWidth="9" defaultRowHeight="14.25"/>
  <cols>
    <col min="1" max="1" width="18.75" style="560" customWidth="1"/>
    <col min="2" max="3" width="27.375" style="560" customWidth="1"/>
    <col min="4" max="4" width="19.125" style="202" customWidth="1"/>
    <col min="5" max="5" width="10.375" style="21"/>
    <col min="6" max="8" width="9" style="21"/>
    <col min="9" max="16384" width="9" style="202"/>
  </cols>
  <sheetData>
    <row r="1" s="202" customFormat="1" ht="72" customHeight="1" spans="1:8">
      <c r="A1" s="561" t="s">
        <v>731</v>
      </c>
      <c r="B1" s="561"/>
      <c r="C1" s="561"/>
      <c r="D1" s="561"/>
      <c r="E1" s="562"/>
      <c r="F1" s="562"/>
      <c r="G1" s="562"/>
      <c r="H1" s="562"/>
    </row>
    <row r="2" s="202" customFormat="1" ht="19" customHeight="1" spans="1:8">
      <c r="A2" s="563" t="s">
        <v>732</v>
      </c>
      <c r="B2" s="563" t="s">
        <v>733</v>
      </c>
      <c r="C2" s="563" t="s">
        <v>734</v>
      </c>
      <c r="D2" s="388" t="s">
        <v>735</v>
      </c>
      <c r="E2" s="564" t="s">
        <v>65</v>
      </c>
      <c r="F2" s="562"/>
      <c r="G2" s="562"/>
      <c r="H2" s="562"/>
    </row>
    <row r="3" s="202" customFormat="1" spans="1:11">
      <c r="A3" s="565" t="s">
        <v>736</v>
      </c>
      <c r="B3" s="565"/>
      <c r="C3" s="565"/>
      <c r="D3" s="174"/>
      <c r="E3" s="566"/>
      <c r="F3" s="562"/>
      <c r="G3" s="562"/>
      <c r="H3" s="562"/>
      <c r="J3" s="21"/>
      <c r="K3" s="21"/>
    </row>
    <row r="4" s="202" customFormat="1" spans="1:11">
      <c r="A4" s="567" t="s">
        <v>676</v>
      </c>
      <c r="B4" s="567" t="s">
        <v>737</v>
      </c>
      <c r="C4" s="567" t="s">
        <v>738</v>
      </c>
      <c r="D4" s="568"/>
      <c r="E4" s="562"/>
      <c r="F4" s="562"/>
      <c r="G4" s="562"/>
      <c r="H4" s="562"/>
      <c r="J4" s="21"/>
      <c r="K4" s="21"/>
    </row>
    <row r="5" s="202" customFormat="1" spans="1:11">
      <c r="A5" s="565" t="s">
        <v>739</v>
      </c>
      <c r="B5" s="565"/>
      <c r="C5" s="565"/>
      <c r="D5" s="569"/>
      <c r="E5" s="570"/>
      <c r="F5" s="570"/>
      <c r="G5" s="570"/>
      <c r="H5" s="570"/>
      <c r="J5" s="21"/>
      <c r="K5" s="21"/>
    </row>
    <row r="6" s="202" customFormat="1" spans="1:11">
      <c r="A6" s="567" t="s">
        <v>740</v>
      </c>
      <c r="B6" s="567" t="s">
        <v>741</v>
      </c>
      <c r="C6" s="567" t="s">
        <v>742</v>
      </c>
      <c r="D6" s="569"/>
      <c r="E6" s="571"/>
      <c r="F6" s="571"/>
      <c r="G6" s="571"/>
      <c r="H6" s="571"/>
      <c r="J6" s="576"/>
      <c r="K6" s="577"/>
    </row>
    <row r="7" s="202" customFormat="1" spans="1:11">
      <c r="A7" s="567" t="s">
        <v>585</v>
      </c>
      <c r="B7" s="567" t="s">
        <v>743</v>
      </c>
      <c r="C7" s="567" t="s">
        <v>744</v>
      </c>
      <c r="D7" s="569"/>
      <c r="E7" s="571"/>
      <c r="F7" s="571"/>
      <c r="G7" s="571"/>
      <c r="H7" s="571"/>
      <c r="J7" s="576"/>
      <c r="K7" s="577"/>
    </row>
    <row r="8" s="202" customFormat="1" spans="1:11">
      <c r="A8" s="567" t="s">
        <v>745</v>
      </c>
      <c r="B8" s="567" t="s">
        <v>746</v>
      </c>
      <c r="C8" s="567" t="s">
        <v>747</v>
      </c>
      <c r="D8" s="569"/>
      <c r="E8" s="571"/>
      <c r="F8" s="571"/>
      <c r="G8" s="571"/>
      <c r="H8" s="571"/>
      <c r="J8" s="576"/>
      <c r="K8" s="577"/>
    </row>
    <row r="9" s="202" customFormat="1" spans="1:11">
      <c r="A9" s="567" t="s">
        <v>748</v>
      </c>
      <c r="B9" s="567" t="s">
        <v>749</v>
      </c>
      <c r="C9" s="567" t="s">
        <v>750</v>
      </c>
      <c r="D9" s="174"/>
      <c r="E9" s="21"/>
      <c r="F9" s="21"/>
      <c r="G9" s="21"/>
      <c r="H9" s="21"/>
      <c r="J9" s="576"/>
      <c r="K9" s="577"/>
    </row>
    <row r="10" s="202" customFormat="1" spans="1:11">
      <c r="A10" s="567" t="s">
        <v>751</v>
      </c>
      <c r="B10" s="567" t="s">
        <v>752</v>
      </c>
      <c r="C10" s="567" t="s">
        <v>753</v>
      </c>
      <c r="D10" s="174"/>
      <c r="E10" s="21"/>
      <c r="F10" s="21"/>
      <c r="G10" s="21"/>
      <c r="H10" s="21"/>
      <c r="J10" s="576"/>
      <c r="K10" s="577"/>
    </row>
    <row r="11" s="202" customFormat="1" spans="1:11">
      <c r="A11" s="572" t="s">
        <v>591</v>
      </c>
      <c r="B11" s="572" t="s">
        <v>754</v>
      </c>
      <c r="C11" s="572" t="s">
        <v>755</v>
      </c>
      <c r="D11" s="388" t="s">
        <v>756</v>
      </c>
      <c r="E11" s="21"/>
      <c r="F11" s="21"/>
      <c r="G11" s="21"/>
      <c r="H11" s="21"/>
      <c r="J11" s="576"/>
      <c r="K11" s="577"/>
    </row>
    <row r="12" s="202" customFormat="1" spans="1:11">
      <c r="A12" s="567" t="s">
        <v>757</v>
      </c>
      <c r="B12" s="567" t="s">
        <v>758</v>
      </c>
      <c r="C12" s="567" t="s">
        <v>759</v>
      </c>
      <c r="D12" s="174"/>
      <c r="E12" s="21"/>
      <c r="F12" s="21"/>
      <c r="G12" s="21"/>
      <c r="H12" s="21"/>
      <c r="J12" s="576"/>
      <c r="K12" s="577"/>
    </row>
    <row r="13" s="202" customFormat="1" spans="1:11">
      <c r="A13" s="565" t="s">
        <v>760</v>
      </c>
      <c r="B13" s="565"/>
      <c r="C13" s="565"/>
      <c r="D13" s="174"/>
      <c r="E13" s="21"/>
      <c r="F13" s="21"/>
      <c r="G13" s="21"/>
      <c r="H13" s="21"/>
      <c r="J13" s="576"/>
      <c r="K13" s="577"/>
    </row>
    <row r="14" s="202" customFormat="1" spans="1:11">
      <c r="A14" s="567" t="s">
        <v>315</v>
      </c>
      <c r="B14" s="567" t="s">
        <v>761</v>
      </c>
      <c r="C14" s="567" t="s">
        <v>762</v>
      </c>
      <c r="D14" s="174"/>
      <c r="E14" s="21"/>
      <c r="F14" s="21"/>
      <c r="G14" s="21"/>
      <c r="H14" s="21"/>
      <c r="J14" s="576"/>
      <c r="K14" s="577"/>
    </row>
    <row r="15" s="202" customFormat="1" spans="1:11">
      <c r="A15" s="565" t="s">
        <v>763</v>
      </c>
      <c r="B15" s="565"/>
      <c r="C15" s="565"/>
      <c r="D15" s="174"/>
      <c r="E15" s="21"/>
      <c r="F15" s="21"/>
      <c r="G15" s="21"/>
      <c r="H15" s="21"/>
      <c r="J15" s="576"/>
      <c r="K15" s="577"/>
    </row>
    <row r="16" s="202" customFormat="1" spans="1:11">
      <c r="A16" s="567" t="s">
        <v>764</v>
      </c>
      <c r="B16" s="567" t="s">
        <v>765</v>
      </c>
      <c r="C16" s="567" t="s">
        <v>766</v>
      </c>
      <c r="D16" s="174"/>
      <c r="E16" s="21"/>
      <c r="F16" s="21"/>
      <c r="G16" s="21"/>
      <c r="H16" s="21"/>
      <c r="J16" s="576"/>
      <c r="K16" s="577"/>
    </row>
    <row r="17" s="202" customFormat="1" spans="1:11">
      <c r="A17" s="567" t="s">
        <v>767</v>
      </c>
      <c r="B17" s="567" t="s">
        <v>768</v>
      </c>
      <c r="C17" s="567" t="s">
        <v>769</v>
      </c>
      <c r="D17" s="174"/>
      <c r="E17" s="21"/>
      <c r="F17" s="21"/>
      <c r="G17" s="21"/>
      <c r="H17" s="21"/>
      <c r="I17" s="21"/>
      <c r="J17" s="576"/>
      <c r="K17" s="577"/>
    </row>
    <row r="18" s="202" customFormat="1" spans="1:11">
      <c r="A18" s="565" t="s">
        <v>770</v>
      </c>
      <c r="B18" s="565"/>
      <c r="C18" s="565"/>
      <c r="D18" s="174"/>
      <c r="E18" s="21"/>
      <c r="F18" s="21"/>
      <c r="G18" s="21"/>
      <c r="H18" s="21"/>
      <c r="J18" s="576"/>
      <c r="K18" s="577"/>
    </row>
    <row r="19" s="202" customFormat="1" spans="1:11">
      <c r="A19" s="567" t="s">
        <v>593</v>
      </c>
      <c r="B19" s="567" t="s">
        <v>771</v>
      </c>
      <c r="C19" s="567" t="s">
        <v>772</v>
      </c>
      <c r="D19" s="174"/>
      <c r="E19" s="21"/>
      <c r="F19" s="21"/>
      <c r="G19" s="21"/>
      <c r="H19" s="21"/>
      <c r="J19" s="576"/>
      <c r="K19" s="577"/>
    </row>
    <row r="20" s="202" customFormat="1" spans="1:11">
      <c r="A20" s="567" t="s">
        <v>589</v>
      </c>
      <c r="B20" s="567" t="s">
        <v>773</v>
      </c>
      <c r="C20" s="567" t="s">
        <v>774</v>
      </c>
      <c r="D20" s="174"/>
      <c r="E20" s="21"/>
      <c r="F20" s="21"/>
      <c r="G20" s="21"/>
      <c r="H20" s="21"/>
      <c r="J20" s="576"/>
      <c r="K20" s="577"/>
    </row>
    <row r="21" s="202" customFormat="1" spans="1:11">
      <c r="A21" s="567" t="s">
        <v>590</v>
      </c>
      <c r="B21" s="567" t="s">
        <v>775</v>
      </c>
      <c r="C21" s="567" t="s">
        <v>776</v>
      </c>
      <c r="D21" s="174"/>
      <c r="E21" s="21"/>
      <c r="F21" s="21"/>
      <c r="G21" s="21"/>
      <c r="H21" s="21"/>
      <c r="J21" s="576"/>
      <c r="K21" s="578"/>
    </row>
    <row r="22" s="202" customFormat="1" spans="1:11">
      <c r="A22" s="567" t="s">
        <v>594</v>
      </c>
      <c r="B22" s="567" t="s">
        <v>777</v>
      </c>
      <c r="C22" s="567" t="s">
        <v>778</v>
      </c>
      <c r="D22" s="174"/>
      <c r="E22" s="21"/>
      <c r="F22" s="21"/>
      <c r="G22" s="21"/>
      <c r="H22" s="21"/>
      <c r="J22" s="576"/>
      <c r="K22" s="577"/>
    </row>
    <row r="23" s="202" customFormat="1" spans="1:11">
      <c r="A23" s="565" t="s">
        <v>779</v>
      </c>
      <c r="B23" s="565"/>
      <c r="C23" s="565"/>
      <c r="D23" s="174"/>
      <c r="E23" s="21"/>
      <c r="F23" s="21"/>
      <c r="G23" s="21"/>
      <c r="H23" s="21"/>
      <c r="J23" s="576"/>
      <c r="K23" s="577"/>
    </row>
    <row r="24" s="202" customFormat="1" spans="1:11">
      <c r="A24" s="567" t="s">
        <v>646</v>
      </c>
      <c r="B24" s="567" t="s">
        <v>780</v>
      </c>
      <c r="C24" s="567" t="s">
        <v>781</v>
      </c>
      <c r="D24" s="174"/>
      <c r="E24" s="21"/>
      <c r="F24" s="21"/>
      <c r="G24" s="21"/>
      <c r="H24" s="21"/>
      <c r="J24" s="576"/>
      <c r="K24" s="577"/>
    </row>
    <row r="25" s="202" customFormat="1" spans="1:11">
      <c r="A25" s="567" t="s">
        <v>782</v>
      </c>
      <c r="B25" s="567" t="s">
        <v>783</v>
      </c>
      <c r="C25" s="567" t="s">
        <v>784</v>
      </c>
      <c r="D25" s="174"/>
      <c r="E25" s="21"/>
      <c r="F25" s="21"/>
      <c r="G25" s="21"/>
      <c r="H25" s="21"/>
      <c r="J25" s="576"/>
      <c r="K25" s="577"/>
    </row>
    <row r="26" s="202" customFormat="1" spans="1:11">
      <c r="A26" s="567" t="s">
        <v>785</v>
      </c>
      <c r="B26" s="567" t="s">
        <v>786</v>
      </c>
      <c r="C26" s="567" t="s">
        <v>787</v>
      </c>
      <c r="D26" s="174"/>
      <c r="E26" s="21"/>
      <c r="F26" s="21"/>
      <c r="G26" s="21"/>
      <c r="H26" s="21"/>
      <c r="J26" s="576"/>
      <c r="K26" s="577"/>
    </row>
    <row r="27" s="202" customFormat="1" spans="1:11">
      <c r="A27" s="567" t="s">
        <v>650</v>
      </c>
      <c r="B27" s="567" t="s">
        <v>788</v>
      </c>
      <c r="C27" s="567" t="s">
        <v>789</v>
      </c>
      <c r="D27" s="174"/>
      <c r="E27" s="21"/>
      <c r="F27" s="21"/>
      <c r="G27" s="21"/>
      <c r="H27" s="21"/>
      <c r="J27" s="270"/>
      <c r="K27" s="270"/>
    </row>
    <row r="28" s="202" customFormat="1" spans="1:11">
      <c r="A28" s="567" t="s">
        <v>790</v>
      </c>
      <c r="B28" s="567" t="s">
        <v>791</v>
      </c>
      <c r="C28" s="567" t="s">
        <v>792</v>
      </c>
      <c r="D28" s="174"/>
      <c r="E28" s="21"/>
      <c r="F28" s="21"/>
      <c r="G28" s="21"/>
      <c r="H28" s="21"/>
      <c r="J28" s="21"/>
      <c r="K28" s="21"/>
    </row>
    <row r="29" s="202" customFormat="1" spans="1:11">
      <c r="A29" s="567" t="s">
        <v>793</v>
      </c>
      <c r="B29" s="567" t="s">
        <v>794</v>
      </c>
      <c r="C29" s="567" t="s">
        <v>795</v>
      </c>
      <c r="D29" s="174"/>
      <c r="E29" s="21"/>
      <c r="F29" s="21"/>
      <c r="G29" s="21"/>
      <c r="H29" s="21"/>
      <c r="J29" s="21"/>
      <c r="K29" s="21"/>
    </row>
    <row r="30" s="202" customFormat="1" spans="1:8">
      <c r="A30" s="572" t="s">
        <v>652</v>
      </c>
      <c r="B30" s="572" t="s">
        <v>796</v>
      </c>
      <c r="C30" s="572" t="s">
        <v>797</v>
      </c>
      <c r="D30" s="388" t="s">
        <v>798</v>
      </c>
      <c r="E30" s="21"/>
      <c r="F30" s="21"/>
      <c r="G30" s="21"/>
      <c r="H30" s="21"/>
    </row>
    <row r="31" s="202" customFormat="1" spans="1:8">
      <c r="A31" s="567" t="s">
        <v>653</v>
      </c>
      <c r="B31" s="567" t="s">
        <v>799</v>
      </c>
      <c r="C31" s="567" t="s">
        <v>800</v>
      </c>
      <c r="D31" s="174"/>
      <c r="E31" s="21"/>
      <c r="F31" s="21"/>
      <c r="G31" s="21"/>
      <c r="H31" s="21"/>
    </row>
    <row r="32" s="202" customFormat="1" spans="1:8">
      <c r="A32" s="567" t="s">
        <v>801</v>
      </c>
      <c r="B32" s="567" t="s">
        <v>802</v>
      </c>
      <c r="C32" s="567" t="s">
        <v>803</v>
      </c>
      <c r="D32" s="174"/>
      <c r="E32" s="21"/>
      <c r="F32" s="21"/>
      <c r="G32" s="21"/>
      <c r="H32" s="21"/>
    </row>
    <row r="33" s="202" customFormat="1" spans="1:8">
      <c r="A33" s="567" t="s">
        <v>804</v>
      </c>
      <c r="B33" s="567" t="s">
        <v>805</v>
      </c>
      <c r="C33" s="567" t="s">
        <v>806</v>
      </c>
      <c r="D33" s="174"/>
      <c r="E33" s="21"/>
      <c r="F33" s="21"/>
      <c r="G33" s="21"/>
      <c r="H33" s="21"/>
    </row>
    <row r="34" s="202" customFormat="1" spans="1:8">
      <c r="A34" s="572" t="s">
        <v>807</v>
      </c>
      <c r="B34" s="572" t="s">
        <v>808</v>
      </c>
      <c r="C34" s="572" t="s">
        <v>809</v>
      </c>
      <c r="D34" s="388" t="s">
        <v>756</v>
      </c>
      <c r="E34" s="21"/>
      <c r="F34" s="21"/>
      <c r="G34" s="21"/>
      <c r="H34" s="21"/>
    </row>
    <row r="35" s="202" customFormat="1" spans="1:8">
      <c r="A35" s="567" t="s">
        <v>810</v>
      </c>
      <c r="B35" s="567" t="s">
        <v>811</v>
      </c>
      <c r="C35" s="567" t="s">
        <v>812</v>
      </c>
      <c r="D35" s="174"/>
      <c r="E35" s="21"/>
      <c r="F35" s="21"/>
      <c r="G35" s="21"/>
      <c r="H35" s="21"/>
    </row>
    <row r="36" s="202" customFormat="1" spans="1:8">
      <c r="A36" s="567" t="s">
        <v>661</v>
      </c>
      <c r="B36" s="567" t="s">
        <v>813</v>
      </c>
      <c r="C36" s="567" t="s">
        <v>814</v>
      </c>
      <c r="D36" s="174"/>
      <c r="E36" s="21"/>
      <c r="F36" s="21"/>
      <c r="G36" s="21"/>
      <c r="H36" s="21"/>
    </row>
    <row r="37" s="202" customFormat="1" spans="1:8">
      <c r="A37" s="567" t="s">
        <v>662</v>
      </c>
      <c r="B37" s="567" t="s">
        <v>815</v>
      </c>
      <c r="C37" s="567" t="s">
        <v>816</v>
      </c>
      <c r="D37" s="174"/>
      <c r="E37" s="21"/>
      <c r="F37" s="21"/>
      <c r="G37" s="21"/>
      <c r="H37" s="21"/>
    </row>
    <row r="38" s="202" customFormat="1" spans="1:8">
      <c r="A38" s="567" t="s">
        <v>817</v>
      </c>
      <c r="B38" s="567" t="s">
        <v>818</v>
      </c>
      <c r="C38" s="567" t="s">
        <v>819</v>
      </c>
      <c r="D38" s="174"/>
      <c r="E38" s="21"/>
      <c r="F38" s="21"/>
      <c r="G38" s="21"/>
      <c r="H38" s="21"/>
    </row>
    <row r="39" s="202" customFormat="1" spans="1:8">
      <c r="A39" s="567" t="s">
        <v>665</v>
      </c>
      <c r="B39" s="567" t="s">
        <v>820</v>
      </c>
      <c r="C39" s="567" t="s">
        <v>821</v>
      </c>
      <c r="D39" s="174"/>
      <c r="E39" s="21"/>
      <c r="F39" s="21"/>
      <c r="G39" s="21"/>
      <c r="H39" s="21"/>
    </row>
    <row r="40" s="202" customFormat="1" spans="1:8">
      <c r="A40" s="567" t="s">
        <v>822</v>
      </c>
      <c r="B40" s="567" t="s">
        <v>823</v>
      </c>
      <c r="C40" s="567" t="s">
        <v>824</v>
      </c>
      <c r="D40" s="174"/>
      <c r="E40" s="21"/>
      <c r="F40" s="21"/>
      <c r="G40" s="21"/>
      <c r="H40" s="21"/>
    </row>
    <row r="41" s="202" customFormat="1" spans="1:8">
      <c r="A41" s="567" t="s">
        <v>825</v>
      </c>
      <c r="B41" s="567" t="s">
        <v>826</v>
      </c>
      <c r="C41" s="567" t="s">
        <v>827</v>
      </c>
      <c r="D41" s="174"/>
      <c r="E41" s="21"/>
      <c r="F41" s="21"/>
      <c r="G41" s="21"/>
      <c r="H41" s="21"/>
    </row>
    <row r="42" s="202" customFormat="1" spans="1:8">
      <c r="A42" s="567" t="s">
        <v>828</v>
      </c>
      <c r="B42" s="567" t="s">
        <v>829</v>
      </c>
      <c r="C42" s="567" t="s">
        <v>830</v>
      </c>
      <c r="D42" s="174"/>
      <c r="E42" s="21"/>
      <c r="F42" s="21"/>
      <c r="G42" s="21"/>
      <c r="H42" s="21"/>
    </row>
    <row r="43" s="202" customFormat="1" spans="1:8">
      <c r="A43" s="567" t="s">
        <v>670</v>
      </c>
      <c r="B43" s="567" t="s">
        <v>831</v>
      </c>
      <c r="C43" s="567" t="s">
        <v>832</v>
      </c>
      <c r="D43" s="174"/>
      <c r="E43" s="21"/>
      <c r="F43" s="21"/>
      <c r="G43" s="21"/>
      <c r="H43" s="21"/>
    </row>
    <row r="44" s="202" customFormat="1" spans="1:8">
      <c r="A44" s="565" t="s">
        <v>833</v>
      </c>
      <c r="B44" s="565"/>
      <c r="C44" s="565"/>
      <c r="D44" s="174"/>
      <c r="E44" s="21"/>
      <c r="F44" s="21"/>
      <c r="G44" s="21"/>
      <c r="H44" s="21"/>
    </row>
    <row r="45" s="202" customFormat="1" spans="1:8">
      <c r="A45" s="567" t="s">
        <v>641</v>
      </c>
      <c r="B45" s="567" t="s">
        <v>834</v>
      </c>
      <c r="C45" s="567" t="s">
        <v>835</v>
      </c>
      <c r="D45" s="174"/>
      <c r="E45" s="21"/>
      <c r="F45" s="21"/>
      <c r="G45" s="21"/>
      <c r="H45" s="21"/>
    </row>
    <row r="46" s="202" customFormat="1" spans="1:8">
      <c r="A46" s="567" t="s">
        <v>570</v>
      </c>
      <c r="B46" s="567" t="s">
        <v>836</v>
      </c>
      <c r="C46" s="567" t="s">
        <v>837</v>
      </c>
      <c r="D46" s="174"/>
      <c r="E46" s="21"/>
      <c r="F46" s="21"/>
      <c r="G46" s="21"/>
      <c r="H46" s="21"/>
    </row>
    <row r="47" s="202" customFormat="1" spans="1:8">
      <c r="A47" s="565" t="s">
        <v>838</v>
      </c>
      <c r="B47" s="565"/>
      <c r="C47" s="565"/>
      <c r="D47" s="174"/>
      <c r="E47" s="21"/>
      <c r="F47" s="21"/>
      <c r="G47" s="21"/>
      <c r="H47" s="21"/>
    </row>
    <row r="48" s="202" customFormat="1" spans="1:8">
      <c r="A48" s="567" t="s">
        <v>647</v>
      </c>
      <c r="B48" s="567" t="s">
        <v>839</v>
      </c>
      <c r="C48" s="567" t="s">
        <v>840</v>
      </c>
      <c r="D48" s="174"/>
      <c r="E48" s="21"/>
      <c r="F48" s="21"/>
      <c r="G48" s="21"/>
      <c r="H48" s="21"/>
    </row>
    <row r="49" s="202" customFormat="1" spans="1:8">
      <c r="A49" s="565" t="s">
        <v>841</v>
      </c>
      <c r="B49" s="565"/>
      <c r="C49" s="565"/>
      <c r="D49" s="174"/>
      <c r="E49" s="21"/>
      <c r="F49" s="21"/>
      <c r="G49" s="21"/>
      <c r="H49" s="21"/>
    </row>
    <row r="50" s="202" customFormat="1" spans="1:8">
      <c r="A50" s="567" t="s">
        <v>603</v>
      </c>
      <c r="B50" s="567" t="s">
        <v>842</v>
      </c>
      <c r="C50" s="567" t="s">
        <v>843</v>
      </c>
      <c r="D50" s="174"/>
      <c r="E50" s="21"/>
      <c r="F50" s="21"/>
      <c r="G50" s="21"/>
      <c r="H50" s="21"/>
    </row>
    <row r="51" s="202" customFormat="1" spans="1:8">
      <c r="A51" s="565" t="s">
        <v>844</v>
      </c>
      <c r="B51" s="565"/>
      <c r="C51" s="565"/>
      <c r="D51" s="174"/>
      <c r="E51" s="21"/>
      <c r="F51" s="21"/>
      <c r="G51" s="21"/>
      <c r="H51" s="21"/>
    </row>
    <row r="52" s="202" customFormat="1" spans="1:8">
      <c r="A52" s="567" t="s">
        <v>604</v>
      </c>
      <c r="B52" s="567" t="s">
        <v>845</v>
      </c>
      <c r="C52" s="567" t="s">
        <v>846</v>
      </c>
      <c r="D52" s="174"/>
      <c r="E52" s="21"/>
      <c r="F52" s="21"/>
      <c r="G52" s="21"/>
      <c r="H52" s="21"/>
    </row>
    <row r="53" s="202" customFormat="1" spans="1:8">
      <c r="A53" s="565" t="s">
        <v>847</v>
      </c>
      <c r="B53" s="565"/>
      <c r="C53" s="565"/>
      <c r="D53" s="174"/>
      <c r="E53" s="21"/>
      <c r="F53" s="21"/>
      <c r="G53" s="21"/>
      <c r="H53" s="21"/>
    </row>
    <row r="54" s="202" customFormat="1" spans="1:8">
      <c r="A54" s="567" t="s">
        <v>848</v>
      </c>
      <c r="B54" s="567" t="s">
        <v>849</v>
      </c>
      <c r="C54" s="567" t="s">
        <v>850</v>
      </c>
      <c r="D54" s="174"/>
      <c r="E54" s="21"/>
      <c r="F54" s="21"/>
      <c r="G54" s="21"/>
      <c r="H54" s="21"/>
    </row>
    <row r="55" s="202" customFormat="1" spans="1:8">
      <c r="A55" s="567" t="s">
        <v>851</v>
      </c>
      <c r="B55" s="567" t="s">
        <v>852</v>
      </c>
      <c r="C55" s="567" t="s">
        <v>853</v>
      </c>
      <c r="D55" s="174"/>
      <c r="E55" s="21"/>
      <c r="F55" s="21"/>
      <c r="G55" s="21"/>
      <c r="H55" s="21"/>
    </row>
    <row r="56" s="202" customFormat="1" spans="1:8">
      <c r="A56" s="567" t="s">
        <v>615</v>
      </c>
      <c r="B56" s="567" t="s">
        <v>854</v>
      </c>
      <c r="C56" s="567" t="s">
        <v>855</v>
      </c>
      <c r="D56" s="174"/>
      <c r="E56" s="21"/>
      <c r="F56" s="21"/>
      <c r="G56" s="21"/>
      <c r="H56" s="21"/>
    </row>
    <row r="57" s="202" customFormat="1" spans="1:8">
      <c r="A57" s="567" t="s">
        <v>856</v>
      </c>
      <c r="B57" s="567" t="s">
        <v>857</v>
      </c>
      <c r="C57" s="567" t="s">
        <v>858</v>
      </c>
      <c r="D57" s="174"/>
      <c r="E57" s="21"/>
      <c r="F57" s="21"/>
      <c r="G57" s="21"/>
      <c r="H57" s="21"/>
    </row>
    <row r="58" s="202" customFormat="1" spans="1:8">
      <c r="A58" s="567" t="s">
        <v>619</v>
      </c>
      <c r="B58" s="567" t="s">
        <v>859</v>
      </c>
      <c r="C58" s="567" t="s">
        <v>860</v>
      </c>
      <c r="D58" s="174"/>
      <c r="E58" s="21"/>
      <c r="F58" s="21"/>
      <c r="G58" s="21"/>
      <c r="H58" s="21"/>
    </row>
    <row r="59" s="202" customFormat="1" spans="1:8">
      <c r="A59" s="567" t="s">
        <v>861</v>
      </c>
      <c r="B59" s="567" t="s">
        <v>862</v>
      </c>
      <c r="C59" s="567" t="s">
        <v>863</v>
      </c>
      <c r="D59" s="174"/>
      <c r="E59" s="21"/>
      <c r="F59" s="21"/>
      <c r="G59" s="21"/>
      <c r="H59" s="21"/>
    </row>
    <row r="60" s="202" customFormat="1" spans="1:8">
      <c r="A60" s="567" t="s">
        <v>628</v>
      </c>
      <c r="B60" s="567" t="s">
        <v>864</v>
      </c>
      <c r="C60" s="567" t="s">
        <v>865</v>
      </c>
      <c r="D60" s="174"/>
      <c r="E60" s="21"/>
      <c r="F60" s="21"/>
      <c r="G60" s="21"/>
      <c r="H60" s="21"/>
    </row>
    <row r="61" s="202" customFormat="1" spans="1:8">
      <c r="A61" s="567" t="s">
        <v>866</v>
      </c>
      <c r="B61" s="567" t="s">
        <v>867</v>
      </c>
      <c r="C61" s="567" t="s">
        <v>868</v>
      </c>
      <c r="D61" s="174"/>
      <c r="E61" s="21"/>
      <c r="F61" s="21"/>
      <c r="G61" s="21"/>
      <c r="H61" s="21"/>
    </row>
    <row r="62" s="202" customFormat="1" spans="1:8">
      <c r="A62" s="573" t="s">
        <v>642</v>
      </c>
      <c r="B62" s="573" t="s">
        <v>869</v>
      </c>
      <c r="C62" s="573" t="s">
        <v>870</v>
      </c>
      <c r="D62" s="574"/>
      <c r="E62" s="575"/>
      <c r="F62" s="21"/>
      <c r="G62" s="21"/>
      <c r="H62" s="21"/>
    </row>
    <row r="63" s="202" customFormat="1" spans="1:8">
      <c r="A63" s="567" t="s">
        <v>871</v>
      </c>
      <c r="B63" s="567" t="s">
        <v>872</v>
      </c>
      <c r="C63" s="567" t="s">
        <v>873</v>
      </c>
      <c r="D63" s="174"/>
      <c r="E63" s="21"/>
      <c r="F63" s="21"/>
      <c r="G63" s="21"/>
      <c r="H63" s="21"/>
    </row>
    <row r="64" s="202" customFormat="1" spans="1:8">
      <c r="A64" s="565" t="s">
        <v>874</v>
      </c>
      <c r="B64" s="565"/>
      <c r="C64" s="565"/>
      <c r="D64" s="174"/>
      <c r="E64" s="21"/>
      <c r="F64" s="21"/>
      <c r="G64" s="21"/>
      <c r="H64" s="21"/>
    </row>
    <row r="65" s="202" customFormat="1" spans="1:8">
      <c r="A65" s="567" t="s">
        <v>607</v>
      </c>
      <c r="B65" s="567" t="s">
        <v>875</v>
      </c>
      <c r="C65" s="567" t="s">
        <v>876</v>
      </c>
      <c r="D65" s="174"/>
      <c r="E65" s="21"/>
      <c r="F65" s="21"/>
      <c r="G65" s="21"/>
      <c r="H65" s="21"/>
    </row>
    <row r="66" s="202" customFormat="1" spans="1:8">
      <c r="A66" s="567" t="s">
        <v>610</v>
      </c>
      <c r="B66" s="567" t="s">
        <v>877</v>
      </c>
      <c r="C66" s="567" t="s">
        <v>878</v>
      </c>
      <c r="D66" s="174"/>
      <c r="E66" s="21"/>
      <c r="F66" s="21"/>
      <c r="G66" s="21"/>
      <c r="H66" s="21"/>
    </row>
    <row r="67" s="202" customFormat="1" spans="1:8">
      <c r="A67" s="567" t="s">
        <v>614</v>
      </c>
      <c r="B67" s="567" t="s">
        <v>879</v>
      </c>
      <c r="C67" s="567" t="s">
        <v>880</v>
      </c>
      <c r="D67" s="174"/>
      <c r="E67" s="21"/>
      <c r="F67" s="21"/>
      <c r="G67" s="21"/>
      <c r="H67" s="21"/>
    </row>
    <row r="68" s="202" customFormat="1" spans="1:8">
      <c r="A68" s="567" t="s">
        <v>617</v>
      </c>
      <c r="B68" s="567" t="s">
        <v>881</v>
      </c>
      <c r="C68" s="567" t="s">
        <v>882</v>
      </c>
      <c r="D68" s="174"/>
      <c r="E68" s="21"/>
      <c r="F68" s="21"/>
      <c r="G68" s="21"/>
      <c r="H68" s="21"/>
    </row>
    <row r="69" s="202" customFormat="1" spans="1:8">
      <c r="A69" s="567" t="s">
        <v>618</v>
      </c>
      <c r="B69" s="567" t="s">
        <v>883</v>
      </c>
      <c r="C69" s="567" t="s">
        <v>884</v>
      </c>
      <c r="D69" s="174"/>
      <c r="E69" s="21"/>
      <c r="F69" s="21"/>
      <c r="G69" s="21"/>
      <c r="H69" s="21"/>
    </row>
    <row r="70" s="202" customFormat="1" spans="1:8">
      <c r="A70" s="567" t="s">
        <v>624</v>
      </c>
      <c r="B70" s="567" t="s">
        <v>885</v>
      </c>
      <c r="C70" s="567" t="s">
        <v>886</v>
      </c>
      <c r="D70" s="174"/>
      <c r="E70" s="21"/>
      <c r="F70" s="21"/>
      <c r="G70" s="21"/>
      <c r="H70" s="21"/>
    </row>
    <row r="71" s="202" customFormat="1" spans="1:8">
      <c r="A71" s="567" t="s">
        <v>887</v>
      </c>
      <c r="B71" s="567" t="s">
        <v>888</v>
      </c>
      <c r="C71" s="567" t="s">
        <v>889</v>
      </c>
      <c r="D71" s="174"/>
      <c r="E71" s="21"/>
      <c r="F71" s="21"/>
      <c r="G71" s="21"/>
      <c r="H71" s="21"/>
    </row>
    <row r="72" s="202" customFormat="1" spans="1:8">
      <c r="A72" s="567" t="s">
        <v>890</v>
      </c>
      <c r="B72" s="567" t="s">
        <v>891</v>
      </c>
      <c r="C72" s="567" t="s">
        <v>892</v>
      </c>
      <c r="D72" s="174"/>
      <c r="E72" s="21"/>
      <c r="F72" s="21"/>
      <c r="G72" s="21"/>
      <c r="H72" s="21"/>
    </row>
    <row r="73" s="202" customFormat="1" spans="1:8">
      <c r="A73" s="567" t="s">
        <v>631</v>
      </c>
      <c r="B73" s="567" t="s">
        <v>893</v>
      </c>
      <c r="C73" s="567" t="s">
        <v>894</v>
      </c>
      <c r="D73" s="174"/>
      <c r="E73" s="21"/>
      <c r="F73" s="21"/>
      <c r="G73" s="21"/>
      <c r="H73" s="21"/>
    </row>
    <row r="74" s="202" customFormat="1" spans="1:8">
      <c r="A74" s="567" t="s">
        <v>895</v>
      </c>
      <c r="B74" s="567" t="s">
        <v>896</v>
      </c>
      <c r="C74" s="567" t="s">
        <v>897</v>
      </c>
      <c r="D74" s="174"/>
      <c r="E74" s="21"/>
      <c r="F74" s="21"/>
      <c r="G74" s="21"/>
      <c r="H74" s="21"/>
    </row>
    <row r="75" s="202" customFormat="1" spans="1:8">
      <c r="A75" s="567" t="s">
        <v>898</v>
      </c>
      <c r="B75" s="567" t="s">
        <v>899</v>
      </c>
      <c r="C75" s="567" t="s">
        <v>900</v>
      </c>
      <c r="D75" s="174"/>
      <c r="E75" s="21"/>
      <c r="F75" s="21"/>
      <c r="G75" s="21"/>
      <c r="H75" s="21"/>
    </row>
    <row r="76" s="202" customFormat="1" spans="1:8">
      <c r="A76" s="567" t="s">
        <v>901</v>
      </c>
      <c r="B76" s="567" t="s">
        <v>902</v>
      </c>
      <c r="C76" s="567" t="s">
        <v>903</v>
      </c>
      <c r="D76" s="174"/>
      <c r="E76" s="21"/>
      <c r="F76" s="21"/>
      <c r="G76" s="21"/>
      <c r="H76" s="21"/>
    </row>
    <row r="77" s="202" customFormat="1" spans="1:8">
      <c r="A77" s="567" t="s">
        <v>643</v>
      </c>
      <c r="B77" s="567" t="s">
        <v>904</v>
      </c>
      <c r="C77" s="567" t="s">
        <v>905</v>
      </c>
      <c r="D77" s="174"/>
      <c r="E77" s="21"/>
      <c r="F77" s="21"/>
      <c r="G77" s="21"/>
      <c r="H77" s="21"/>
    </row>
    <row r="78" s="202" customFormat="1" spans="1:8">
      <c r="A78" s="565" t="s">
        <v>906</v>
      </c>
      <c r="B78" s="565"/>
      <c r="C78" s="565"/>
      <c r="D78" s="174"/>
      <c r="E78" s="21"/>
      <c r="F78" s="21"/>
      <c r="G78" s="21"/>
      <c r="H78" s="21"/>
    </row>
    <row r="79" s="202" customFormat="1" spans="1:8">
      <c r="A79" s="567" t="s">
        <v>608</v>
      </c>
      <c r="B79" s="567" t="s">
        <v>907</v>
      </c>
      <c r="C79" s="567" t="s">
        <v>908</v>
      </c>
      <c r="D79" s="174"/>
      <c r="E79" s="21"/>
      <c r="F79" s="21"/>
      <c r="G79" s="21"/>
      <c r="H79" s="21"/>
    </row>
    <row r="80" s="202" customFormat="1" spans="1:8">
      <c r="A80" s="567" t="s">
        <v>611</v>
      </c>
      <c r="B80" s="567" t="s">
        <v>909</v>
      </c>
      <c r="C80" s="567" t="s">
        <v>910</v>
      </c>
      <c r="D80" s="174"/>
      <c r="E80" s="21"/>
      <c r="F80" s="21"/>
      <c r="G80" s="21"/>
      <c r="H80" s="21"/>
    </row>
    <row r="81" s="202" customFormat="1" spans="1:8">
      <c r="A81" s="567" t="s">
        <v>911</v>
      </c>
      <c r="B81" s="567" t="s">
        <v>912</v>
      </c>
      <c r="C81" s="567" t="s">
        <v>913</v>
      </c>
      <c r="D81" s="174"/>
      <c r="E81" s="21"/>
      <c r="F81" s="21"/>
      <c r="G81" s="21"/>
      <c r="H81" s="21"/>
    </row>
    <row r="82" s="202" customFormat="1" spans="1:8">
      <c r="A82" s="567" t="s">
        <v>914</v>
      </c>
      <c r="B82" s="567" t="s">
        <v>915</v>
      </c>
      <c r="C82" s="567" t="s">
        <v>916</v>
      </c>
      <c r="D82" s="174"/>
      <c r="E82" s="21"/>
      <c r="F82" s="21"/>
      <c r="G82" s="21"/>
      <c r="H82" s="21"/>
    </row>
    <row r="83" s="202" customFormat="1" spans="1:8">
      <c r="A83" s="567" t="s">
        <v>917</v>
      </c>
      <c r="B83" s="567" t="s">
        <v>918</v>
      </c>
      <c r="C83" s="567" t="s">
        <v>919</v>
      </c>
      <c r="D83" s="174"/>
      <c r="E83" s="21"/>
      <c r="F83" s="21"/>
      <c r="G83" s="21"/>
      <c r="H83" s="21"/>
    </row>
    <row r="84" s="202" customFormat="1" spans="1:8">
      <c r="A84" s="567" t="s">
        <v>920</v>
      </c>
      <c r="B84" s="567" t="s">
        <v>921</v>
      </c>
      <c r="C84" s="567" t="s">
        <v>922</v>
      </c>
      <c r="D84" s="174"/>
      <c r="E84" s="21"/>
      <c r="F84" s="21"/>
      <c r="G84" s="21"/>
      <c r="H84" s="21"/>
    </row>
    <row r="85" s="202" customFormat="1" spans="1:8">
      <c r="A85" s="567" t="s">
        <v>923</v>
      </c>
      <c r="B85" s="567" t="s">
        <v>924</v>
      </c>
      <c r="C85" s="567" t="s">
        <v>925</v>
      </c>
      <c r="D85" s="174"/>
      <c r="E85" s="21"/>
      <c r="F85" s="21"/>
      <c r="G85" s="21"/>
      <c r="H85" s="21"/>
    </row>
    <row r="86" s="202" customFormat="1" spans="1:8">
      <c r="A86" s="567" t="s">
        <v>636</v>
      </c>
      <c r="B86" s="567" t="s">
        <v>926</v>
      </c>
      <c r="C86" s="567" t="s">
        <v>927</v>
      </c>
      <c r="D86" s="174"/>
      <c r="E86" s="21"/>
      <c r="F86" s="21"/>
      <c r="G86" s="21"/>
      <c r="H86" s="21"/>
    </row>
    <row r="87" s="202" customFormat="1" spans="1:8">
      <c r="A87" s="565" t="s">
        <v>928</v>
      </c>
      <c r="B87" s="565"/>
      <c r="C87" s="565"/>
      <c r="D87" s="174"/>
      <c r="E87" s="21"/>
      <c r="F87" s="21"/>
      <c r="G87" s="21"/>
      <c r="H87" s="21"/>
    </row>
    <row r="88" s="202" customFormat="1" spans="1:8">
      <c r="A88" s="567" t="s">
        <v>929</v>
      </c>
      <c r="B88" s="567" t="s">
        <v>930</v>
      </c>
      <c r="C88" s="567" t="s">
        <v>931</v>
      </c>
      <c r="D88" s="174"/>
      <c r="E88" s="21"/>
      <c r="F88" s="21"/>
      <c r="G88" s="21"/>
      <c r="H88" s="21"/>
    </row>
    <row r="89" s="202" customFormat="1" spans="1:8">
      <c r="A89" s="567" t="s">
        <v>932</v>
      </c>
      <c r="B89" s="567" t="s">
        <v>933</v>
      </c>
      <c r="C89" s="567" t="s">
        <v>934</v>
      </c>
      <c r="D89" s="174"/>
      <c r="E89" s="21"/>
      <c r="F89" s="21"/>
      <c r="G89" s="21"/>
      <c r="H89" s="21"/>
    </row>
    <row r="90" s="202" customFormat="1" spans="1:8">
      <c r="A90" s="567" t="s">
        <v>935</v>
      </c>
      <c r="B90" s="567" t="s">
        <v>936</v>
      </c>
      <c r="C90" s="567" t="s">
        <v>937</v>
      </c>
      <c r="D90" s="174"/>
      <c r="E90" s="21"/>
      <c r="F90" s="21"/>
      <c r="G90" s="21"/>
      <c r="H90" s="21"/>
    </row>
    <row r="91" s="202" customFormat="1" spans="1:8">
      <c r="A91" s="567" t="s">
        <v>938</v>
      </c>
      <c r="B91" s="567" t="s">
        <v>939</v>
      </c>
      <c r="C91" s="567" t="s">
        <v>940</v>
      </c>
      <c r="D91" s="174"/>
      <c r="E91" s="21"/>
      <c r="F91" s="21"/>
      <c r="G91" s="21"/>
      <c r="H91" s="21"/>
    </row>
    <row r="92" s="202" customFormat="1" spans="1:8">
      <c r="A92" s="565" t="s">
        <v>941</v>
      </c>
      <c r="B92" s="565"/>
      <c r="C92" s="565"/>
      <c r="D92" s="174"/>
      <c r="E92" s="21"/>
      <c r="F92" s="21"/>
      <c r="G92" s="21"/>
      <c r="H92" s="21"/>
    </row>
    <row r="93" s="202" customFormat="1" spans="1:8">
      <c r="A93" s="567" t="s">
        <v>609</v>
      </c>
      <c r="B93" s="567" t="s">
        <v>942</v>
      </c>
      <c r="C93" s="567" t="s">
        <v>943</v>
      </c>
      <c r="D93" s="174"/>
      <c r="E93" s="21"/>
      <c r="F93" s="21"/>
      <c r="G93" s="21"/>
      <c r="H93" s="21"/>
    </row>
    <row r="94" s="202" customFormat="1" spans="1:8">
      <c r="A94" s="567" t="s">
        <v>944</v>
      </c>
      <c r="B94" s="567" t="s">
        <v>945</v>
      </c>
      <c r="C94" s="567" t="s">
        <v>946</v>
      </c>
      <c r="D94" s="174"/>
      <c r="E94" s="21"/>
      <c r="F94" s="21"/>
      <c r="G94" s="21"/>
      <c r="H94" s="21"/>
    </row>
    <row r="95" s="202" customFormat="1" spans="1:8">
      <c r="A95" s="567" t="s">
        <v>468</v>
      </c>
      <c r="B95" s="567" t="s">
        <v>947</v>
      </c>
      <c r="C95" s="567" t="s">
        <v>948</v>
      </c>
      <c r="D95" s="174"/>
      <c r="E95" s="21"/>
      <c r="F95" s="21"/>
      <c r="G95" s="21"/>
      <c r="H95" s="21"/>
    </row>
    <row r="96" s="202" customFormat="1" spans="1:8">
      <c r="A96" s="567" t="s">
        <v>949</v>
      </c>
      <c r="B96" s="567" t="s">
        <v>950</v>
      </c>
      <c r="C96" s="567" t="s">
        <v>951</v>
      </c>
      <c r="D96" s="174"/>
      <c r="E96" s="21"/>
      <c r="F96" s="21"/>
      <c r="G96" s="21"/>
      <c r="H96" s="21"/>
    </row>
    <row r="97" s="202" customFormat="1" spans="1:8">
      <c r="A97" s="567" t="s">
        <v>489</v>
      </c>
      <c r="B97" s="567" t="s">
        <v>952</v>
      </c>
      <c r="C97" s="567" t="s">
        <v>953</v>
      </c>
      <c r="D97" s="174"/>
      <c r="E97" s="21"/>
      <c r="F97" s="21"/>
      <c r="G97" s="21"/>
      <c r="H97" s="21"/>
    </row>
    <row r="98" s="202" customFormat="1" spans="1:8">
      <c r="A98" s="567" t="s">
        <v>644</v>
      </c>
      <c r="B98" s="567" t="s">
        <v>954</v>
      </c>
      <c r="C98" s="567" t="s">
        <v>955</v>
      </c>
      <c r="D98" s="174"/>
      <c r="E98" s="21"/>
      <c r="F98" s="21"/>
      <c r="G98" s="21"/>
      <c r="H98" s="21"/>
    </row>
    <row r="99" s="202" customFormat="1" spans="1:8">
      <c r="A99" s="565" t="s">
        <v>956</v>
      </c>
      <c r="B99" s="565"/>
      <c r="C99" s="565"/>
      <c r="D99" s="174"/>
      <c r="E99" s="21"/>
      <c r="F99" s="21"/>
      <c r="G99" s="21"/>
      <c r="H99" s="21"/>
    </row>
    <row r="100" s="202" customFormat="1" spans="1:8">
      <c r="A100" s="567" t="s">
        <v>432</v>
      </c>
      <c r="B100" s="567" t="s">
        <v>957</v>
      </c>
      <c r="C100" s="567" t="s">
        <v>958</v>
      </c>
      <c r="D100" s="174"/>
      <c r="E100" s="21"/>
      <c r="F100" s="21"/>
      <c r="G100" s="21"/>
      <c r="H100" s="21"/>
    </row>
    <row r="101" s="202" customFormat="1" spans="1:8">
      <c r="A101" s="567" t="s">
        <v>434</v>
      </c>
      <c r="B101" s="567" t="s">
        <v>959</v>
      </c>
      <c r="C101" s="567" t="s">
        <v>960</v>
      </c>
      <c r="D101" s="174"/>
      <c r="E101" s="21"/>
      <c r="F101" s="21"/>
      <c r="G101" s="21"/>
      <c r="H101" s="21"/>
    </row>
    <row r="102" s="202" customFormat="1" spans="1:8">
      <c r="A102" s="572" t="s">
        <v>438</v>
      </c>
      <c r="B102" s="572" t="s">
        <v>961</v>
      </c>
      <c r="C102" s="572" t="s">
        <v>962</v>
      </c>
      <c r="D102" s="388" t="s">
        <v>798</v>
      </c>
      <c r="E102" s="21"/>
      <c r="F102" s="21"/>
      <c r="G102" s="21"/>
      <c r="H102" s="21"/>
    </row>
    <row r="103" s="202" customFormat="1" spans="1:8">
      <c r="A103" s="572" t="s">
        <v>448</v>
      </c>
      <c r="B103" s="572" t="s">
        <v>963</v>
      </c>
      <c r="C103" s="572" t="s">
        <v>964</v>
      </c>
      <c r="D103" s="388" t="s">
        <v>798</v>
      </c>
      <c r="E103" s="21"/>
      <c r="F103" s="21"/>
      <c r="G103" s="21"/>
      <c r="H103" s="21"/>
    </row>
    <row r="104" s="202" customFormat="1" spans="1:8">
      <c r="A104" s="567" t="s">
        <v>965</v>
      </c>
      <c r="B104" s="567" t="s">
        <v>966</v>
      </c>
      <c r="C104" s="567" t="s">
        <v>967</v>
      </c>
      <c r="D104" s="174"/>
      <c r="E104" s="21"/>
      <c r="F104" s="21"/>
      <c r="G104" s="21"/>
      <c r="H104" s="21"/>
    </row>
    <row r="105" s="202" customFormat="1" spans="1:8">
      <c r="A105" s="572" t="s">
        <v>968</v>
      </c>
      <c r="B105" s="572" t="s">
        <v>969</v>
      </c>
      <c r="C105" s="572" t="s">
        <v>970</v>
      </c>
      <c r="D105" s="388" t="s">
        <v>798</v>
      </c>
      <c r="E105" s="21"/>
      <c r="F105" s="21"/>
      <c r="G105" s="21"/>
      <c r="H105" s="21"/>
    </row>
    <row r="106" s="202" customFormat="1" spans="1:8">
      <c r="A106" s="567" t="s">
        <v>470</v>
      </c>
      <c r="B106" s="567" t="s">
        <v>971</v>
      </c>
      <c r="C106" s="567" t="s">
        <v>972</v>
      </c>
      <c r="D106" s="174"/>
      <c r="E106" s="21"/>
      <c r="F106" s="21"/>
      <c r="G106" s="21"/>
      <c r="H106" s="21"/>
    </row>
    <row r="107" s="202" customFormat="1" spans="1:8">
      <c r="A107" s="567" t="s">
        <v>973</v>
      </c>
      <c r="B107" s="567" t="s">
        <v>974</v>
      </c>
      <c r="C107" s="567" t="s">
        <v>975</v>
      </c>
      <c r="D107" s="174"/>
      <c r="E107" s="21"/>
      <c r="F107" s="21"/>
      <c r="G107" s="21"/>
      <c r="H107" s="21"/>
    </row>
    <row r="108" s="202" customFormat="1" spans="1:8">
      <c r="A108" s="567" t="s">
        <v>481</v>
      </c>
      <c r="B108" s="567" t="s">
        <v>976</v>
      </c>
      <c r="C108" s="567" t="s">
        <v>977</v>
      </c>
      <c r="D108" s="174"/>
      <c r="E108" s="21"/>
      <c r="F108" s="21"/>
      <c r="G108" s="21"/>
      <c r="H108" s="21"/>
    </row>
    <row r="109" s="202" customFormat="1" spans="1:8">
      <c r="A109" s="567" t="s">
        <v>483</v>
      </c>
      <c r="B109" s="567" t="s">
        <v>978</v>
      </c>
      <c r="C109" s="567" t="s">
        <v>979</v>
      </c>
      <c r="D109" s="174"/>
      <c r="E109" s="21"/>
      <c r="F109" s="21"/>
      <c r="G109" s="21"/>
      <c r="H109" s="21"/>
    </row>
    <row r="110" s="202" customFormat="1" spans="1:8">
      <c r="A110" s="567" t="s">
        <v>486</v>
      </c>
      <c r="B110" s="567" t="s">
        <v>980</v>
      </c>
      <c r="C110" s="567" t="s">
        <v>311</v>
      </c>
      <c r="D110" s="174"/>
      <c r="E110" s="21"/>
      <c r="F110" s="21"/>
      <c r="G110" s="21"/>
      <c r="H110" s="21"/>
    </row>
    <row r="111" s="202" customFormat="1" spans="1:8">
      <c r="A111" s="567" t="s">
        <v>496</v>
      </c>
      <c r="B111" s="567" t="s">
        <v>981</v>
      </c>
      <c r="C111" s="567" t="s">
        <v>982</v>
      </c>
      <c r="D111" s="174"/>
      <c r="E111" s="21"/>
      <c r="F111" s="21"/>
      <c r="G111" s="21"/>
      <c r="H111" s="21"/>
    </row>
    <row r="112" s="202" customFormat="1" spans="1:8">
      <c r="A112" s="567" t="s">
        <v>983</v>
      </c>
      <c r="B112" s="567" t="s">
        <v>984</v>
      </c>
      <c r="C112" s="567" t="s">
        <v>985</v>
      </c>
      <c r="D112" s="174"/>
      <c r="E112" s="21"/>
      <c r="F112" s="21"/>
      <c r="G112" s="21"/>
      <c r="H112" s="21"/>
    </row>
    <row r="113" s="202" customFormat="1" spans="1:8">
      <c r="A113" s="567" t="s">
        <v>986</v>
      </c>
      <c r="B113" s="567" t="s">
        <v>987</v>
      </c>
      <c r="C113" s="567" t="s">
        <v>988</v>
      </c>
      <c r="D113" s="174"/>
      <c r="E113" s="21"/>
      <c r="F113" s="21"/>
      <c r="G113" s="21"/>
      <c r="H113" s="21"/>
    </row>
    <row r="114" s="202" customFormat="1" spans="1:8">
      <c r="A114" s="567" t="s">
        <v>989</v>
      </c>
      <c r="B114" s="567" t="s">
        <v>990</v>
      </c>
      <c r="C114" s="567" t="s">
        <v>991</v>
      </c>
      <c r="D114" s="174"/>
      <c r="E114" s="21"/>
      <c r="F114" s="21"/>
      <c r="G114" s="21"/>
      <c r="H114" s="21"/>
    </row>
    <row r="115" s="202" customFormat="1" spans="1:8">
      <c r="A115" s="567" t="s">
        <v>527</v>
      </c>
      <c r="B115" s="567" t="s">
        <v>992</v>
      </c>
      <c r="C115" s="567" t="s">
        <v>993</v>
      </c>
      <c r="D115" s="174"/>
      <c r="E115" s="21"/>
      <c r="F115" s="21"/>
      <c r="G115" s="21"/>
      <c r="H115" s="21"/>
    </row>
    <row r="116" s="202" customFormat="1" spans="1:8">
      <c r="A116" s="572" t="s">
        <v>994</v>
      </c>
      <c r="B116" s="572" t="s">
        <v>995</v>
      </c>
      <c r="C116" s="572" t="s">
        <v>996</v>
      </c>
      <c r="D116" s="388" t="s">
        <v>756</v>
      </c>
      <c r="E116" s="21"/>
      <c r="F116" s="21"/>
      <c r="G116" s="21"/>
      <c r="H116" s="21"/>
    </row>
    <row r="117" s="202" customFormat="1" spans="1:8">
      <c r="A117" s="579" t="s">
        <v>553</v>
      </c>
      <c r="B117" s="579" t="s">
        <v>997</v>
      </c>
      <c r="C117" s="579" t="s">
        <v>998</v>
      </c>
      <c r="D117" s="174"/>
      <c r="E117" s="21"/>
      <c r="F117" s="21"/>
      <c r="G117" s="21"/>
      <c r="H117" s="21"/>
    </row>
    <row r="118" s="202" customFormat="1" spans="1:8">
      <c r="A118" s="567" t="s">
        <v>999</v>
      </c>
      <c r="B118" s="567" t="s">
        <v>1000</v>
      </c>
      <c r="C118" s="567" t="s">
        <v>1001</v>
      </c>
      <c r="D118" s="174"/>
      <c r="E118" s="21"/>
      <c r="F118" s="21"/>
      <c r="G118" s="21"/>
      <c r="H118" s="21"/>
    </row>
    <row r="119" s="202" customFormat="1" spans="1:8">
      <c r="A119" s="565" t="s">
        <v>1002</v>
      </c>
      <c r="B119" s="565"/>
      <c r="C119" s="565"/>
      <c r="D119" s="174"/>
      <c r="E119" s="21"/>
      <c r="F119" s="21"/>
      <c r="G119" s="21"/>
      <c r="H119" s="21"/>
    </row>
    <row r="120" s="202" customFormat="1" spans="1:8">
      <c r="A120" s="567" t="s">
        <v>1003</v>
      </c>
      <c r="B120" s="567" t="s">
        <v>1004</v>
      </c>
      <c r="C120" s="567" t="s">
        <v>1005</v>
      </c>
      <c r="D120" s="174"/>
      <c r="E120" s="21"/>
      <c r="F120" s="21"/>
      <c r="G120" s="21"/>
      <c r="H120" s="21"/>
    </row>
    <row r="121" s="202" customFormat="1" spans="1:8">
      <c r="A121" s="567" t="s">
        <v>575</v>
      </c>
      <c r="B121" s="567" t="s">
        <v>1006</v>
      </c>
      <c r="C121" s="567" t="s">
        <v>1007</v>
      </c>
      <c r="D121" s="174"/>
      <c r="E121" s="21"/>
      <c r="F121" s="21"/>
      <c r="G121" s="21"/>
      <c r="H121" s="21"/>
    </row>
    <row r="122" s="202" customFormat="1" spans="1:8">
      <c r="A122" s="572" t="s">
        <v>1008</v>
      </c>
      <c r="B122" s="572" t="s">
        <v>1009</v>
      </c>
      <c r="C122" s="572" t="s">
        <v>1010</v>
      </c>
      <c r="D122" s="388" t="s">
        <v>798</v>
      </c>
      <c r="E122" s="21"/>
      <c r="F122" s="21"/>
      <c r="G122" s="21"/>
      <c r="H122" s="21"/>
    </row>
    <row r="123" s="202" customFormat="1" spans="1:8">
      <c r="A123" s="567" t="s">
        <v>1011</v>
      </c>
      <c r="B123" s="567" t="s">
        <v>1012</v>
      </c>
      <c r="C123" s="567" t="s">
        <v>1013</v>
      </c>
      <c r="D123" s="174"/>
      <c r="E123" s="21"/>
      <c r="F123" s="21"/>
      <c r="G123" s="21"/>
      <c r="H123" s="21"/>
    </row>
    <row r="124" spans="1:4">
      <c r="A124" s="567" t="s">
        <v>1014</v>
      </c>
      <c r="B124" s="567" t="s">
        <v>1015</v>
      </c>
      <c r="C124" s="567" t="s">
        <v>1016</v>
      </c>
      <c r="D124" s="174"/>
    </row>
    <row r="125" spans="1:4">
      <c r="A125" s="565" t="s">
        <v>1017</v>
      </c>
      <c r="B125" s="565"/>
      <c r="C125" s="565"/>
      <c r="D125" s="174"/>
    </row>
    <row r="126" spans="1:4">
      <c r="A126" s="567" t="s">
        <v>1018</v>
      </c>
      <c r="B126" s="567" t="s">
        <v>1019</v>
      </c>
      <c r="C126" s="567" t="s">
        <v>1020</v>
      </c>
      <c r="D126" s="174"/>
    </row>
    <row r="127" spans="1:4">
      <c r="A127" s="565" t="s">
        <v>1021</v>
      </c>
      <c r="B127" s="565"/>
      <c r="C127" s="565"/>
      <c r="D127" s="174"/>
    </row>
    <row r="128" spans="1:4">
      <c r="A128" s="567" t="s">
        <v>1022</v>
      </c>
      <c r="B128" s="567" t="s">
        <v>1023</v>
      </c>
      <c r="C128" s="567" t="s">
        <v>1024</v>
      </c>
      <c r="D128" s="174"/>
    </row>
    <row r="129" spans="1:4">
      <c r="A129" s="567" t="s">
        <v>1025</v>
      </c>
      <c r="B129" s="567" t="s">
        <v>1026</v>
      </c>
      <c r="C129" s="567" t="s">
        <v>1027</v>
      </c>
      <c r="D129" s="174"/>
    </row>
    <row r="130" spans="1:4">
      <c r="A130" s="572" t="s">
        <v>521</v>
      </c>
      <c r="B130" s="572" t="s">
        <v>1028</v>
      </c>
      <c r="C130" s="572" t="s">
        <v>1029</v>
      </c>
      <c r="D130" s="388" t="s">
        <v>798</v>
      </c>
    </row>
    <row r="131" spans="1:4">
      <c r="A131" s="567" t="s">
        <v>1030</v>
      </c>
      <c r="B131" s="567" t="s">
        <v>1031</v>
      </c>
      <c r="C131" s="567" t="s">
        <v>1032</v>
      </c>
      <c r="D131" s="174"/>
    </row>
    <row r="132" spans="1:4">
      <c r="A132" s="567" t="s">
        <v>1033</v>
      </c>
      <c r="B132" s="567" t="s">
        <v>1034</v>
      </c>
      <c r="C132" s="567" t="s">
        <v>1035</v>
      </c>
      <c r="D132" s="174"/>
    </row>
    <row r="133" spans="1:4">
      <c r="A133" s="579" t="s">
        <v>558</v>
      </c>
      <c r="B133" s="579" t="s">
        <v>1036</v>
      </c>
      <c r="C133" s="579" t="s">
        <v>1037</v>
      </c>
      <c r="D133" s="174"/>
    </row>
    <row r="134" spans="1:4">
      <c r="A134" s="567" t="s">
        <v>572</v>
      </c>
      <c r="B134" s="567" t="s">
        <v>1038</v>
      </c>
      <c r="C134" s="567" t="s">
        <v>1039</v>
      </c>
      <c r="D134" s="174"/>
    </row>
    <row r="135" spans="1:4">
      <c r="A135" s="565" t="s">
        <v>1040</v>
      </c>
      <c r="B135" s="565"/>
      <c r="C135" s="565"/>
      <c r="D135" s="174"/>
    </row>
    <row r="136" spans="1:4">
      <c r="A136" s="567" t="s">
        <v>439</v>
      </c>
      <c r="B136" s="567" t="s">
        <v>1041</v>
      </c>
      <c r="C136" s="567" t="s">
        <v>1042</v>
      </c>
      <c r="D136" s="174"/>
    </row>
    <row r="137" spans="1:4">
      <c r="A137" s="565" t="s">
        <v>1043</v>
      </c>
      <c r="B137" s="565"/>
      <c r="C137" s="565"/>
      <c r="D137" s="174"/>
    </row>
    <row r="138" spans="1:4">
      <c r="A138" s="567" t="s">
        <v>1044</v>
      </c>
      <c r="B138" s="567" t="s">
        <v>1045</v>
      </c>
      <c r="C138" s="567" t="s">
        <v>1046</v>
      </c>
      <c r="D138" s="174"/>
    </row>
    <row r="139" spans="1:4">
      <c r="A139" s="567" t="s">
        <v>466</v>
      </c>
      <c r="B139" s="567" t="s">
        <v>1047</v>
      </c>
      <c r="C139" s="567" t="s">
        <v>1048</v>
      </c>
      <c r="D139" s="174"/>
    </row>
    <row r="140" spans="1:4">
      <c r="A140" s="567" t="s">
        <v>1049</v>
      </c>
      <c r="B140" s="567" t="s">
        <v>1050</v>
      </c>
      <c r="C140" s="567" t="s">
        <v>1051</v>
      </c>
      <c r="D140" s="174"/>
    </row>
    <row r="141" spans="1:4">
      <c r="A141" s="567" t="s">
        <v>1052</v>
      </c>
      <c r="B141" s="567" t="s">
        <v>1053</v>
      </c>
      <c r="C141" s="567" t="s">
        <v>1054</v>
      </c>
      <c r="D141" s="174"/>
    </row>
    <row r="142" spans="1:4">
      <c r="A142" s="567" t="s">
        <v>1055</v>
      </c>
      <c r="B142" s="567" t="s">
        <v>1056</v>
      </c>
      <c r="C142" s="567" t="s">
        <v>1057</v>
      </c>
      <c r="D142" s="174"/>
    </row>
    <row r="143" spans="1:4">
      <c r="A143" s="565" t="s">
        <v>1058</v>
      </c>
      <c r="B143" s="565"/>
      <c r="C143" s="565"/>
      <c r="D143" s="174"/>
    </row>
    <row r="144" spans="1:4">
      <c r="A144" s="567" t="s">
        <v>433</v>
      </c>
      <c r="B144" s="567" t="s">
        <v>1059</v>
      </c>
      <c r="C144" s="567" t="s">
        <v>1060</v>
      </c>
      <c r="D144" s="174"/>
    </row>
    <row r="145" spans="1:4">
      <c r="A145" s="567" t="s">
        <v>1061</v>
      </c>
      <c r="B145" s="567" t="s">
        <v>1062</v>
      </c>
      <c r="C145" s="567" t="s">
        <v>1063</v>
      </c>
      <c r="D145" s="174"/>
    </row>
    <row r="146" spans="1:4">
      <c r="A146" s="567" t="s">
        <v>1064</v>
      </c>
      <c r="B146" s="567" t="s">
        <v>1065</v>
      </c>
      <c r="C146" s="567" t="s">
        <v>1066</v>
      </c>
      <c r="D146" s="174"/>
    </row>
    <row r="147" spans="1:4">
      <c r="A147" s="567" t="s">
        <v>1067</v>
      </c>
      <c r="B147" s="567" t="s">
        <v>1068</v>
      </c>
      <c r="C147" s="567" t="s">
        <v>1069</v>
      </c>
      <c r="D147" s="174"/>
    </row>
    <row r="148" spans="1:4">
      <c r="A148" s="567" t="s">
        <v>1070</v>
      </c>
      <c r="B148" s="567" t="s">
        <v>1071</v>
      </c>
      <c r="C148" s="567" t="s">
        <v>1072</v>
      </c>
      <c r="D148" s="174"/>
    </row>
    <row r="149" spans="1:4">
      <c r="A149" s="567" t="s">
        <v>461</v>
      </c>
      <c r="B149" s="567" t="s">
        <v>1073</v>
      </c>
      <c r="C149" s="567" t="s">
        <v>1074</v>
      </c>
      <c r="D149" s="174"/>
    </row>
    <row r="150" spans="1:4">
      <c r="A150" s="567" t="s">
        <v>1075</v>
      </c>
      <c r="B150" s="567" t="s">
        <v>1076</v>
      </c>
      <c r="C150" s="567" t="s">
        <v>1077</v>
      </c>
      <c r="D150" s="174"/>
    </row>
    <row r="151" spans="1:4">
      <c r="A151" s="567" t="s">
        <v>471</v>
      </c>
      <c r="B151" s="567" t="s">
        <v>1078</v>
      </c>
      <c r="C151" s="567" t="s">
        <v>1079</v>
      </c>
      <c r="D151" s="174"/>
    </row>
    <row r="152" spans="1:4">
      <c r="A152" s="567" t="s">
        <v>472</v>
      </c>
      <c r="B152" s="567" t="s">
        <v>1080</v>
      </c>
      <c r="C152" s="567" t="s">
        <v>1081</v>
      </c>
      <c r="D152" s="174"/>
    </row>
    <row r="153" spans="1:4">
      <c r="A153" s="567" t="s">
        <v>485</v>
      </c>
      <c r="B153" s="567" t="s">
        <v>1082</v>
      </c>
      <c r="C153" s="567" t="s">
        <v>1083</v>
      </c>
      <c r="D153" s="174"/>
    </row>
    <row r="154" spans="1:4">
      <c r="A154" s="567" t="s">
        <v>488</v>
      </c>
      <c r="B154" s="567" t="s">
        <v>1084</v>
      </c>
      <c r="C154" s="567" t="s">
        <v>1085</v>
      </c>
      <c r="D154" s="174"/>
    </row>
    <row r="155" spans="1:4">
      <c r="A155" s="567" t="s">
        <v>1086</v>
      </c>
      <c r="B155" s="567" t="s">
        <v>1087</v>
      </c>
      <c r="C155" s="567" t="s">
        <v>1088</v>
      </c>
      <c r="D155" s="174"/>
    </row>
    <row r="156" spans="1:4">
      <c r="A156" s="567" t="s">
        <v>491</v>
      </c>
      <c r="B156" s="567" t="s">
        <v>1089</v>
      </c>
      <c r="C156" s="567" t="s">
        <v>1090</v>
      </c>
      <c r="D156" s="174"/>
    </row>
    <row r="157" spans="1:4">
      <c r="A157" s="567" t="s">
        <v>1091</v>
      </c>
      <c r="B157" s="567" t="s">
        <v>1092</v>
      </c>
      <c r="C157" s="567" t="s">
        <v>1093</v>
      </c>
      <c r="D157" s="174"/>
    </row>
    <row r="158" spans="1:4">
      <c r="A158" s="567" t="s">
        <v>1094</v>
      </c>
      <c r="B158" s="567" t="s">
        <v>1095</v>
      </c>
      <c r="C158" s="567" t="s">
        <v>1096</v>
      </c>
      <c r="D158" s="174"/>
    </row>
    <row r="159" spans="1:4">
      <c r="A159" s="567" t="s">
        <v>1097</v>
      </c>
      <c r="B159" s="567" t="s">
        <v>1098</v>
      </c>
      <c r="C159" s="567" t="s">
        <v>1099</v>
      </c>
      <c r="D159" s="174"/>
    </row>
    <row r="160" spans="1:4">
      <c r="A160" s="567" t="s">
        <v>1100</v>
      </c>
      <c r="B160" s="567" t="s">
        <v>1101</v>
      </c>
      <c r="C160" s="567" t="s">
        <v>1102</v>
      </c>
      <c r="D160" s="174"/>
    </row>
    <row r="161" spans="1:4">
      <c r="A161" s="567" t="s">
        <v>505</v>
      </c>
      <c r="B161" s="567" t="s">
        <v>1103</v>
      </c>
      <c r="C161" s="567" t="s">
        <v>1104</v>
      </c>
      <c r="D161" s="174"/>
    </row>
    <row r="162" spans="1:4">
      <c r="A162" s="567" t="s">
        <v>1105</v>
      </c>
      <c r="B162" s="567" t="s">
        <v>1106</v>
      </c>
      <c r="C162" s="567" t="s">
        <v>1107</v>
      </c>
      <c r="D162" s="174"/>
    </row>
    <row r="163" spans="1:4">
      <c r="A163" s="567" t="s">
        <v>1108</v>
      </c>
      <c r="B163" s="567" t="s">
        <v>1109</v>
      </c>
      <c r="C163" s="567" t="s">
        <v>1110</v>
      </c>
      <c r="D163" s="174"/>
    </row>
    <row r="164" spans="1:4">
      <c r="A164" s="567" t="s">
        <v>1111</v>
      </c>
      <c r="B164" s="567" t="s">
        <v>1112</v>
      </c>
      <c r="C164" s="567" t="s">
        <v>1113</v>
      </c>
      <c r="D164" s="174"/>
    </row>
    <row r="165" spans="1:4">
      <c r="A165" s="567" t="s">
        <v>1114</v>
      </c>
      <c r="B165" s="567" t="s">
        <v>1115</v>
      </c>
      <c r="C165" s="567" t="s">
        <v>1116</v>
      </c>
      <c r="D165" s="174"/>
    </row>
    <row r="166" spans="1:4">
      <c r="A166" s="579" t="s">
        <v>1117</v>
      </c>
      <c r="B166" s="579" t="s">
        <v>1118</v>
      </c>
      <c r="C166" s="579" t="s">
        <v>1119</v>
      </c>
      <c r="D166" s="174"/>
    </row>
    <row r="167" spans="1:4">
      <c r="A167" s="567" t="s">
        <v>1120</v>
      </c>
      <c r="B167" s="567" t="s">
        <v>1121</v>
      </c>
      <c r="C167" s="567" t="s">
        <v>1122</v>
      </c>
      <c r="D167" s="174"/>
    </row>
    <row r="168" spans="1:4">
      <c r="A168" s="567" t="s">
        <v>518</v>
      </c>
      <c r="B168" s="567" t="s">
        <v>1123</v>
      </c>
      <c r="C168" s="567" t="s">
        <v>1124</v>
      </c>
      <c r="D168" s="174"/>
    </row>
    <row r="169" spans="1:4">
      <c r="A169" s="567" t="s">
        <v>1125</v>
      </c>
      <c r="B169" s="567" t="s">
        <v>1126</v>
      </c>
      <c r="C169" s="567" t="s">
        <v>1127</v>
      </c>
      <c r="D169" s="174"/>
    </row>
    <row r="170" spans="1:4">
      <c r="A170" s="567" t="s">
        <v>1128</v>
      </c>
      <c r="B170" s="567" t="s">
        <v>1129</v>
      </c>
      <c r="C170" s="567" t="s">
        <v>1130</v>
      </c>
      <c r="D170" s="174"/>
    </row>
    <row r="171" spans="1:4">
      <c r="A171" s="579" t="s">
        <v>524</v>
      </c>
      <c r="B171" s="579" t="s">
        <v>1131</v>
      </c>
      <c r="C171" s="579" t="s">
        <v>1132</v>
      </c>
      <c r="D171" s="174"/>
    </row>
    <row r="172" spans="1:4">
      <c r="A172" s="567" t="s">
        <v>1133</v>
      </c>
      <c r="B172" s="567" t="s">
        <v>1134</v>
      </c>
      <c r="C172" s="567" t="s">
        <v>1135</v>
      </c>
      <c r="D172" s="174"/>
    </row>
    <row r="173" spans="1:4">
      <c r="A173" s="567" t="s">
        <v>1136</v>
      </c>
      <c r="B173" s="567" t="s">
        <v>1137</v>
      </c>
      <c r="C173" s="567" t="s">
        <v>1138</v>
      </c>
      <c r="D173" s="174"/>
    </row>
    <row r="174" spans="1:4">
      <c r="A174" s="567" t="s">
        <v>538</v>
      </c>
      <c r="B174" s="567" t="s">
        <v>1139</v>
      </c>
      <c r="C174" s="567" t="s">
        <v>1140</v>
      </c>
      <c r="D174" s="174"/>
    </row>
    <row r="175" spans="1:4">
      <c r="A175" s="567" t="s">
        <v>541</v>
      </c>
      <c r="B175" s="567" t="s">
        <v>1141</v>
      </c>
      <c r="C175" s="567" t="s">
        <v>1142</v>
      </c>
      <c r="D175" s="174"/>
    </row>
    <row r="176" spans="1:4">
      <c r="A176" s="567" t="s">
        <v>1143</v>
      </c>
      <c r="B176" s="567" t="s">
        <v>1144</v>
      </c>
      <c r="C176" s="567" t="s">
        <v>1145</v>
      </c>
      <c r="D176" s="174"/>
    </row>
    <row r="177" spans="1:4">
      <c r="A177" s="567" t="s">
        <v>1146</v>
      </c>
      <c r="B177" s="567" t="s">
        <v>1147</v>
      </c>
      <c r="C177" s="567" t="s">
        <v>1148</v>
      </c>
      <c r="D177" s="174"/>
    </row>
    <row r="178" spans="1:4">
      <c r="A178" s="567" t="s">
        <v>1149</v>
      </c>
      <c r="B178" s="567" t="s">
        <v>1150</v>
      </c>
      <c r="C178" s="567" t="s">
        <v>1151</v>
      </c>
      <c r="D178" s="174"/>
    </row>
    <row r="179" spans="1:4">
      <c r="A179" s="567" t="s">
        <v>1152</v>
      </c>
      <c r="B179" s="567" t="s">
        <v>1153</v>
      </c>
      <c r="C179" s="567" t="s">
        <v>1154</v>
      </c>
      <c r="D179" s="174"/>
    </row>
    <row r="180" spans="1:4">
      <c r="A180" s="567" t="s">
        <v>1155</v>
      </c>
      <c r="B180" s="567" t="s">
        <v>1156</v>
      </c>
      <c r="C180" s="567" t="s">
        <v>1157</v>
      </c>
      <c r="D180" s="174"/>
    </row>
    <row r="181" spans="1:4">
      <c r="A181" s="565" t="s">
        <v>1158</v>
      </c>
      <c r="B181" s="565"/>
      <c r="C181" s="565"/>
      <c r="D181" s="174"/>
    </row>
    <row r="182" spans="1:4">
      <c r="A182" s="567" t="s">
        <v>1159</v>
      </c>
      <c r="B182" s="567" t="s">
        <v>1160</v>
      </c>
      <c r="C182" s="567" t="s">
        <v>1161</v>
      </c>
      <c r="D182" s="174"/>
    </row>
    <row r="183" spans="1:4">
      <c r="A183" s="567" t="s">
        <v>473</v>
      </c>
      <c r="B183" s="567" t="s">
        <v>1162</v>
      </c>
      <c r="C183" s="567" t="s">
        <v>1163</v>
      </c>
      <c r="D183" s="174"/>
    </row>
    <row r="184" spans="1:4">
      <c r="A184" s="567" t="s">
        <v>497</v>
      </c>
      <c r="B184" s="567" t="s">
        <v>1164</v>
      </c>
      <c r="C184" s="567" t="s">
        <v>1165</v>
      </c>
      <c r="D184" s="174"/>
    </row>
    <row r="185" spans="1:4">
      <c r="A185" s="567" t="s">
        <v>1166</v>
      </c>
      <c r="B185" s="567" t="s">
        <v>1167</v>
      </c>
      <c r="C185" s="567" t="s">
        <v>1168</v>
      </c>
      <c r="D185" s="174"/>
    </row>
    <row r="186" spans="1:4">
      <c r="A186" s="565" t="s">
        <v>1169</v>
      </c>
      <c r="B186" s="565"/>
      <c r="C186" s="565"/>
      <c r="D186" s="174"/>
    </row>
    <row r="187" spans="1:4">
      <c r="A187" s="567" t="s">
        <v>1170</v>
      </c>
      <c r="B187" s="567" t="s">
        <v>1171</v>
      </c>
      <c r="C187" s="567" t="s">
        <v>1172</v>
      </c>
      <c r="D187" s="174"/>
    </row>
    <row r="188" spans="1:4">
      <c r="A188" s="567" t="s">
        <v>487</v>
      </c>
      <c r="B188" s="567" t="s">
        <v>1173</v>
      </c>
      <c r="C188" s="567" t="s">
        <v>1174</v>
      </c>
      <c r="D188" s="174"/>
    </row>
    <row r="189" spans="1:4">
      <c r="A189" s="567" t="s">
        <v>503</v>
      </c>
      <c r="B189" s="567" t="s">
        <v>1175</v>
      </c>
      <c r="C189" s="567" t="s">
        <v>1176</v>
      </c>
      <c r="D189" s="174"/>
    </row>
    <row r="190" spans="1:4">
      <c r="A190" s="567" t="s">
        <v>1177</v>
      </c>
      <c r="B190" s="567" t="s">
        <v>1178</v>
      </c>
      <c r="C190" s="567" t="s">
        <v>1179</v>
      </c>
      <c r="D190" s="174"/>
    </row>
    <row r="191" spans="1:4">
      <c r="A191" s="567" t="s">
        <v>1180</v>
      </c>
      <c r="B191" s="567" t="s">
        <v>1181</v>
      </c>
      <c r="C191" s="567" t="s">
        <v>1182</v>
      </c>
      <c r="D191" s="174"/>
    </row>
    <row r="192" spans="1:4">
      <c r="A192" s="567" t="s">
        <v>578</v>
      </c>
      <c r="B192" s="567" t="s">
        <v>1183</v>
      </c>
      <c r="C192" s="567" t="s">
        <v>1184</v>
      </c>
      <c r="D192" s="174"/>
    </row>
    <row r="193" spans="1:4">
      <c r="A193" s="567" t="s">
        <v>1185</v>
      </c>
      <c r="B193" s="567" t="s">
        <v>1186</v>
      </c>
      <c r="C193" s="567" t="s">
        <v>1187</v>
      </c>
      <c r="D193" s="174"/>
    </row>
    <row r="194" spans="1:4">
      <c r="A194" s="565" t="s">
        <v>1188</v>
      </c>
      <c r="B194" s="565"/>
      <c r="C194" s="565"/>
      <c r="D194" s="174"/>
    </row>
    <row r="195" spans="1:4">
      <c r="A195" s="567" t="s">
        <v>446</v>
      </c>
      <c r="B195" s="567" t="s">
        <v>1189</v>
      </c>
      <c r="C195" s="567" t="s">
        <v>1190</v>
      </c>
      <c r="D195" s="174"/>
    </row>
    <row r="196" spans="1:4">
      <c r="A196" s="567" t="s">
        <v>1191</v>
      </c>
      <c r="B196" s="567" t="s">
        <v>1192</v>
      </c>
      <c r="C196" s="567" t="s">
        <v>1193</v>
      </c>
      <c r="D196" s="174"/>
    </row>
    <row r="197" spans="1:4">
      <c r="A197" s="567" t="s">
        <v>1194</v>
      </c>
      <c r="B197" s="567" t="s">
        <v>1195</v>
      </c>
      <c r="C197" s="567" t="s">
        <v>1196</v>
      </c>
      <c r="D197" s="174"/>
    </row>
    <row r="198" spans="1:4">
      <c r="A198" s="572" t="s">
        <v>549</v>
      </c>
      <c r="B198" s="572" t="s">
        <v>1197</v>
      </c>
      <c r="C198" s="572" t="s">
        <v>1198</v>
      </c>
      <c r="D198" s="388" t="s">
        <v>798</v>
      </c>
    </row>
    <row r="199" spans="1:4">
      <c r="A199" s="565" t="s">
        <v>1199</v>
      </c>
      <c r="B199" s="565"/>
      <c r="C199" s="565"/>
      <c r="D199" s="174"/>
    </row>
    <row r="200" spans="1:4">
      <c r="A200" s="567" t="s">
        <v>1200</v>
      </c>
      <c r="B200" s="567" t="s">
        <v>1201</v>
      </c>
      <c r="C200" s="567" t="s">
        <v>1202</v>
      </c>
      <c r="D200" s="174"/>
    </row>
    <row r="201" spans="1:4">
      <c r="A201" s="567" t="s">
        <v>475</v>
      </c>
      <c r="B201" s="567" t="s">
        <v>1203</v>
      </c>
      <c r="C201" s="567" t="s">
        <v>1204</v>
      </c>
      <c r="D201" s="174"/>
    </row>
    <row r="202" spans="1:4">
      <c r="A202" s="572" t="s">
        <v>1205</v>
      </c>
      <c r="B202" s="572" t="s">
        <v>1206</v>
      </c>
      <c r="C202" s="572" t="s">
        <v>1207</v>
      </c>
      <c r="D202" s="388" t="s">
        <v>798</v>
      </c>
    </row>
    <row r="203" spans="1:4">
      <c r="A203" s="567" t="s">
        <v>1208</v>
      </c>
      <c r="B203" s="567" t="s">
        <v>1209</v>
      </c>
      <c r="C203" s="567" t="s">
        <v>1210</v>
      </c>
      <c r="D203" s="174"/>
    </row>
    <row r="204" spans="1:4">
      <c r="A204" s="567" t="s">
        <v>1211</v>
      </c>
      <c r="B204" s="567" t="s">
        <v>1212</v>
      </c>
      <c r="C204" s="567" t="s">
        <v>1213</v>
      </c>
      <c r="D204" s="174"/>
    </row>
    <row r="205" spans="1:4">
      <c r="A205" s="565" t="s">
        <v>1214</v>
      </c>
      <c r="B205" s="565"/>
      <c r="C205" s="565"/>
      <c r="D205" s="174"/>
    </row>
    <row r="206" spans="1:4">
      <c r="A206" s="567" t="s">
        <v>435</v>
      </c>
      <c r="B206" s="567" t="s">
        <v>1215</v>
      </c>
      <c r="C206" s="567" t="s">
        <v>1216</v>
      </c>
      <c r="D206" s="174"/>
    </row>
    <row r="207" spans="1:4">
      <c r="A207" s="567" t="s">
        <v>447</v>
      </c>
      <c r="B207" s="567" t="s">
        <v>1217</v>
      </c>
      <c r="C207" s="567" t="s">
        <v>1218</v>
      </c>
      <c r="D207" s="174"/>
    </row>
    <row r="208" spans="1:4">
      <c r="A208" s="567" t="s">
        <v>1219</v>
      </c>
      <c r="B208" s="567" t="s">
        <v>1220</v>
      </c>
      <c r="C208" s="567" t="s">
        <v>1221</v>
      </c>
      <c r="D208" s="174"/>
    </row>
    <row r="209" spans="1:4">
      <c r="A209" s="567" t="s">
        <v>1222</v>
      </c>
      <c r="B209" s="567" t="s">
        <v>1223</v>
      </c>
      <c r="C209" s="567" t="s">
        <v>1224</v>
      </c>
      <c r="D209" s="174"/>
    </row>
    <row r="210" spans="1:4">
      <c r="A210" s="565" t="s">
        <v>1225</v>
      </c>
      <c r="B210" s="565"/>
      <c r="C210" s="565"/>
      <c r="D210" s="174"/>
    </row>
    <row r="211" spans="1:4">
      <c r="A211" s="567" t="s">
        <v>1226</v>
      </c>
      <c r="B211" s="567" t="s">
        <v>1227</v>
      </c>
      <c r="C211" s="567" t="s">
        <v>1228</v>
      </c>
      <c r="D211" s="174"/>
    </row>
    <row r="212" spans="1:4">
      <c r="A212" s="567" t="s">
        <v>1229</v>
      </c>
      <c r="B212" s="567" t="s">
        <v>1230</v>
      </c>
      <c r="C212" s="567" t="s">
        <v>1231</v>
      </c>
      <c r="D212" s="174"/>
    </row>
    <row r="213" spans="1:4">
      <c r="A213" s="567" t="s">
        <v>1232</v>
      </c>
      <c r="B213" s="567" t="s">
        <v>1233</v>
      </c>
      <c r="C213" s="567" t="s">
        <v>1234</v>
      </c>
      <c r="D213" s="174"/>
    </row>
    <row r="214" spans="1:4">
      <c r="A214" s="567" t="s">
        <v>443</v>
      </c>
      <c r="B214" s="567" t="s">
        <v>1235</v>
      </c>
      <c r="C214" s="567" t="s">
        <v>1236</v>
      </c>
      <c r="D214" s="174"/>
    </row>
    <row r="215" spans="1:4">
      <c r="A215" s="567" t="s">
        <v>444</v>
      </c>
      <c r="B215" s="567" t="s">
        <v>1237</v>
      </c>
      <c r="C215" s="567" t="s">
        <v>1238</v>
      </c>
      <c r="D215" s="174"/>
    </row>
    <row r="216" spans="1:4">
      <c r="A216" s="567" t="s">
        <v>1239</v>
      </c>
      <c r="B216" s="567" t="s">
        <v>1240</v>
      </c>
      <c r="C216" s="567" t="s">
        <v>1241</v>
      </c>
      <c r="D216" s="174"/>
    </row>
    <row r="217" spans="1:4">
      <c r="A217" s="567" t="s">
        <v>602</v>
      </c>
      <c r="B217" s="567" t="s">
        <v>1242</v>
      </c>
      <c r="C217" s="567" t="s">
        <v>1243</v>
      </c>
      <c r="D217" s="174"/>
    </row>
    <row r="218" spans="1:4">
      <c r="A218" s="567" t="s">
        <v>454</v>
      </c>
      <c r="B218" s="567" t="s">
        <v>1244</v>
      </c>
      <c r="C218" s="567" t="s">
        <v>1245</v>
      </c>
      <c r="D218" s="174"/>
    </row>
    <row r="219" spans="1:4">
      <c r="A219" s="567" t="s">
        <v>1246</v>
      </c>
      <c r="B219" s="567" t="s">
        <v>1247</v>
      </c>
      <c r="C219" s="567" t="s">
        <v>1248</v>
      </c>
      <c r="D219" s="174"/>
    </row>
    <row r="220" spans="1:4">
      <c r="A220" s="567" t="s">
        <v>457</v>
      </c>
      <c r="B220" s="567" t="s">
        <v>1249</v>
      </c>
      <c r="C220" s="567" t="s">
        <v>1250</v>
      </c>
      <c r="D220" s="174"/>
    </row>
    <row r="221" spans="1:4">
      <c r="A221" s="567" t="s">
        <v>1251</v>
      </c>
      <c r="B221" s="567" t="s">
        <v>1252</v>
      </c>
      <c r="C221" s="567" t="s">
        <v>1253</v>
      </c>
      <c r="D221" s="174"/>
    </row>
    <row r="222" spans="1:4">
      <c r="A222" s="567" t="s">
        <v>1254</v>
      </c>
      <c r="B222" s="567" t="s">
        <v>1255</v>
      </c>
      <c r="C222" s="567" t="s">
        <v>1256</v>
      </c>
      <c r="D222" s="174"/>
    </row>
    <row r="223" spans="1:4">
      <c r="A223" s="567" t="s">
        <v>1257</v>
      </c>
      <c r="B223" s="567" t="s">
        <v>1258</v>
      </c>
      <c r="C223" s="567" t="s">
        <v>1259</v>
      </c>
      <c r="D223" s="174"/>
    </row>
    <row r="224" spans="1:4">
      <c r="A224" s="567" t="s">
        <v>1260</v>
      </c>
      <c r="B224" s="567" t="s">
        <v>1261</v>
      </c>
      <c r="C224" s="567" t="s">
        <v>1262</v>
      </c>
      <c r="D224" s="174"/>
    </row>
    <row r="225" spans="1:4">
      <c r="A225" s="567" t="s">
        <v>1263</v>
      </c>
      <c r="B225" s="567" t="s">
        <v>1264</v>
      </c>
      <c r="C225" s="567" t="s">
        <v>1265</v>
      </c>
      <c r="D225" s="174"/>
    </row>
    <row r="226" spans="1:4">
      <c r="A226" s="567" t="s">
        <v>1266</v>
      </c>
      <c r="B226" s="567" t="s">
        <v>1267</v>
      </c>
      <c r="C226" s="567" t="s">
        <v>1268</v>
      </c>
      <c r="D226" s="174"/>
    </row>
    <row r="227" spans="1:4">
      <c r="A227" s="567" t="s">
        <v>1269</v>
      </c>
      <c r="B227" s="567" t="s">
        <v>1270</v>
      </c>
      <c r="C227" s="567" t="s">
        <v>1271</v>
      </c>
      <c r="D227" s="174"/>
    </row>
    <row r="228" spans="1:4">
      <c r="A228" s="567" t="s">
        <v>1272</v>
      </c>
      <c r="B228" s="567" t="s">
        <v>1273</v>
      </c>
      <c r="C228" s="567" t="s">
        <v>1274</v>
      </c>
      <c r="D228" s="174"/>
    </row>
    <row r="229" spans="1:4">
      <c r="A229" s="567" t="s">
        <v>1275</v>
      </c>
      <c r="B229" s="567" t="s">
        <v>1276</v>
      </c>
      <c r="C229" s="567" t="s">
        <v>1277</v>
      </c>
      <c r="D229" s="174"/>
    </row>
    <row r="230" spans="1:4">
      <c r="A230" s="567" t="s">
        <v>510</v>
      </c>
      <c r="B230" s="567" t="s">
        <v>1278</v>
      </c>
      <c r="C230" s="567" t="s">
        <v>1279</v>
      </c>
      <c r="D230" s="174"/>
    </row>
    <row r="231" spans="1:4">
      <c r="A231" s="567" t="s">
        <v>1280</v>
      </c>
      <c r="B231" s="567" t="s">
        <v>1281</v>
      </c>
      <c r="C231" s="567" t="s">
        <v>1282</v>
      </c>
      <c r="D231" s="174"/>
    </row>
    <row r="232" spans="1:4">
      <c r="A232" s="567" t="s">
        <v>1283</v>
      </c>
      <c r="B232" s="567" t="s">
        <v>1284</v>
      </c>
      <c r="C232" s="567" t="s">
        <v>1285</v>
      </c>
      <c r="D232" s="174"/>
    </row>
    <row r="233" spans="1:4">
      <c r="A233" s="567" t="s">
        <v>1286</v>
      </c>
      <c r="B233" s="567" t="s">
        <v>1287</v>
      </c>
      <c r="C233" s="567" t="s">
        <v>1288</v>
      </c>
      <c r="D233" s="174"/>
    </row>
    <row r="234" spans="1:4">
      <c r="A234" s="567" t="s">
        <v>1289</v>
      </c>
      <c r="B234" s="567" t="s">
        <v>1290</v>
      </c>
      <c r="C234" s="567" t="s">
        <v>1291</v>
      </c>
      <c r="D234" s="174"/>
    </row>
    <row r="235" spans="1:4">
      <c r="A235" s="567" t="s">
        <v>525</v>
      </c>
      <c r="B235" s="567" t="s">
        <v>1292</v>
      </c>
      <c r="C235" s="567" t="s">
        <v>1293</v>
      </c>
      <c r="D235" s="174"/>
    </row>
    <row r="236" spans="1:4">
      <c r="A236" s="567" t="s">
        <v>1294</v>
      </c>
      <c r="B236" s="567" t="s">
        <v>1295</v>
      </c>
      <c r="C236" s="567" t="s">
        <v>1296</v>
      </c>
      <c r="D236" s="174"/>
    </row>
    <row r="237" spans="1:4">
      <c r="A237" s="567" t="s">
        <v>1297</v>
      </c>
      <c r="B237" s="567" t="s">
        <v>1298</v>
      </c>
      <c r="C237" s="567" t="s">
        <v>1299</v>
      </c>
      <c r="D237" s="174"/>
    </row>
    <row r="238" spans="1:4">
      <c r="A238" s="567" t="s">
        <v>1300</v>
      </c>
      <c r="B238" s="567" t="s">
        <v>1301</v>
      </c>
      <c r="C238" s="567" t="s">
        <v>1302</v>
      </c>
      <c r="D238" s="174"/>
    </row>
    <row r="239" spans="1:4">
      <c r="A239" s="567" t="s">
        <v>533</v>
      </c>
      <c r="B239" s="567" t="s">
        <v>1303</v>
      </c>
      <c r="C239" s="567" t="s">
        <v>1304</v>
      </c>
      <c r="D239" s="174"/>
    </row>
    <row r="240" spans="1:4">
      <c r="A240" s="567" t="s">
        <v>1305</v>
      </c>
      <c r="B240" s="567" t="s">
        <v>1306</v>
      </c>
      <c r="C240" s="567" t="s">
        <v>1307</v>
      </c>
      <c r="D240" s="174"/>
    </row>
    <row r="241" spans="1:4">
      <c r="A241" s="567" t="s">
        <v>1308</v>
      </c>
      <c r="B241" s="567" t="s">
        <v>1309</v>
      </c>
      <c r="C241" s="567" t="s">
        <v>1310</v>
      </c>
      <c r="D241" s="174"/>
    </row>
    <row r="242" spans="1:4">
      <c r="A242" s="567" t="s">
        <v>1311</v>
      </c>
      <c r="B242" s="567" t="s">
        <v>1312</v>
      </c>
      <c r="C242" s="567" t="s">
        <v>1313</v>
      </c>
      <c r="D242" s="174"/>
    </row>
    <row r="243" spans="1:4">
      <c r="A243" s="567" t="s">
        <v>1314</v>
      </c>
      <c r="B243" s="567" t="s">
        <v>1315</v>
      </c>
      <c r="C243" s="567" t="s">
        <v>1316</v>
      </c>
      <c r="D243" s="174"/>
    </row>
    <row r="244" spans="1:4">
      <c r="A244" s="567" t="s">
        <v>1317</v>
      </c>
      <c r="B244" s="567" t="s">
        <v>1318</v>
      </c>
      <c r="C244" s="567" t="s">
        <v>1319</v>
      </c>
      <c r="D244" s="174"/>
    </row>
    <row r="245" spans="1:4">
      <c r="A245" s="567" t="s">
        <v>1320</v>
      </c>
      <c r="B245" s="567" t="s">
        <v>1321</v>
      </c>
      <c r="C245" s="567" t="s">
        <v>1322</v>
      </c>
      <c r="D245" s="174"/>
    </row>
    <row r="246" spans="1:4">
      <c r="A246" s="567" t="s">
        <v>1323</v>
      </c>
      <c r="B246" s="567" t="s">
        <v>1324</v>
      </c>
      <c r="C246" s="567" t="s">
        <v>1325</v>
      </c>
      <c r="D246" s="174"/>
    </row>
    <row r="247" spans="1:4">
      <c r="A247" s="567" t="s">
        <v>561</v>
      </c>
      <c r="B247" s="567" t="s">
        <v>1326</v>
      </c>
      <c r="C247" s="567" t="s">
        <v>1327</v>
      </c>
      <c r="D247" s="174"/>
    </row>
    <row r="248" spans="1:4">
      <c r="A248" s="565" t="s">
        <v>1328</v>
      </c>
      <c r="B248" s="565"/>
      <c r="C248" s="565"/>
      <c r="D248" s="174"/>
    </row>
    <row r="249" spans="1:4">
      <c r="A249" s="572" t="s">
        <v>698</v>
      </c>
      <c r="B249" s="572" t="s">
        <v>1329</v>
      </c>
      <c r="C249" s="572" t="s">
        <v>1330</v>
      </c>
      <c r="D249" s="174"/>
    </row>
    <row r="250" spans="1:4">
      <c r="A250" s="580" t="s">
        <v>1331</v>
      </c>
      <c r="B250" s="580"/>
      <c r="C250" s="580"/>
      <c r="D250" s="174"/>
    </row>
    <row r="251" spans="1:4">
      <c r="A251" s="581" t="s">
        <v>1332</v>
      </c>
      <c r="B251" s="581" t="s">
        <v>1333</v>
      </c>
      <c r="C251" s="581" t="s">
        <v>1334</v>
      </c>
      <c r="D251" s="174"/>
    </row>
    <row r="252" spans="1:4">
      <c r="A252" s="581" t="s">
        <v>1335</v>
      </c>
      <c r="B252" s="581" t="s">
        <v>1336</v>
      </c>
      <c r="C252" s="581" t="s">
        <v>1337</v>
      </c>
      <c r="D252" s="174"/>
    </row>
    <row r="253" spans="1:4">
      <c r="A253" s="581" t="s">
        <v>1338</v>
      </c>
      <c r="B253" s="581" t="s">
        <v>1339</v>
      </c>
      <c r="C253" s="581" t="s">
        <v>1340</v>
      </c>
      <c r="D253" s="174"/>
    </row>
  </sheetData>
  <mergeCells count="31">
    <mergeCell ref="A1:D1"/>
    <mergeCell ref="A3:C3"/>
    <mergeCell ref="A5:C5"/>
    <mergeCell ref="A13:C13"/>
    <mergeCell ref="A15:C15"/>
    <mergeCell ref="A18:C18"/>
    <mergeCell ref="A23:C23"/>
    <mergeCell ref="A44:C44"/>
    <mergeCell ref="A47:C47"/>
    <mergeCell ref="A49:C49"/>
    <mergeCell ref="A51:C51"/>
    <mergeCell ref="A53:C53"/>
    <mergeCell ref="A64:C64"/>
    <mergeCell ref="A78:C78"/>
    <mergeCell ref="A87:C87"/>
    <mergeCell ref="A92:C92"/>
    <mergeCell ref="A99:C99"/>
    <mergeCell ref="A119:C119"/>
    <mergeCell ref="A125:C125"/>
    <mergeCell ref="A127:C127"/>
    <mergeCell ref="A135:C135"/>
    <mergeCell ref="A137:C137"/>
    <mergeCell ref="A143:C143"/>
    <mergeCell ref="A181:C181"/>
    <mergeCell ref="A186:C186"/>
    <mergeCell ref="A194:C194"/>
    <mergeCell ref="A199:C199"/>
    <mergeCell ref="A205:C205"/>
    <mergeCell ref="A210:C210"/>
    <mergeCell ref="A248:C248"/>
    <mergeCell ref="A250:C250"/>
  </mergeCells>
  <hyperlinks>
    <hyperlink ref="E2" location="目录!A1" display="目录"/>
  </hyperlinks>
  <pageMargins left="0.75" right="0.75" top="1" bottom="1" header="0.5" footer="0.5"/>
  <pageSetup paperSize="9" orientation="portrait"/>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3"/>
  <sheetViews>
    <sheetView workbookViewId="0">
      <selection activeCell="K1" sqref="K1"/>
    </sheetView>
  </sheetViews>
  <sheetFormatPr defaultColWidth="10" defaultRowHeight="14.25"/>
  <cols>
    <col min="1" max="1" width="9.85833333333333" style="541" customWidth="1"/>
    <col min="2" max="2" width="10.1416666666667" style="541" customWidth="1"/>
    <col min="3" max="3" width="9.16666666666667" style="541" customWidth="1"/>
    <col min="4" max="4" width="9.30833333333333" style="541" customWidth="1"/>
    <col min="5" max="5" width="10.1416666666667" style="541" customWidth="1"/>
    <col min="6" max="7" width="11.525" style="541" customWidth="1"/>
    <col min="8" max="8" width="10.8333333333333" style="541" customWidth="1"/>
    <col min="9" max="9" width="8.05833333333333" style="541" customWidth="1"/>
    <col min="10" max="10" width="10.275" style="541" customWidth="1"/>
    <col min="11" max="16384" width="10" style="541"/>
  </cols>
  <sheetData>
    <row r="1" s="541" customFormat="1" ht="41" customHeight="1" spans="1:12">
      <c r="A1" s="544" t="s">
        <v>1341</v>
      </c>
      <c r="B1" s="544"/>
      <c r="C1" s="544"/>
      <c r="D1" s="544"/>
      <c r="E1" s="544"/>
      <c r="F1" s="544"/>
      <c r="G1" s="544"/>
      <c r="H1" s="544"/>
      <c r="I1" s="544"/>
      <c r="J1" s="544"/>
      <c r="K1" s="559" t="s">
        <v>672</v>
      </c>
      <c r="L1" s="130"/>
    </row>
    <row r="2" s="542" customFormat="1" ht="16.5" customHeight="1" spans="1:7">
      <c r="A2" s="545" t="s">
        <v>1342</v>
      </c>
      <c r="D2" s="546"/>
      <c r="E2" s="547"/>
      <c r="F2" s="130"/>
      <c r="G2" s="130"/>
    </row>
    <row r="3" s="542" customFormat="1" ht="48.75" customHeight="1" spans="1:12">
      <c r="A3" s="530" t="s">
        <v>1343</v>
      </c>
      <c r="B3" s="548" t="s">
        <v>1344</v>
      </c>
      <c r="C3" s="548" t="s">
        <v>315</v>
      </c>
      <c r="D3" s="549" t="s">
        <v>1345</v>
      </c>
      <c r="E3" s="550" t="s">
        <v>641</v>
      </c>
      <c r="F3" s="549" t="s">
        <v>1346</v>
      </c>
      <c r="G3" s="551" t="s">
        <v>1347</v>
      </c>
      <c r="H3" s="549" t="s">
        <v>1348</v>
      </c>
      <c r="I3" s="551" t="s">
        <v>1349</v>
      </c>
      <c r="J3" s="551" t="s">
        <v>1350</v>
      </c>
      <c r="K3" s="130"/>
      <c r="L3" s="130"/>
    </row>
    <row r="4" s="542" customFormat="1" ht="18" customHeight="1" spans="1:12">
      <c r="A4" s="552" t="s">
        <v>1351</v>
      </c>
      <c r="B4" s="553">
        <v>1</v>
      </c>
      <c r="C4" s="553">
        <v>2</v>
      </c>
      <c r="D4" s="553">
        <v>3</v>
      </c>
      <c r="E4" s="553">
        <v>4</v>
      </c>
      <c r="F4" s="553">
        <v>5</v>
      </c>
      <c r="G4" s="553">
        <v>6</v>
      </c>
      <c r="H4" s="553">
        <v>7</v>
      </c>
      <c r="I4" s="553">
        <v>8</v>
      </c>
      <c r="J4" s="553">
        <v>9</v>
      </c>
      <c r="K4" s="130"/>
      <c r="L4" s="130"/>
    </row>
    <row r="5" s="542" customFormat="1" customHeight="1" spans="1:12">
      <c r="A5" s="554">
        <v>0.5</v>
      </c>
      <c r="B5" s="555">
        <v>305</v>
      </c>
      <c r="C5" s="555">
        <v>406</v>
      </c>
      <c r="D5" s="555">
        <v>412</v>
      </c>
      <c r="E5" s="555">
        <v>664</v>
      </c>
      <c r="F5" s="555">
        <v>583</v>
      </c>
      <c r="G5" s="555">
        <v>626</v>
      </c>
      <c r="H5" s="555">
        <v>632</v>
      </c>
      <c r="I5" s="555">
        <v>737</v>
      </c>
      <c r="J5" s="555">
        <v>970</v>
      </c>
      <c r="K5" s="130"/>
      <c r="L5" s="130"/>
    </row>
    <row r="6" s="542" customFormat="1" customHeight="1" spans="1:12">
      <c r="A6" s="554">
        <v>1</v>
      </c>
      <c r="B6" s="555">
        <v>359</v>
      </c>
      <c r="C6" s="555">
        <v>481</v>
      </c>
      <c r="D6" s="555">
        <v>486</v>
      </c>
      <c r="E6" s="555">
        <v>750</v>
      </c>
      <c r="F6" s="555">
        <v>673</v>
      </c>
      <c r="G6" s="555">
        <v>741</v>
      </c>
      <c r="H6" s="555">
        <v>754</v>
      </c>
      <c r="I6" s="555">
        <v>859</v>
      </c>
      <c r="J6" s="555">
        <v>1234</v>
      </c>
      <c r="K6" s="130"/>
      <c r="L6" s="130"/>
    </row>
    <row r="7" s="542" customFormat="1" customHeight="1" spans="1:12">
      <c r="A7" s="554">
        <v>1.5</v>
      </c>
      <c r="B7" s="555">
        <v>414</v>
      </c>
      <c r="C7" s="555">
        <v>555</v>
      </c>
      <c r="D7" s="555">
        <v>561</v>
      </c>
      <c r="E7" s="555">
        <v>840</v>
      </c>
      <c r="F7" s="555">
        <v>768</v>
      </c>
      <c r="G7" s="555">
        <v>856</v>
      </c>
      <c r="H7" s="555">
        <v>862</v>
      </c>
      <c r="I7" s="555">
        <v>983</v>
      </c>
      <c r="J7" s="555">
        <v>1505</v>
      </c>
      <c r="K7" s="130"/>
      <c r="L7" s="130"/>
    </row>
    <row r="8" s="542" customFormat="1" customHeight="1" spans="1:12">
      <c r="A8" s="554">
        <v>2</v>
      </c>
      <c r="B8" s="555">
        <v>466</v>
      </c>
      <c r="C8" s="555">
        <v>628</v>
      </c>
      <c r="D8" s="555">
        <v>634</v>
      </c>
      <c r="E8" s="555">
        <v>929</v>
      </c>
      <c r="F8" s="555">
        <v>864</v>
      </c>
      <c r="G8" s="555">
        <v>968</v>
      </c>
      <c r="H8" s="555">
        <v>971</v>
      </c>
      <c r="I8" s="555">
        <v>1108</v>
      </c>
      <c r="J8" s="555">
        <v>1772</v>
      </c>
      <c r="K8" s="130"/>
      <c r="L8" s="130"/>
    </row>
    <row r="9" s="542" customFormat="1" customHeight="1" spans="1:12">
      <c r="A9" s="554">
        <v>2.5</v>
      </c>
      <c r="B9" s="555">
        <v>521</v>
      </c>
      <c r="C9" s="555">
        <v>704</v>
      </c>
      <c r="D9" s="555">
        <v>710</v>
      </c>
      <c r="E9" s="555">
        <v>1015</v>
      </c>
      <c r="F9" s="555">
        <v>954</v>
      </c>
      <c r="G9" s="555">
        <v>1082</v>
      </c>
      <c r="H9" s="555">
        <v>1095</v>
      </c>
      <c r="I9" s="555">
        <v>1231</v>
      </c>
      <c r="J9" s="555">
        <v>2038</v>
      </c>
      <c r="K9" s="130"/>
      <c r="L9" s="130"/>
    </row>
    <row r="10" s="542" customFormat="1" customHeight="1" spans="1:12">
      <c r="A10" s="554">
        <v>3</v>
      </c>
      <c r="B10" s="555">
        <v>576</v>
      </c>
      <c r="C10" s="555">
        <v>782</v>
      </c>
      <c r="D10" s="555">
        <v>785</v>
      </c>
      <c r="E10" s="555">
        <v>1104</v>
      </c>
      <c r="F10" s="555">
        <v>1052</v>
      </c>
      <c r="G10" s="555">
        <v>1169</v>
      </c>
      <c r="H10" s="555">
        <v>1203</v>
      </c>
      <c r="I10" s="555">
        <v>1356</v>
      </c>
      <c r="J10" s="555">
        <v>2305</v>
      </c>
      <c r="K10" s="130"/>
      <c r="L10" s="130"/>
    </row>
    <row r="11" s="542" customFormat="1" customHeight="1" spans="1:12">
      <c r="A11" s="554">
        <v>3.5</v>
      </c>
      <c r="B11" s="555">
        <v>631</v>
      </c>
      <c r="C11" s="555">
        <v>855</v>
      </c>
      <c r="D11" s="555">
        <v>859</v>
      </c>
      <c r="E11" s="555">
        <v>1193</v>
      </c>
      <c r="F11" s="555">
        <v>1147</v>
      </c>
      <c r="G11" s="555">
        <v>1253</v>
      </c>
      <c r="H11" s="555">
        <v>1284</v>
      </c>
      <c r="I11" s="555">
        <v>1481</v>
      </c>
      <c r="J11" s="555">
        <v>2569</v>
      </c>
      <c r="K11" s="130"/>
      <c r="L11" s="130"/>
    </row>
    <row r="12" s="542" customFormat="1" customHeight="1" spans="1:12">
      <c r="A12" s="554">
        <v>4</v>
      </c>
      <c r="B12" s="555">
        <v>686</v>
      </c>
      <c r="C12" s="555">
        <v>931</v>
      </c>
      <c r="D12" s="555">
        <v>935</v>
      </c>
      <c r="E12" s="555">
        <v>1281</v>
      </c>
      <c r="F12" s="555">
        <v>1245</v>
      </c>
      <c r="G12" s="555">
        <v>1335</v>
      </c>
      <c r="H12" s="555">
        <v>1359</v>
      </c>
      <c r="I12" s="555">
        <v>1603</v>
      </c>
      <c r="J12" s="555">
        <v>2837</v>
      </c>
      <c r="K12" s="130"/>
      <c r="L12" s="130"/>
    </row>
    <row r="13" s="542" customFormat="1" customHeight="1" spans="1:12">
      <c r="A13" s="554">
        <v>4.5</v>
      </c>
      <c r="B13" s="555">
        <v>739</v>
      </c>
      <c r="C13" s="555">
        <v>1005</v>
      </c>
      <c r="D13" s="555">
        <v>1011</v>
      </c>
      <c r="E13" s="555">
        <v>1370</v>
      </c>
      <c r="F13" s="555">
        <v>1338</v>
      </c>
      <c r="G13" s="555">
        <v>1416</v>
      </c>
      <c r="H13" s="555">
        <v>1437</v>
      </c>
      <c r="I13" s="555">
        <v>1725</v>
      </c>
      <c r="J13" s="555">
        <v>3101</v>
      </c>
      <c r="K13" s="130"/>
      <c r="L13" s="130"/>
    </row>
    <row r="14" s="542" customFormat="1" customHeight="1" spans="1:12">
      <c r="A14" s="554">
        <v>5</v>
      </c>
      <c r="B14" s="555">
        <v>793</v>
      </c>
      <c r="C14" s="555">
        <v>1082</v>
      </c>
      <c r="D14" s="555">
        <v>1088</v>
      </c>
      <c r="E14" s="555">
        <v>1460</v>
      </c>
      <c r="F14" s="555">
        <v>1436</v>
      </c>
      <c r="G14" s="555">
        <v>1503</v>
      </c>
      <c r="H14" s="555">
        <v>1514</v>
      </c>
      <c r="I14" s="555">
        <v>1845</v>
      </c>
      <c r="J14" s="555">
        <v>3365</v>
      </c>
      <c r="K14" s="130"/>
      <c r="L14" s="130"/>
    </row>
    <row r="15" s="542" customFormat="1" customHeight="1" spans="1:12">
      <c r="A15" s="554">
        <v>5.5</v>
      </c>
      <c r="B15" s="555">
        <v>822</v>
      </c>
      <c r="C15" s="555">
        <v>1154</v>
      </c>
      <c r="D15" s="555">
        <v>1162</v>
      </c>
      <c r="E15" s="555">
        <v>1533</v>
      </c>
      <c r="F15" s="555">
        <v>1517</v>
      </c>
      <c r="G15" s="555">
        <v>1573</v>
      </c>
      <c r="H15" s="555">
        <v>1583</v>
      </c>
      <c r="I15" s="555">
        <v>1957</v>
      </c>
      <c r="J15" s="555">
        <v>3551</v>
      </c>
      <c r="K15" s="130"/>
      <c r="L15" s="130"/>
    </row>
    <row r="16" s="542" customFormat="1" customHeight="1" spans="1:12">
      <c r="A16" s="554">
        <v>6</v>
      </c>
      <c r="B16" s="555">
        <v>849</v>
      </c>
      <c r="C16" s="555">
        <v>1231</v>
      </c>
      <c r="D16" s="555">
        <v>1238</v>
      </c>
      <c r="E16" s="555">
        <v>1607</v>
      </c>
      <c r="F16" s="555">
        <v>1597</v>
      </c>
      <c r="G16" s="555">
        <v>1643</v>
      </c>
      <c r="H16" s="555">
        <v>1652</v>
      </c>
      <c r="I16" s="555">
        <v>2064</v>
      </c>
      <c r="J16" s="555">
        <v>3739</v>
      </c>
      <c r="K16" s="130"/>
      <c r="L16" s="130"/>
    </row>
    <row r="17" s="542" customFormat="1" customHeight="1" spans="1:12">
      <c r="A17" s="554">
        <v>6.5</v>
      </c>
      <c r="B17" s="555">
        <v>878</v>
      </c>
      <c r="C17" s="555">
        <v>1307</v>
      </c>
      <c r="D17" s="555">
        <v>1314</v>
      </c>
      <c r="E17" s="555">
        <v>1680</v>
      </c>
      <c r="F17" s="555">
        <v>1675</v>
      </c>
      <c r="G17" s="555">
        <v>1714</v>
      </c>
      <c r="H17" s="555">
        <v>1720</v>
      </c>
      <c r="I17" s="555">
        <v>2170</v>
      </c>
      <c r="J17" s="555">
        <v>3925</v>
      </c>
      <c r="K17" s="130"/>
      <c r="L17" s="130"/>
    </row>
    <row r="18" s="542" customFormat="1" customHeight="1" spans="1:12">
      <c r="A18" s="554">
        <v>7</v>
      </c>
      <c r="B18" s="555">
        <v>907</v>
      </c>
      <c r="C18" s="555">
        <v>1383</v>
      </c>
      <c r="D18" s="555">
        <v>1392</v>
      </c>
      <c r="E18" s="555">
        <v>1754</v>
      </c>
      <c r="F18" s="555">
        <v>1759</v>
      </c>
      <c r="G18" s="555">
        <v>1781</v>
      </c>
      <c r="H18" s="555">
        <v>1789</v>
      </c>
      <c r="I18" s="555">
        <v>2281</v>
      </c>
      <c r="J18" s="555">
        <v>4112</v>
      </c>
      <c r="K18" s="130"/>
      <c r="L18" s="130"/>
    </row>
    <row r="19" s="542" customFormat="1" customHeight="1" spans="1:12">
      <c r="A19" s="554">
        <v>7.5</v>
      </c>
      <c r="B19" s="555">
        <v>935</v>
      </c>
      <c r="C19" s="555">
        <v>1460</v>
      </c>
      <c r="D19" s="555">
        <v>1467</v>
      </c>
      <c r="E19" s="555">
        <v>1825</v>
      </c>
      <c r="F19" s="555">
        <v>1831</v>
      </c>
      <c r="G19" s="555">
        <v>1851</v>
      </c>
      <c r="H19" s="555">
        <v>1862</v>
      </c>
      <c r="I19" s="555">
        <v>2389</v>
      </c>
      <c r="J19" s="555">
        <v>4298</v>
      </c>
      <c r="K19" s="130"/>
      <c r="L19" s="130"/>
    </row>
    <row r="20" s="542" customFormat="1" customHeight="1" spans="1:12">
      <c r="A20" s="554">
        <v>8</v>
      </c>
      <c r="B20" s="555">
        <v>967</v>
      </c>
      <c r="C20" s="555">
        <v>1534</v>
      </c>
      <c r="D20" s="555">
        <v>1544</v>
      </c>
      <c r="E20" s="555">
        <v>1901</v>
      </c>
      <c r="F20" s="555">
        <v>1912</v>
      </c>
      <c r="G20" s="555">
        <v>1918</v>
      </c>
      <c r="H20" s="555">
        <v>1934</v>
      </c>
      <c r="I20" s="555">
        <v>2476</v>
      </c>
      <c r="J20" s="555">
        <v>4481</v>
      </c>
      <c r="K20" s="130"/>
      <c r="L20" s="130"/>
    </row>
    <row r="21" s="542" customFormat="1" customHeight="1" spans="1:12">
      <c r="A21" s="554">
        <v>8.5</v>
      </c>
      <c r="B21" s="555">
        <v>999</v>
      </c>
      <c r="C21" s="555">
        <v>1610</v>
      </c>
      <c r="D21" s="555">
        <v>1615</v>
      </c>
      <c r="E21" s="555">
        <v>1971</v>
      </c>
      <c r="F21" s="555">
        <v>1975</v>
      </c>
      <c r="G21" s="555">
        <v>1988</v>
      </c>
      <c r="H21" s="555">
        <v>2013</v>
      </c>
      <c r="I21" s="555">
        <v>2580</v>
      </c>
      <c r="J21" s="555">
        <v>4667</v>
      </c>
      <c r="K21" s="130"/>
      <c r="L21" s="130"/>
    </row>
    <row r="22" s="542" customFormat="1" customHeight="1" spans="1:12">
      <c r="A22" s="554">
        <v>9</v>
      </c>
      <c r="B22" s="555">
        <v>1029</v>
      </c>
      <c r="C22" s="555">
        <v>1684</v>
      </c>
      <c r="D22" s="555">
        <v>1693</v>
      </c>
      <c r="E22" s="555">
        <v>2045</v>
      </c>
      <c r="F22" s="555">
        <v>2057</v>
      </c>
      <c r="G22" s="555">
        <v>2056</v>
      </c>
      <c r="H22" s="555">
        <v>2084</v>
      </c>
      <c r="I22" s="555">
        <v>2686</v>
      </c>
      <c r="J22" s="555">
        <v>4853</v>
      </c>
      <c r="K22" s="130"/>
      <c r="L22" s="130"/>
    </row>
    <row r="23" s="542" customFormat="1" customHeight="1" spans="1:12">
      <c r="A23" s="554">
        <v>9.5</v>
      </c>
      <c r="B23" s="555">
        <v>1058</v>
      </c>
      <c r="C23" s="555">
        <v>1759</v>
      </c>
      <c r="D23" s="555">
        <v>1766</v>
      </c>
      <c r="E23" s="555">
        <v>2118</v>
      </c>
      <c r="F23" s="555">
        <v>2138</v>
      </c>
      <c r="G23" s="555">
        <v>2125</v>
      </c>
      <c r="H23" s="555">
        <v>2164</v>
      </c>
      <c r="I23" s="555">
        <v>2793</v>
      </c>
      <c r="J23" s="555">
        <v>5042</v>
      </c>
      <c r="K23" s="130"/>
      <c r="L23" s="130"/>
    </row>
    <row r="24" s="542" customFormat="1" customHeight="1" spans="1:12">
      <c r="A24" s="554">
        <v>10</v>
      </c>
      <c r="B24" s="555">
        <v>1091</v>
      </c>
      <c r="C24" s="555">
        <v>1834</v>
      </c>
      <c r="D24" s="555">
        <v>1844</v>
      </c>
      <c r="E24" s="555">
        <v>2190</v>
      </c>
      <c r="F24" s="555">
        <v>2219</v>
      </c>
      <c r="G24" s="555">
        <v>2192</v>
      </c>
      <c r="H24" s="555">
        <v>2239</v>
      </c>
      <c r="I24" s="555">
        <v>2897</v>
      </c>
      <c r="J24" s="555">
        <v>5227</v>
      </c>
      <c r="K24" s="130"/>
      <c r="L24" s="130"/>
    </row>
    <row r="25" s="542" customFormat="1" customHeight="1" spans="1:12">
      <c r="A25" s="554">
        <v>10.5</v>
      </c>
      <c r="B25" s="555">
        <v>1133</v>
      </c>
      <c r="C25" s="555">
        <v>1907</v>
      </c>
      <c r="D25" s="555">
        <v>1915</v>
      </c>
      <c r="E25" s="555">
        <v>2261</v>
      </c>
      <c r="F25" s="555">
        <v>2290</v>
      </c>
      <c r="G25" s="555">
        <v>2262</v>
      </c>
      <c r="H25" s="555">
        <v>2310</v>
      </c>
      <c r="I25" s="555">
        <v>2980</v>
      </c>
      <c r="J25" s="555">
        <v>5414</v>
      </c>
      <c r="K25" s="130"/>
      <c r="L25" s="130"/>
    </row>
    <row r="26" s="542" customFormat="1" customHeight="1" spans="1:12">
      <c r="A26" s="554">
        <v>11</v>
      </c>
      <c r="B26" s="555">
        <v>1175</v>
      </c>
      <c r="C26" s="555">
        <v>1969</v>
      </c>
      <c r="D26" s="555">
        <v>1978</v>
      </c>
      <c r="E26" s="555">
        <v>2319</v>
      </c>
      <c r="F26" s="555">
        <v>2335</v>
      </c>
      <c r="G26" s="555">
        <v>2332</v>
      </c>
      <c r="H26" s="555">
        <v>2380</v>
      </c>
      <c r="I26" s="555">
        <v>3060</v>
      </c>
      <c r="J26" s="555">
        <v>5599</v>
      </c>
      <c r="K26" s="130"/>
      <c r="L26" s="130"/>
    </row>
    <row r="27" s="542" customFormat="1" customHeight="1" spans="1:12">
      <c r="A27" s="554">
        <v>11.5</v>
      </c>
      <c r="B27" s="555">
        <v>1212</v>
      </c>
      <c r="C27" s="555">
        <v>2031</v>
      </c>
      <c r="D27" s="555">
        <v>2044</v>
      </c>
      <c r="E27" s="555">
        <v>2381</v>
      </c>
      <c r="F27" s="555">
        <v>2405</v>
      </c>
      <c r="G27" s="555">
        <v>2401</v>
      </c>
      <c r="H27" s="555">
        <v>2447</v>
      </c>
      <c r="I27" s="555">
        <v>3143</v>
      </c>
      <c r="J27" s="555">
        <v>5787</v>
      </c>
      <c r="K27" s="130"/>
      <c r="L27" s="130"/>
    </row>
    <row r="28" s="542" customFormat="1" customHeight="1" spans="1:12">
      <c r="A28" s="554">
        <v>12</v>
      </c>
      <c r="B28" s="555">
        <v>1253</v>
      </c>
      <c r="C28" s="555">
        <v>2095</v>
      </c>
      <c r="D28" s="555">
        <v>2107</v>
      </c>
      <c r="E28" s="555">
        <v>2441</v>
      </c>
      <c r="F28" s="555">
        <v>2472</v>
      </c>
      <c r="G28" s="555">
        <v>2473</v>
      </c>
      <c r="H28" s="555">
        <v>2518</v>
      </c>
      <c r="I28" s="555">
        <v>3221</v>
      </c>
      <c r="J28" s="555">
        <v>5970</v>
      </c>
      <c r="K28" s="130"/>
      <c r="L28" s="130"/>
    </row>
    <row r="29" s="542" customFormat="1" customHeight="1" spans="1:12">
      <c r="A29" s="554">
        <v>12.5</v>
      </c>
      <c r="B29" s="555">
        <v>1293</v>
      </c>
      <c r="C29" s="555">
        <v>2155</v>
      </c>
      <c r="D29" s="555">
        <v>2171</v>
      </c>
      <c r="E29" s="555">
        <v>2500</v>
      </c>
      <c r="F29" s="555">
        <v>2539</v>
      </c>
      <c r="G29" s="555">
        <v>2539</v>
      </c>
      <c r="H29" s="555">
        <v>2589</v>
      </c>
      <c r="I29" s="555">
        <v>3303</v>
      </c>
      <c r="J29" s="555">
        <v>6156</v>
      </c>
      <c r="K29" s="130"/>
      <c r="L29" s="130"/>
    </row>
    <row r="30" s="542" customFormat="1" customHeight="1" spans="1:12">
      <c r="A30" s="554">
        <v>13</v>
      </c>
      <c r="B30" s="555">
        <v>1332</v>
      </c>
      <c r="C30" s="555">
        <v>2220</v>
      </c>
      <c r="D30" s="555">
        <v>2238</v>
      </c>
      <c r="E30" s="555">
        <v>2571</v>
      </c>
      <c r="F30" s="555">
        <v>2610</v>
      </c>
      <c r="G30" s="555">
        <v>2611</v>
      </c>
      <c r="H30" s="555">
        <v>2655</v>
      </c>
      <c r="I30" s="555">
        <v>3385</v>
      </c>
      <c r="J30" s="555">
        <v>6304</v>
      </c>
      <c r="K30" s="130"/>
      <c r="L30" s="130"/>
    </row>
    <row r="31" s="542" customFormat="1" customHeight="1" spans="1:12">
      <c r="A31" s="554">
        <v>13.5</v>
      </c>
      <c r="B31" s="555">
        <v>1371</v>
      </c>
      <c r="C31" s="555">
        <v>2284</v>
      </c>
      <c r="D31" s="555">
        <v>2300</v>
      </c>
      <c r="E31" s="555">
        <v>2644</v>
      </c>
      <c r="F31" s="555">
        <v>2680</v>
      </c>
      <c r="G31" s="555">
        <v>2681</v>
      </c>
      <c r="H31" s="555">
        <v>2726</v>
      </c>
      <c r="I31" s="555">
        <v>3464</v>
      </c>
      <c r="J31" s="555">
        <v>6453</v>
      </c>
      <c r="K31" s="130"/>
      <c r="L31" s="130"/>
    </row>
    <row r="32" s="542" customFormat="1" customHeight="1" spans="1:12">
      <c r="A32" s="554">
        <v>14</v>
      </c>
      <c r="B32" s="555">
        <v>1415</v>
      </c>
      <c r="C32" s="555">
        <v>2344</v>
      </c>
      <c r="D32" s="555">
        <v>2365</v>
      </c>
      <c r="E32" s="555">
        <v>2715</v>
      </c>
      <c r="F32" s="555">
        <v>2748</v>
      </c>
      <c r="G32" s="555">
        <v>2749</v>
      </c>
      <c r="H32" s="555">
        <v>2793</v>
      </c>
      <c r="I32" s="555">
        <v>3547</v>
      </c>
      <c r="J32" s="555">
        <v>6598</v>
      </c>
      <c r="K32" s="130"/>
      <c r="L32" s="130"/>
    </row>
    <row r="33" s="542" customFormat="1" customHeight="1" spans="1:12">
      <c r="A33" s="554">
        <v>14.5</v>
      </c>
      <c r="B33" s="555">
        <v>1454</v>
      </c>
      <c r="C33" s="555">
        <v>2408</v>
      </c>
      <c r="D33" s="555">
        <v>2432</v>
      </c>
      <c r="E33" s="555">
        <v>2789</v>
      </c>
      <c r="F33" s="555">
        <v>2817</v>
      </c>
      <c r="G33" s="555">
        <v>2819</v>
      </c>
      <c r="H33" s="555">
        <v>2860</v>
      </c>
      <c r="I33" s="555">
        <v>3628</v>
      </c>
      <c r="J33" s="555">
        <v>6748</v>
      </c>
      <c r="K33" s="130"/>
      <c r="L33" s="130"/>
    </row>
    <row r="34" s="542" customFormat="1" customHeight="1" spans="1:12">
      <c r="A34" s="554">
        <v>15</v>
      </c>
      <c r="B34" s="555">
        <v>1495</v>
      </c>
      <c r="C34" s="555">
        <v>2469</v>
      </c>
      <c r="D34" s="555">
        <v>2494</v>
      </c>
      <c r="E34" s="555">
        <v>2860</v>
      </c>
      <c r="F34" s="555">
        <v>2886</v>
      </c>
      <c r="G34" s="555">
        <v>2892</v>
      </c>
      <c r="H34" s="555">
        <v>2928</v>
      </c>
      <c r="I34" s="555">
        <v>3707</v>
      </c>
      <c r="J34" s="555">
        <v>6894</v>
      </c>
      <c r="K34" s="130"/>
      <c r="L34" s="130"/>
    </row>
    <row r="35" s="542" customFormat="1" customHeight="1" spans="1:12">
      <c r="A35" s="554">
        <v>15.5</v>
      </c>
      <c r="B35" s="555">
        <v>1529</v>
      </c>
      <c r="C35" s="555">
        <v>2520</v>
      </c>
      <c r="D35" s="555">
        <v>2550</v>
      </c>
      <c r="E35" s="555">
        <v>2932</v>
      </c>
      <c r="F35" s="555">
        <v>2957</v>
      </c>
      <c r="G35" s="555">
        <v>2934</v>
      </c>
      <c r="H35" s="555">
        <v>2987</v>
      </c>
      <c r="I35" s="555">
        <v>3779</v>
      </c>
      <c r="J35" s="555">
        <v>7043</v>
      </c>
      <c r="K35" s="130"/>
      <c r="L35" s="130"/>
    </row>
    <row r="36" s="542" customFormat="1" customHeight="1" spans="1:12">
      <c r="A36" s="554">
        <v>16</v>
      </c>
      <c r="B36" s="555">
        <v>1562</v>
      </c>
      <c r="C36" s="555">
        <v>2576</v>
      </c>
      <c r="D36" s="555">
        <v>2604</v>
      </c>
      <c r="E36" s="555">
        <v>3005</v>
      </c>
      <c r="F36" s="555">
        <v>3035</v>
      </c>
      <c r="G36" s="555">
        <v>2980</v>
      </c>
      <c r="H36" s="555">
        <v>3048</v>
      </c>
      <c r="I36" s="555">
        <v>3847</v>
      </c>
      <c r="J36" s="555">
        <v>7194</v>
      </c>
      <c r="K36" s="130"/>
      <c r="L36" s="130"/>
    </row>
    <row r="37" s="542" customFormat="1" customHeight="1" spans="1:12">
      <c r="A37" s="554">
        <v>16.5</v>
      </c>
      <c r="B37" s="555">
        <v>1599</v>
      </c>
      <c r="C37" s="555">
        <v>2627</v>
      </c>
      <c r="D37" s="555">
        <v>2659</v>
      </c>
      <c r="E37" s="555">
        <v>3077</v>
      </c>
      <c r="F37" s="555">
        <v>3106</v>
      </c>
      <c r="G37" s="555">
        <v>3019</v>
      </c>
      <c r="H37" s="555">
        <v>3105</v>
      </c>
      <c r="I37" s="555">
        <v>3918</v>
      </c>
      <c r="J37" s="555">
        <v>7342</v>
      </c>
      <c r="K37" s="130"/>
      <c r="L37" s="130"/>
    </row>
    <row r="38" s="542" customFormat="1" customHeight="1" spans="1:12">
      <c r="A38" s="554">
        <v>17</v>
      </c>
      <c r="B38" s="555">
        <v>1632</v>
      </c>
      <c r="C38" s="555">
        <v>2681</v>
      </c>
      <c r="D38" s="555">
        <v>2712</v>
      </c>
      <c r="E38" s="555">
        <v>3149</v>
      </c>
      <c r="F38" s="555">
        <v>3177</v>
      </c>
      <c r="G38" s="555">
        <v>3064</v>
      </c>
      <c r="H38" s="555">
        <v>3162</v>
      </c>
      <c r="I38" s="555">
        <v>3987</v>
      </c>
      <c r="J38" s="555">
        <v>7491</v>
      </c>
      <c r="K38" s="130"/>
      <c r="L38" s="130"/>
    </row>
    <row r="39" s="542" customFormat="1" customHeight="1" spans="1:12">
      <c r="A39" s="554">
        <v>17.5</v>
      </c>
      <c r="B39" s="555">
        <v>1667</v>
      </c>
      <c r="C39" s="555">
        <v>2733</v>
      </c>
      <c r="D39" s="555">
        <v>2767</v>
      </c>
      <c r="E39" s="555">
        <v>3222</v>
      </c>
      <c r="F39" s="555">
        <v>3251</v>
      </c>
      <c r="G39" s="555">
        <v>3106</v>
      </c>
      <c r="H39" s="555">
        <v>3222</v>
      </c>
      <c r="I39" s="555">
        <v>4054</v>
      </c>
      <c r="J39" s="555">
        <v>7642</v>
      </c>
      <c r="K39" s="130"/>
      <c r="L39" s="130"/>
    </row>
    <row r="40" s="542" customFormat="1" customHeight="1" spans="1:12">
      <c r="A40" s="554">
        <v>18</v>
      </c>
      <c r="B40" s="555">
        <v>1685</v>
      </c>
      <c r="C40" s="555">
        <v>2785</v>
      </c>
      <c r="D40" s="555">
        <v>2822</v>
      </c>
      <c r="E40" s="555">
        <v>3226</v>
      </c>
      <c r="F40" s="555">
        <v>3309</v>
      </c>
      <c r="G40" s="555">
        <v>3151</v>
      </c>
      <c r="H40" s="555">
        <v>3255</v>
      </c>
      <c r="I40" s="555">
        <v>4068</v>
      </c>
      <c r="J40" s="555">
        <v>7788</v>
      </c>
      <c r="K40" s="130"/>
      <c r="L40" s="130"/>
    </row>
    <row r="41" s="542" customFormat="1" customHeight="1" spans="1:12">
      <c r="A41" s="554">
        <v>18.5</v>
      </c>
      <c r="B41" s="555">
        <v>1705</v>
      </c>
      <c r="C41" s="555">
        <v>2833</v>
      </c>
      <c r="D41" s="555">
        <v>2878</v>
      </c>
      <c r="E41" s="555">
        <v>3232</v>
      </c>
      <c r="F41" s="555">
        <v>3364</v>
      </c>
      <c r="G41" s="555">
        <v>3195</v>
      </c>
      <c r="H41" s="555">
        <v>3287</v>
      </c>
      <c r="I41" s="555">
        <v>4075</v>
      </c>
      <c r="J41" s="555">
        <v>7936</v>
      </c>
      <c r="K41" s="130"/>
      <c r="L41" s="130"/>
    </row>
    <row r="42" s="542" customFormat="1" customHeight="1" spans="1:12">
      <c r="A42" s="554">
        <v>19</v>
      </c>
      <c r="B42" s="555">
        <v>1717</v>
      </c>
      <c r="C42" s="555">
        <v>2859</v>
      </c>
      <c r="D42" s="555">
        <v>2934</v>
      </c>
      <c r="E42" s="555">
        <v>3242</v>
      </c>
      <c r="F42" s="555">
        <v>3421</v>
      </c>
      <c r="G42" s="555">
        <v>3239</v>
      </c>
      <c r="H42" s="555">
        <v>3315</v>
      </c>
      <c r="I42" s="555">
        <v>4088</v>
      </c>
      <c r="J42" s="555">
        <v>8083</v>
      </c>
      <c r="K42" s="130"/>
      <c r="L42" s="130"/>
    </row>
    <row r="43" s="542" customFormat="1" customHeight="1" spans="1:12">
      <c r="A43" s="554">
        <v>19.5</v>
      </c>
      <c r="B43" s="555">
        <v>1731</v>
      </c>
      <c r="C43" s="555">
        <v>2880</v>
      </c>
      <c r="D43" s="555">
        <v>2946</v>
      </c>
      <c r="E43" s="555">
        <v>3258</v>
      </c>
      <c r="F43" s="555">
        <v>3476</v>
      </c>
      <c r="G43" s="555">
        <v>3279</v>
      </c>
      <c r="H43" s="555">
        <v>3347</v>
      </c>
      <c r="I43" s="555">
        <v>4098</v>
      </c>
      <c r="J43" s="555">
        <v>8170</v>
      </c>
      <c r="K43" s="130"/>
      <c r="L43" s="130"/>
    </row>
    <row r="44" s="542" customFormat="1" customHeight="1" spans="1:12">
      <c r="A44" s="554">
        <v>20</v>
      </c>
      <c r="B44" s="555">
        <v>1737</v>
      </c>
      <c r="C44" s="555">
        <v>2893</v>
      </c>
      <c r="D44" s="555">
        <v>2966</v>
      </c>
      <c r="E44" s="555">
        <v>3268</v>
      </c>
      <c r="F44" s="555">
        <v>3503</v>
      </c>
      <c r="G44" s="555">
        <v>3322</v>
      </c>
      <c r="H44" s="555">
        <v>3368</v>
      </c>
      <c r="I44" s="555">
        <v>4107</v>
      </c>
      <c r="J44" s="555">
        <v>8371</v>
      </c>
      <c r="K44" s="130"/>
      <c r="L44" s="130"/>
    </row>
    <row r="45" s="543" customFormat="1" ht="19.5" customHeight="1" spans="1:12">
      <c r="A45" s="552" t="s">
        <v>1351</v>
      </c>
      <c r="B45" s="553">
        <v>1</v>
      </c>
      <c r="C45" s="553">
        <v>2</v>
      </c>
      <c r="D45" s="553">
        <v>3</v>
      </c>
      <c r="E45" s="553">
        <v>4</v>
      </c>
      <c r="F45" s="553">
        <v>5</v>
      </c>
      <c r="G45" s="553">
        <v>6</v>
      </c>
      <c r="H45" s="553">
        <v>7</v>
      </c>
      <c r="I45" s="553">
        <v>8</v>
      </c>
      <c r="J45" s="553">
        <v>9</v>
      </c>
      <c r="K45" s="130"/>
      <c r="L45" s="130"/>
    </row>
    <row r="46" s="542" customFormat="1" ht="15" customHeight="1" spans="1:12">
      <c r="A46" s="556" t="s">
        <v>1352</v>
      </c>
      <c r="B46" s="555">
        <v>76</v>
      </c>
      <c r="C46" s="557">
        <v>126</v>
      </c>
      <c r="D46" s="555">
        <v>131</v>
      </c>
      <c r="E46" s="555">
        <v>144</v>
      </c>
      <c r="F46" s="558">
        <v>163</v>
      </c>
      <c r="G46" s="557">
        <v>154</v>
      </c>
      <c r="H46" s="557">
        <v>155</v>
      </c>
      <c r="I46" s="557">
        <v>204</v>
      </c>
      <c r="J46" s="557">
        <v>410</v>
      </c>
      <c r="K46" s="130"/>
      <c r="L46" s="130"/>
    </row>
    <row r="47" s="542" customFormat="1" customHeight="1" spans="1:12">
      <c r="A47" s="556" t="s">
        <v>1353</v>
      </c>
      <c r="B47" s="555">
        <v>72</v>
      </c>
      <c r="C47" s="557">
        <v>121</v>
      </c>
      <c r="D47" s="555">
        <v>125</v>
      </c>
      <c r="E47" s="555">
        <v>138</v>
      </c>
      <c r="F47" s="558">
        <v>160</v>
      </c>
      <c r="G47" s="557">
        <v>149</v>
      </c>
      <c r="H47" s="557">
        <v>151</v>
      </c>
      <c r="I47" s="557">
        <v>203</v>
      </c>
      <c r="J47" s="557">
        <v>404</v>
      </c>
      <c r="K47" s="130"/>
      <c r="L47" s="130"/>
    </row>
    <row r="48" s="542" customFormat="1" ht="18" customHeight="1" spans="1:12">
      <c r="A48" s="556" t="s">
        <v>1354</v>
      </c>
      <c r="B48" s="555">
        <v>69</v>
      </c>
      <c r="C48" s="557">
        <v>116</v>
      </c>
      <c r="D48" s="555">
        <v>121</v>
      </c>
      <c r="E48" s="555">
        <v>127</v>
      </c>
      <c r="F48" s="558">
        <v>152</v>
      </c>
      <c r="G48" s="557">
        <v>140</v>
      </c>
      <c r="H48" s="557">
        <v>141</v>
      </c>
      <c r="I48" s="557">
        <v>198</v>
      </c>
      <c r="J48" s="557">
        <v>363</v>
      </c>
      <c r="K48" s="130"/>
      <c r="L48" s="130"/>
    </row>
    <row r="49" s="542" customFormat="1" ht="18" customHeight="1" spans="1:12">
      <c r="A49" s="556" t="s">
        <v>1355</v>
      </c>
      <c r="B49" s="555">
        <v>68</v>
      </c>
      <c r="C49" s="557">
        <v>114</v>
      </c>
      <c r="D49" s="555">
        <v>121</v>
      </c>
      <c r="E49" s="555">
        <v>126</v>
      </c>
      <c r="F49" s="558">
        <v>151</v>
      </c>
      <c r="G49" s="557">
        <v>139</v>
      </c>
      <c r="H49" s="557">
        <v>141</v>
      </c>
      <c r="I49" s="557">
        <v>198</v>
      </c>
      <c r="J49" s="557">
        <v>363</v>
      </c>
      <c r="K49" s="130"/>
      <c r="L49" s="130"/>
    </row>
    <row r="50" s="542" customFormat="1" ht="18" customHeight="1" spans="1:12">
      <c r="A50" s="556" t="s">
        <v>1356</v>
      </c>
      <c r="B50" s="555">
        <v>67</v>
      </c>
      <c r="C50" s="557">
        <v>113</v>
      </c>
      <c r="D50" s="555">
        <v>119</v>
      </c>
      <c r="E50" s="555">
        <v>125</v>
      </c>
      <c r="F50" s="558">
        <v>145</v>
      </c>
      <c r="G50" s="557">
        <v>137</v>
      </c>
      <c r="H50" s="557">
        <v>138</v>
      </c>
      <c r="I50" s="557">
        <v>192</v>
      </c>
      <c r="J50" s="557">
        <v>358</v>
      </c>
      <c r="K50" s="130"/>
      <c r="L50" s="130"/>
    </row>
    <row r="51" s="541" customFormat="1" spans="1:12">
      <c r="A51" s="130"/>
      <c r="B51" s="130"/>
      <c r="C51" s="130"/>
      <c r="D51" s="130"/>
      <c r="E51" s="130"/>
      <c r="F51" s="130"/>
      <c r="G51" s="130"/>
      <c r="H51" s="130"/>
      <c r="I51" s="130"/>
      <c r="J51" s="130"/>
      <c r="K51" s="130"/>
      <c r="L51" s="130"/>
    </row>
    <row r="52" s="541" customFormat="1" spans="1:12">
      <c r="A52" s="130"/>
      <c r="B52" s="130"/>
      <c r="C52" s="130"/>
      <c r="D52" s="130"/>
      <c r="E52" s="130"/>
      <c r="F52" s="130"/>
      <c r="G52" s="130"/>
      <c r="H52" s="130"/>
      <c r="I52" s="130"/>
      <c r="J52" s="130"/>
      <c r="K52" s="130"/>
      <c r="L52" s="130"/>
    </row>
    <row r="53" s="541" customFormat="1" spans="1:12">
      <c r="A53" s="130"/>
      <c r="B53" s="130"/>
      <c r="C53" s="130"/>
      <c r="D53" s="130"/>
      <c r="E53" s="130"/>
      <c r="F53" s="130"/>
      <c r="G53" s="130"/>
      <c r="H53" s="130"/>
      <c r="I53" s="130"/>
      <c r="J53" s="130"/>
      <c r="K53" s="130"/>
      <c r="L53" s="130"/>
    </row>
  </sheetData>
  <mergeCells count="1">
    <mergeCell ref="A1:J1"/>
  </mergeCells>
  <hyperlinks>
    <hyperlink ref="K1" location="目录!A1" display="目录!A1"/>
  </hyperlinks>
  <pageMargins left="0.75" right="0.75" top="1" bottom="1" header="0.5" footer="0.5"/>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0"/>
  <sheetViews>
    <sheetView zoomScale="85" zoomScaleNormal="85" workbookViewId="0">
      <selection activeCell="N1" sqref="N1"/>
    </sheetView>
  </sheetViews>
  <sheetFormatPr defaultColWidth="8.89166666666667" defaultRowHeight="13.5"/>
  <cols>
    <col min="1" max="1" width="10.1333333333333" style="369" customWidth="1"/>
    <col min="2" max="2" width="9.38333333333333" style="369" customWidth="1"/>
    <col min="3" max="3" width="10.1333333333333" style="369" customWidth="1"/>
    <col min="4" max="4" width="9.63333333333333" style="369" customWidth="1"/>
    <col min="5" max="6" width="9" style="369" customWidth="1"/>
    <col min="7" max="7" width="12.25" style="369" customWidth="1"/>
    <col min="8" max="8" width="13.75" style="369" customWidth="1"/>
    <col min="9" max="9" width="16.3833333333333" style="369" customWidth="1"/>
    <col min="10" max="10" width="10.75" style="369" customWidth="1"/>
    <col min="11" max="11" width="19.875" style="369" customWidth="1"/>
    <col min="12" max="12" width="9.875" style="369" customWidth="1"/>
    <col min="13" max="13" width="13.75" style="369"/>
    <col min="14" max="16384" width="8.89166666666667" style="369"/>
  </cols>
  <sheetData>
    <row r="1" s="369" customFormat="1" ht="46.5" spans="1:14">
      <c r="A1" s="370" t="s">
        <v>1357</v>
      </c>
      <c r="B1" s="370"/>
      <c r="C1" s="370"/>
      <c r="D1" s="370"/>
      <c r="E1" s="370"/>
      <c r="F1" s="370"/>
      <c r="G1" s="370"/>
      <c r="H1" s="370"/>
      <c r="I1" s="370"/>
      <c r="J1" s="370"/>
      <c r="K1" s="370"/>
      <c r="L1" s="370"/>
      <c r="M1" s="370"/>
      <c r="N1" s="26" t="s">
        <v>65</v>
      </c>
    </row>
    <row r="2" s="369" customFormat="1" ht="30" customHeight="1" spans="1:14">
      <c r="A2" s="528" t="s">
        <v>1358</v>
      </c>
      <c r="B2" s="528"/>
      <c r="C2" s="528"/>
      <c r="D2" s="528"/>
      <c r="E2" s="528"/>
      <c r="F2" s="528"/>
      <c r="G2" s="528"/>
      <c r="H2" s="528"/>
      <c r="I2" s="528"/>
      <c r="J2" s="528"/>
      <c r="K2" s="528"/>
      <c r="L2" s="528"/>
      <c r="M2" s="528"/>
      <c r="N2" s="26" t="s">
        <v>308</v>
      </c>
    </row>
    <row r="3" s="369" customFormat="1" ht="27" customHeight="1" spans="1:14">
      <c r="A3" s="529" t="s">
        <v>1359</v>
      </c>
      <c r="B3" s="529"/>
      <c r="C3" s="529"/>
      <c r="D3" s="529"/>
      <c r="E3" s="529"/>
      <c r="F3" s="529"/>
      <c r="G3" s="529"/>
      <c r="H3" s="529"/>
      <c r="I3" s="529"/>
      <c r="J3" s="529"/>
      <c r="K3" s="529"/>
      <c r="L3" s="529"/>
      <c r="M3" s="538"/>
      <c r="N3" s="26"/>
    </row>
    <row r="4" s="369" customFormat="1" ht="53" customHeight="1" spans="1:13">
      <c r="A4" s="530" t="s">
        <v>1360</v>
      </c>
      <c r="B4" s="531" t="s">
        <v>677</v>
      </c>
      <c r="C4" s="531" t="s">
        <v>315</v>
      </c>
      <c r="D4" s="531" t="s">
        <v>597</v>
      </c>
      <c r="E4" s="531" t="s">
        <v>641</v>
      </c>
      <c r="F4" s="531" t="s">
        <v>1361</v>
      </c>
      <c r="G4" s="531" t="s">
        <v>1362</v>
      </c>
      <c r="H4" s="531" t="s">
        <v>1362</v>
      </c>
      <c r="I4" s="531" t="s">
        <v>1363</v>
      </c>
      <c r="J4" s="531" t="s">
        <v>1364</v>
      </c>
      <c r="K4" s="539" t="s">
        <v>1365</v>
      </c>
      <c r="L4" s="531" t="s">
        <v>598</v>
      </c>
      <c r="M4" s="531" t="s">
        <v>1366</v>
      </c>
    </row>
    <row r="5" s="369" customFormat="1" ht="19" customHeight="1" spans="1:13">
      <c r="A5" s="532" t="s">
        <v>1367</v>
      </c>
      <c r="B5" s="532" t="s">
        <v>1368</v>
      </c>
      <c r="C5" s="532" t="s">
        <v>1369</v>
      </c>
      <c r="D5" s="532" t="s">
        <v>1370</v>
      </c>
      <c r="E5" s="532" t="s">
        <v>1371</v>
      </c>
      <c r="F5" s="532" t="s">
        <v>1372</v>
      </c>
      <c r="G5" s="532" t="s">
        <v>1373</v>
      </c>
      <c r="H5" s="532" t="s">
        <v>1374</v>
      </c>
      <c r="I5" s="532" t="s">
        <v>1375</v>
      </c>
      <c r="J5" s="532" t="s">
        <v>1376</v>
      </c>
      <c r="K5" s="532" t="s">
        <v>13</v>
      </c>
      <c r="L5" s="532" t="s">
        <v>13</v>
      </c>
      <c r="M5" s="532" t="s">
        <v>13</v>
      </c>
    </row>
    <row r="6" s="369" customFormat="1" spans="1:13">
      <c r="A6" s="533">
        <v>1</v>
      </c>
      <c r="B6" s="534">
        <v>239.059507262934</v>
      </c>
      <c r="C6" s="534">
        <v>280.387110685964</v>
      </c>
      <c r="D6" s="534">
        <v>389.797614502627</v>
      </c>
      <c r="E6" s="534">
        <v>373.302989685856</v>
      </c>
      <c r="F6" s="534">
        <v>373.016849082383</v>
      </c>
      <c r="G6" s="534">
        <v>367.374040569256</v>
      </c>
      <c r="H6" s="534">
        <v>367.713733547405</v>
      </c>
      <c r="I6" s="381"/>
      <c r="J6" s="381">
        <v>472.600765914805</v>
      </c>
      <c r="K6" s="534">
        <v>366.957299864565</v>
      </c>
      <c r="L6" s="534">
        <v>383.588012408477</v>
      </c>
      <c r="M6" s="534">
        <v>383.588012408477</v>
      </c>
    </row>
    <row r="7" s="369" customFormat="1" spans="1:13">
      <c r="A7" s="533">
        <v>1.5</v>
      </c>
      <c r="B7" s="534">
        <v>264.344514872871</v>
      </c>
      <c r="C7" s="534">
        <v>303.190064147102</v>
      </c>
      <c r="D7" s="534">
        <v>462.186570294808</v>
      </c>
      <c r="E7" s="534">
        <v>447.083054429849</v>
      </c>
      <c r="F7" s="534">
        <v>464.867347658301</v>
      </c>
      <c r="G7" s="534">
        <v>479.102006528272</v>
      </c>
      <c r="H7" s="534">
        <v>479.622263273117</v>
      </c>
      <c r="I7" s="381"/>
      <c r="J7" s="381">
        <v>592.013437441485</v>
      </c>
      <c r="K7" s="534">
        <v>486.312788778246</v>
      </c>
      <c r="L7" s="534">
        <v>470.16155839979</v>
      </c>
      <c r="M7" s="534">
        <v>471.638358297991</v>
      </c>
    </row>
    <row r="8" s="369" customFormat="1" spans="1:13">
      <c r="A8" s="533">
        <v>2</v>
      </c>
      <c r="B8" s="534">
        <v>289.034177387613</v>
      </c>
      <c r="C8" s="534">
        <v>298.549181263729</v>
      </c>
      <c r="D8" s="534">
        <v>535.118709540677</v>
      </c>
      <c r="E8" s="534">
        <v>518.08929889368</v>
      </c>
      <c r="F8" s="534">
        <v>462.317463729356</v>
      </c>
      <c r="G8" s="534">
        <v>478.972276406228</v>
      </c>
      <c r="H8" s="534">
        <v>479.357428940647</v>
      </c>
      <c r="I8" s="381"/>
      <c r="J8" s="381">
        <v>660.022318445371</v>
      </c>
      <c r="K8" s="534">
        <v>516.167505449237</v>
      </c>
      <c r="L8" s="534">
        <v>495.847397460711</v>
      </c>
      <c r="M8" s="534">
        <v>460.876635008673</v>
      </c>
    </row>
    <row r="9" s="369" customFormat="1" ht="17" customHeight="1" spans="1:13">
      <c r="A9" s="533">
        <v>2.5</v>
      </c>
      <c r="B9" s="534">
        <v>314.14093833851</v>
      </c>
      <c r="C9" s="534">
        <v>323.230626167612</v>
      </c>
      <c r="D9" s="534">
        <v>607.165640152097</v>
      </c>
      <c r="E9" s="534">
        <v>616.890135212186</v>
      </c>
      <c r="F9" s="534">
        <v>475.933260826253</v>
      </c>
      <c r="G9" s="534">
        <v>487.841723883451</v>
      </c>
      <c r="H9" s="534">
        <v>488.20486238226</v>
      </c>
      <c r="I9" s="381"/>
      <c r="J9" s="381">
        <v>778.201265555309</v>
      </c>
      <c r="K9" s="534">
        <v>525.72564217919</v>
      </c>
      <c r="L9" s="534">
        <v>581.687864789561</v>
      </c>
      <c r="M9" s="534">
        <v>542.253684531768</v>
      </c>
    </row>
    <row r="10" s="369" customFormat="1" spans="1:13">
      <c r="A10" s="533">
        <v>3</v>
      </c>
      <c r="B10" s="534">
        <v>339.752646839003</v>
      </c>
      <c r="C10" s="534">
        <v>337.136389243837</v>
      </c>
      <c r="D10" s="534">
        <v>668.609790159987</v>
      </c>
      <c r="E10" s="534">
        <v>631.479127519322</v>
      </c>
      <c r="F10" s="534">
        <v>489.252146426366</v>
      </c>
      <c r="G10" s="534">
        <v>496.770417112564</v>
      </c>
      <c r="H10" s="534">
        <v>496.801376746237</v>
      </c>
      <c r="I10" s="381"/>
      <c r="J10" s="381">
        <v>846.210146559195</v>
      </c>
      <c r="K10" s="534">
        <v>543.758950343196</v>
      </c>
      <c r="L10" s="534">
        <v>629.376368684977</v>
      </c>
      <c r="M10" s="534">
        <v>585.801390108838</v>
      </c>
    </row>
    <row r="11" s="369" customFormat="1" spans="1:13">
      <c r="A11" s="533">
        <v>3.5</v>
      </c>
      <c r="B11" s="534">
        <v>365.201004894217</v>
      </c>
      <c r="C11" s="534">
        <v>357.5952393777</v>
      </c>
      <c r="D11" s="534">
        <v>729.882927577498</v>
      </c>
      <c r="E11" s="534">
        <v>691.018724896147</v>
      </c>
      <c r="F11" s="534">
        <v>502.301056392048</v>
      </c>
      <c r="G11" s="534">
        <v>505.469843965449</v>
      </c>
      <c r="H11" s="534">
        <v>505.558373161825</v>
      </c>
      <c r="I11" s="381"/>
      <c r="J11" s="381">
        <v>963.895603902435</v>
      </c>
      <c r="K11" s="534">
        <v>561.952086469502</v>
      </c>
      <c r="L11" s="534">
        <v>715.471819896423</v>
      </c>
      <c r="M11" s="534">
        <v>668.28741627532</v>
      </c>
    </row>
    <row r="12" s="369" customFormat="1" spans="1:13">
      <c r="A12" s="533">
        <v>4</v>
      </c>
      <c r="B12" s="534">
        <v>390.81271339471</v>
      </c>
      <c r="C12" s="534">
        <v>378.261768943626</v>
      </c>
      <c r="D12" s="534">
        <v>782.434422885654</v>
      </c>
      <c r="E12" s="534">
        <v>713.230603801928</v>
      </c>
      <c r="F12" s="534">
        <v>515.580694240478</v>
      </c>
      <c r="G12" s="534">
        <v>514.363546409722</v>
      </c>
      <c r="H12" s="534">
        <v>514.180374671181</v>
      </c>
      <c r="I12" s="381"/>
      <c r="J12" s="381">
        <v>1032.15122978967</v>
      </c>
      <c r="K12" s="534">
        <v>580.009755340514</v>
      </c>
      <c r="L12" s="534">
        <v>752.323508781504</v>
      </c>
      <c r="M12" s="534">
        <v>701.662523433783</v>
      </c>
    </row>
    <row r="13" s="369" customFormat="1" spans="1:13">
      <c r="A13" s="533">
        <v>4.5</v>
      </c>
      <c r="B13" s="534">
        <v>415.591237701897</v>
      </c>
      <c r="C13" s="534">
        <v>396.378578808875</v>
      </c>
      <c r="D13" s="534">
        <v>833.275792290016</v>
      </c>
      <c r="E13" s="534">
        <v>766.901253089532</v>
      </c>
      <c r="F13" s="534">
        <v>528.833935558562</v>
      </c>
      <c r="G13" s="534">
        <v>522.775644701151</v>
      </c>
      <c r="H13" s="534">
        <v>522.700080162903</v>
      </c>
      <c r="I13" s="381"/>
      <c r="J13" s="381">
        <v>1149.8366871329</v>
      </c>
      <c r="K13" s="534">
        <v>597.965081661366</v>
      </c>
      <c r="L13" s="534">
        <v>839.375149552686</v>
      </c>
      <c r="M13" s="534">
        <v>785.161672010721</v>
      </c>
    </row>
    <row r="14" s="369" customFormat="1" spans="1:13">
      <c r="A14" s="533">
        <v>5</v>
      </c>
      <c r="B14" s="534">
        <v>440.868029328375</v>
      </c>
      <c r="C14" s="534">
        <v>403.904301153353</v>
      </c>
      <c r="D14" s="534">
        <v>884.459186875135</v>
      </c>
      <c r="E14" s="534">
        <v>783.891791971108</v>
      </c>
      <c r="F14" s="534">
        <v>541.96304089104</v>
      </c>
      <c r="G14" s="534">
        <v>531.739343555698</v>
      </c>
      <c r="H14" s="534">
        <v>531.500005108613</v>
      </c>
      <c r="I14" s="381"/>
      <c r="J14" s="381">
        <v>1217.10533348675</v>
      </c>
      <c r="K14" s="534">
        <v>616.201088152132</v>
      </c>
      <c r="L14" s="534">
        <v>876.704933217637</v>
      </c>
      <c r="M14" s="534">
        <v>818.957941098333</v>
      </c>
    </row>
    <row r="15" s="369" customFormat="1" spans="1:13">
      <c r="A15" s="533">
        <v>5.5</v>
      </c>
      <c r="B15" s="534">
        <v>456.925354450601</v>
      </c>
      <c r="C15" s="534">
        <v>484.748563927299</v>
      </c>
      <c r="D15" s="534">
        <v>932.906380014182</v>
      </c>
      <c r="E15" s="534">
        <v>849.057484412773</v>
      </c>
      <c r="F15" s="534">
        <v>575.606752139874</v>
      </c>
      <c r="G15" s="534">
        <v>578.906893323739</v>
      </c>
      <c r="H15" s="534">
        <v>578.449491875162</v>
      </c>
      <c r="I15" s="381"/>
      <c r="J15" s="381">
        <v>1315.54468992881</v>
      </c>
      <c r="K15" s="534">
        <v>672.653634331265</v>
      </c>
      <c r="L15" s="534">
        <v>999.83679337616</v>
      </c>
      <c r="M15" s="534">
        <v>938.727085231676</v>
      </c>
    </row>
    <row r="16" s="369" customFormat="1" spans="1:13">
      <c r="A16" s="533">
        <v>6</v>
      </c>
      <c r="B16" s="534">
        <v>472.817793374395</v>
      </c>
      <c r="C16" s="534">
        <v>507.42255658061</v>
      </c>
      <c r="D16" s="534">
        <v>991.614328576</v>
      </c>
      <c r="E16" s="534">
        <v>878.02877249717</v>
      </c>
      <c r="F16" s="534">
        <v>612.160048245258</v>
      </c>
      <c r="G16" s="534">
        <v>609.541730022888</v>
      </c>
      <c r="H16" s="534">
        <v>609.767596410695</v>
      </c>
      <c r="I16" s="381"/>
      <c r="J16" s="381">
        <v>1364.06072514818</v>
      </c>
      <c r="K16" s="534">
        <v>713.447264850748</v>
      </c>
      <c r="L16" s="534">
        <v>1039.1108291459</v>
      </c>
      <c r="M16" s="534">
        <v>974.619427359334</v>
      </c>
    </row>
    <row r="17" s="369" customFormat="1" spans="1:13">
      <c r="A17" s="533">
        <v>6.5</v>
      </c>
      <c r="B17" s="534">
        <v>488.875118496621</v>
      </c>
      <c r="C17" s="534">
        <v>539.349328029766</v>
      </c>
      <c r="D17" s="534">
        <v>1052.37442822237</v>
      </c>
      <c r="E17" s="534">
        <v>942.182577337246</v>
      </c>
      <c r="F17" s="534">
        <v>648.540091721766</v>
      </c>
      <c r="G17" s="534">
        <v>640.871619902428</v>
      </c>
      <c r="H17" s="534">
        <v>640.500235331099</v>
      </c>
      <c r="I17" s="381"/>
      <c r="J17" s="381">
        <v>1462.50008159024</v>
      </c>
      <c r="K17" s="534">
        <v>753.654330314377</v>
      </c>
      <c r="L17" s="534">
        <v>1128.58481680177</v>
      </c>
      <c r="M17" s="534">
        <v>1060.74967660692</v>
      </c>
    </row>
    <row r="18" s="369" customFormat="1" spans="1:13">
      <c r="A18" s="533">
        <v>7</v>
      </c>
      <c r="B18" s="534">
        <v>505.43739116844</v>
      </c>
      <c r="C18" s="534">
        <v>561.769503511107</v>
      </c>
      <c r="D18" s="534">
        <v>1110.74035160343</v>
      </c>
      <c r="E18" s="534">
        <v>972.503048890432</v>
      </c>
      <c r="F18" s="534">
        <v>685.296926147935</v>
      </c>
      <c r="G18" s="534">
        <v>671.523099418061</v>
      </c>
      <c r="H18" s="534">
        <v>671.008288480781</v>
      </c>
      <c r="I18" s="381"/>
      <c r="J18" s="381">
        <v>1510.76937192624</v>
      </c>
      <c r="K18" s="534">
        <v>793.636447404753</v>
      </c>
      <c r="L18" s="534">
        <v>1168.87878810189</v>
      </c>
      <c r="M18" s="534">
        <v>1097.68093188187</v>
      </c>
    </row>
    <row r="19" s="369" customFormat="1" spans="1:13">
      <c r="A19" s="533">
        <v>7.5</v>
      </c>
      <c r="B19" s="534">
        <v>521.159799416654</v>
      </c>
      <c r="C19" s="534">
        <v>593.950092132233</v>
      </c>
      <c r="D19" s="534">
        <v>1169.27728757488</v>
      </c>
      <c r="E19" s="534">
        <v>1034.63307852732</v>
      </c>
      <c r="F19" s="534">
        <v>718.140017153294</v>
      </c>
      <c r="G19" s="534">
        <v>702.296420360363</v>
      </c>
      <c r="H19" s="534">
        <v>702.127018088287</v>
      </c>
      <c r="I19" s="381"/>
      <c r="J19" s="381">
        <v>1609.20872836832</v>
      </c>
      <c r="K19" s="534">
        <v>834.230485259095</v>
      </c>
      <c r="L19" s="534">
        <v>1257.84280799254</v>
      </c>
      <c r="M19" s="534">
        <v>1183.18734766281</v>
      </c>
    </row>
    <row r="20" s="369" customFormat="1" spans="1:13">
      <c r="A20" s="533">
        <v>8</v>
      </c>
      <c r="B20" s="534">
        <v>538.726822710516</v>
      </c>
      <c r="C20" s="534">
        <v>615.862633269638</v>
      </c>
      <c r="D20" s="534">
        <v>1233.97067679998</v>
      </c>
      <c r="E20" s="534">
        <v>1063.94166247892</v>
      </c>
      <c r="F20" s="534">
        <v>754.697663751487</v>
      </c>
      <c r="G20" s="534">
        <v>733.273002372306</v>
      </c>
      <c r="H20" s="534">
        <v>732.885803857122</v>
      </c>
      <c r="I20" s="381"/>
      <c r="J20" s="381">
        <v>1656.49103917093</v>
      </c>
      <c r="K20" s="534">
        <v>874.463877555465</v>
      </c>
      <c r="L20" s="534">
        <v>1297.62681152747</v>
      </c>
      <c r="M20" s="534">
        <v>1219.55170232184</v>
      </c>
    </row>
    <row r="21" s="369" customFormat="1" spans="1:13">
      <c r="A21" s="533">
        <v>8.5</v>
      </c>
      <c r="B21" s="534">
        <v>556.1304955591</v>
      </c>
      <c r="C21" s="534">
        <v>647.789404718793</v>
      </c>
      <c r="D21" s="534">
        <v>1294.38875126559</v>
      </c>
      <c r="E21" s="534">
        <v>1123.03602931105</v>
      </c>
      <c r="F21" s="534">
        <v>791.126146831815</v>
      </c>
      <c r="G21" s="534">
        <v>772.012199649683</v>
      </c>
      <c r="H21" s="534">
        <v>771.399721482332</v>
      </c>
      <c r="I21" s="381"/>
      <c r="J21" s="381">
        <v>1754.93039561299</v>
      </c>
      <c r="K21" s="534">
        <v>922.466346102149</v>
      </c>
      <c r="L21" s="534">
        <v>1384.55096035735</v>
      </c>
      <c r="M21" s="534">
        <v>1302.90438134057</v>
      </c>
    </row>
    <row r="22" s="369" customFormat="1" spans="1:13">
      <c r="A22" s="533">
        <v>9</v>
      </c>
      <c r="B22" s="534">
        <v>572.686088000619</v>
      </c>
      <c r="C22" s="534">
        <v>669.7019458562</v>
      </c>
      <c r="D22" s="534">
        <v>1353.09669982741</v>
      </c>
      <c r="E22" s="534">
        <v>1152.68190912985</v>
      </c>
      <c r="F22" s="534">
        <v>830.661881605492</v>
      </c>
      <c r="G22" s="534">
        <v>810.386477101547</v>
      </c>
      <c r="H22" s="534">
        <v>809.868997154707</v>
      </c>
      <c r="I22" s="381"/>
      <c r="J22" s="381">
        <v>1802.95294106566</v>
      </c>
      <c r="K22" s="534">
        <v>970.423792753534</v>
      </c>
      <c r="L22" s="534">
        <v>1424.84493165749</v>
      </c>
      <c r="M22" s="534">
        <v>1339.79768138171</v>
      </c>
    </row>
    <row r="23" s="369" customFormat="1" spans="1:13">
      <c r="A23" s="533">
        <v>9.5</v>
      </c>
      <c r="B23" s="534">
        <v>589.085010227161</v>
      </c>
      <c r="C23" s="534">
        <v>701.374900133389</v>
      </c>
      <c r="D23" s="534">
        <v>1412.14667356999</v>
      </c>
      <c r="E23" s="534">
        <v>1217.84760157151</v>
      </c>
      <c r="F23" s="534">
        <v>870.596899894011</v>
      </c>
      <c r="G23" s="534">
        <v>849.249977629112</v>
      </c>
      <c r="H23" s="534">
        <v>848.559712965644</v>
      </c>
      <c r="I23" s="381"/>
      <c r="J23" s="381">
        <v>1902.13253215776</v>
      </c>
      <c r="K23" s="534">
        <v>1018.60340474851</v>
      </c>
      <c r="L23" s="534">
        <v>1512.78901601776</v>
      </c>
      <c r="M23" s="534">
        <v>1424.15131831393</v>
      </c>
    </row>
    <row r="24" s="369" customFormat="1" spans="1:13">
      <c r="A24" s="533">
        <v>10</v>
      </c>
      <c r="B24" s="534">
        <v>612.016536971354</v>
      </c>
      <c r="C24" s="534">
        <v>729.374535018335</v>
      </c>
      <c r="D24" s="534">
        <v>1490.41978671198</v>
      </c>
      <c r="E24" s="534">
        <v>1257.84483619294</v>
      </c>
      <c r="F24" s="534">
        <v>915.479107292574</v>
      </c>
      <c r="G24" s="534">
        <v>896.200460611518</v>
      </c>
      <c r="H24" s="534">
        <v>895.631000311539</v>
      </c>
      <c r="I24" s="381"/>
      <c r="J24" s="381">
        <v>1968.11365361749</v>
      </c>
      <c r="K24" s="534">
        <v>1076.62673333212</v>
      </c>
      <c r="L24" s="534">
        <v>1567.06640242058</v>
      </c>
      <c r="M24" s="534">
        <v>1474.93314537322</v>
      </c>
    </row>
    <row r="25" s="369" customFormat="1" spans="1:13">
      <c r="A25" s="533">
        <v>10.5</v>
      </c>
      <c r="B25" s="534">
        <v>635.276523199743</v>
      </c>
      <c r="C25" s="534">
        <v>761.724545335298</v>
      </c>
      <c r="D25" s="534">
        <v>1543.23051344145</v>
      </c>
      <c r="E25" s="534">
        <v>1310.13163239634</v>
      </c>
      <c r="F25" s="534">
        <v>1000.31219055025</v>
      </c>
      <c r="G25" s="534">
        <v>971.56640360674</v>
      </c>
      <c r="H25" s="534">
        <v>971.42377444592</v>
      </c>
      <c r="I25" s="381"/>
      <c r="J25" s="381">
        <v>2067.75531525204</v>
      </c>
      <c r="K25" s="534">
        <v>1112.28357149455</v>
      </c>
      <c r="L25" s="534">
        <v>1637.23253161337</v>
      </c>
      <c r="M25" s="534">
        <v>1562.60930541162</v>
      </c>
    </row>
    <row r="26" s="369" customFormat="1" spans="1:13">
      <c r="A26" s="533">
        <v>11</v>
      </c>
      <c r="B26" s="534">
        <v>656.014078333247</v>
      </c>
      <c r="C26" s="534">
        <v>780.417212503647</v>
      </c>
      <c r="D26" s="534">
        <v>1599.12512604002</v>
      </c>
      <c r="E26" s="534">
        <v>1327.15637624042</v>
      </c>
      <c r="F26" s="534">
        <v>1041.73894830579</v>
      </c>
      <c r="G26" s="534">
        <v>1009.14358452538</v>
      </c>
      <c r="H26" s="534">
        <v>1009.06013472455</v>
      </c>
      <c r="I26" s="381"/>
      <c r="J26" s="381">
        <v>2115.97757312293</v>
      </c>
      <c r="K26" s="534">
        <v>1157.32781210569</v>
      </c>
      <c r="L26" s="534">
        <v>1669.55051909423</v>
      </c>
      <c r="M26" s="534">
        <v>1590.65526023405</v>
      </c>
    </row>
    <row r="27" s="369" customFormat="1" spans="1:13">
      <c r="A27" s="533">
        <v>11.5</v>
      </c>
      <c r="B27" s="534">
        <v>674.913665410738</v>
      </c>
      <c r="C27" s="534">
        <v>808.622971627115</v>
      </c>
      <c r="D27" s="534">
        <v>1658.00644637913</v>
      </c>
      <c r="E27" s="534">
        <v>1388.09237718835</v>
      </c>
      <c r="F27" s="534">
        <v>1083.52861759982</v>
      </c>
      <c r="G27" s="534">
        <v>1046.41590491588</v>
      </c>
      <c r="H27" s="534">
        <v>1046.52362317729</v>
      </c>
      <c r="I27" s="381"/>
      <c r="J27" s="381">
        <v>2215.86844708965</v>
      </c>
      <c r="K27" s="534">
        <v>1202.21483154096</v>
      </c>
      <c r="L27" s="534">
        <v>1753.137813777</v>
      </c>
      <c r="M27" s="534">
        <v>1671.51553284437</v>
      </c>
    </row>
    <row r="28" s="369" customFormat="1" spans="1:13">
      <c r="A28" s="533">
        <v>12</v>
      </c>
      <c r="B28" s="534">
        <v>695.320556929764</v>
      </c>
      <c r="C28" s="534">
        <v>827.817658045678</v>
      </c>
      <c r="D28" s="534">
        <v>1713.39369606919</v>
      </c>
      <c r="E28" s="534">
        <v>1412.4555496636</v>
      </c>
      <c r="F28" s="534">
        <v>1124.45849400716</v>
      </c>
      <c r="G28" s="534">
        <v>1083.86481906354</v>
      </c>
      <c r="H28" s="534">
        <v>1083.48265335396</v>
      </c>
      <c r="I28" s="381"/>
      <c r="J28" s="381">
        <v>2263.59228029619</v>
      </c>
      <c r="K28" s="534">
        <v>1246.61372115825</v>
      </c>
      <c r="L28" s="534">
        <v>1785.45580125784</v>
      </c>
      <c r="M28" s="534">
        <v>1699.59461626004</v>
      </c>
    </row>
    <row r="29" s="369" customFormat="1" spans="1:13">
      <c r="A29" s="533">
        <v>12.5</v>
      </c>
      <c r="B29" s="534">
        <v>715.212134850689</v>
      </c>
      <c r="C29" s="534">
        <v>855.521397918937</v>
      </c>
      <c r="D29" s="534">
        <v>1754.68643558004</v>
      </c>
      <c r="E29" s="534">
        <v>1472.39085579819</v>
      </c>
      <c r="F29" s="534">
        <v>1165.13537749578</v>
      </c>
      <c r="G29" s="534">
        <v>1120.83585107102</v>
      </c>
      <c r="H29" s="534">
        <v>1120.5253282196</v>
      </c>
      <c r="I29" s="381"/>
      <c r="J29" s="381">
        <v>2362.98472959856</v>
      </c>
      <c r="K29" s="534">
        <v>1291.09531508212</v>
      </c>
      <c r="L29" s="534">
        <v>1868.03444221901</v>
      </c>
      <c r="M29" s="534">
        <v>1779.3154055174</v>
      </c>
    </row>
    <row r="30" s="369" customFormat="1" spans="1:13">
      <c r="A30" s="533">
        <v>13</v>
      </c>
      <c r="B30" s="534">
        <v>734.957699140759</v>
      </c>
      <c r="C30" s="534">
        <v>874.967093962602</v>
      </c>
      <c r="D30" s="534">
        <v>1792.99246735037</v>
      </c>
      <c r="E30" s="534">
        <v>1498.08828802454</v>
      </c>
      <c r="F30" s="534">
        <v>1206.4536873547</v>
      </c>
      <c r="G30" s="534">
        <v>1166.95014989565</v>
      </c>
      <c r="H30" s="534">
        <v>1166.60647755314</v>
      </c>
      <c r="I30" s="381"/>
      <c r="J30" s="381">
        <v>2401.98613117872</v>
      </c>
      <c r="K30" s="534">
        <v>1344.19011690415</v>
      </c>
      <c r="L30" s="534">
        <v>1902.36973714307</v>
      </c>
      <c r="M30" s="534">
        <v>1809.16892304181</v>
      </c>
    </row>
    <row r="31" s="369" customFormat="1" spans="1:13">
      <c r="A31" s="533">
        <v>13.5</v>
      </c>
      <c r="B31" s="534">
        <v>754.518613447206</v>
      </c>
      <c r="C31" s="534">
        <v>903.674872336284</v>
      </c>
      <c r="D31" s="534">
        <v>1831.07190844068</v>
      </c>
      <c r="E31" s="534">
        <v>1559.02428897246</v>
      </c>
      <c r="F31" s="534">
        <v>1248.05310775028</v>
      </c>
      <c r="G31" s="534">
        <v>1198.11120772043</v>
      </c>
      <c r="H31" s="534">
        <v>1197.37970786899</v>
      </c>
      <c r="I31" s="381"/>
      <c r="J31" s="381">
        <v>2492.15772419035</v>
      </c>
      <c r="K31" s="534">
        <v>1382.69916454349</v>
      </c>
      <c r="L31" s="534">
        <v>1983.93972438263</v>
      </c>
      <c r="M31" s="534">
        <v>1888.15572368663</v>
      </c>
    </row>
    <row r="32" s="369" customFormat="1" spans="1:13">
      <c r="A32" s="533">
        <v>14</v>
      </c>
      <c r="B32" s="534">
        <v>775.917495809665</v>
      </c>
      <c r="C32" s="534">
        <v>921.865520254419</v>
      </c>
      <c r="D32" s="534">
        <v>1868.53233536349</v>
      </c>
      <c r="E32" s="534">
        <v>1583.72102638548</v>
      </c>
      <c r="F32" s="534">
        <v>1289.50061156464</v>
      </c>
      <c r="G32" s="534">
        <v>1228.70334763989</v>
      </c>
      <c r="H32" s="534">
        <v>1228.36087567833</v>
      </c>
      <c r="I32" s="381"/>
      <c r="J32" s="381">
        <v>2530.41148877395</v>
      </c>
      <c r="K32" s="534">
        <v>1421.405115449</v>
      </c>
      <c r="L32" s="534">
        <v>2017.26636558508</v>
      </c>
      <c r="M32" s="534">
        <v>1917.64744162127</v>
      </c>
    </row>
    <row r="33" s="369" customFormat="1" spans="1:13">
      <c r="A33" s="533">
        <v>14.5</v>
      </c>
      <c r="B33" s="534">
        <v>795.478410116112</v>
      </c>
      <c r="C33" s="534">
        <v>950.573298628102</v>
      </c>
      <c r="D33" s="534">
        <v>1906.44265548431</v>
      </c>
      <c r="E33" s="534">
        <v>1644.32346239562</v>
      </c>
      <c r="F33" s="534">
        <v>1329.00917723215</v>
      </c>
      <c r="G33" s="534">
        <v>1260.75714174178</v>
      </c>
      <c r="H33" s="534">
        <v>1260.37235475212</v>
      </c>
      <c r="I33" s="381"/>
      <c r="J33" s="381">
        <v>2620.83229411778</v>
      </c>
      <c r="K33" s="534">
        <v>1461.097533816</v>
      </c>
      <c r="L33" s="534">
        <v>2101.35798712867</v>
      </c>
      <c r="M33" s="534">
        <v>1999.30464328596</v>
      </c>
    </row>
    <row r="34" s="369" customFormat="1" spans="1:13">
      <c r="A34" s="533">
        <v>15</v>
      </c>
      <c r="B34" s="534">
        <v>816.226898739454</v>
      </c>
      <c r="C34" s="534">
        <v>969.014956171344</v>
      </c>
      <c r="D34" s="534">
        <v>1944.24132434611</v>
      </c>
      <c r="E34" s="534">
        <v>1669.35376474641</v>
      </c>
      <c r="F34" s="534">
        <v>1368.59607965547</v>
      </c>
      <c r="G34" s="534">
        <v>1291.63127613016</v>
      </c>
      <c r="H34" s="534">
        <v>1290.73361742899</v>
      </c>
      <c r="I34" s="381"/>
      <c r="J34" s="381">
        <v>2659.33527103358</v>
      </c>
      <c r="K34" s="534">
        <v>1499.21284746477</v>
      </c>
      <c r="L34" s="534">
        <v>2133.17164774871</v>
      </c>
      <c r="M34" s="534">
        <v>2027.23587642658</v>
      </c>
    </row>
    <row r="35" s="369" customFormat="1" spans="1:13">
      <c r="A35" s="533">
        <v>15.5</v>
      </c>
      <c r="B35" s="534">
        <v>833.792897869196</v>
      </c>
      <c r="C35" s="534">
        <v>994.45960941865</v>
      </c>
      <c r="D35" s="534">
        <v>1987.56351549103</v>
      </c>
      <c r="E35" s="534">
        <v>1809.53145231323</v>
      </c>
      <c r="F35" s="534">
        <v>1408.66733775812</v>
      </c>
      <c r="G35" s="534">
        <v>1322.42280857051</v>
      </c>
      <c r="H35" s="534">
        <v>1321.43891815613</v>
      </c>
      <c r="I35" s="381"/>
      <c r="J35" s="381">
        <v>2749.5068640452</v>
      </c>
      <c r="K35" s="534">
        <v>1537.66792469835</v>
      </c>
      <c r="L35" s="534">
        <v>2292.09276726426</v>
      </c>
      <c r="M35" s="534">
        <v>2187.7947597043</v>
      </c>
    </row>
    <row r="36" s="369" customFormat="1" spans="1:13">
      <c r="A36" s="533">
        <v>16</v>
      </c>
      <c r="B36" s="534">
        <v>851.554480472395</v>
      </c>
      <c r="C36" s="534">
        <v>1011.64621883635</v>
      </c>
      <c r="D36" s="534">
        <v>2030.4358134379</v>
      </c>
      <c r="E36" s="534">
        <v>1839.64528431576</v>
      </c>
      <c r="F36" s="534">
        <v>1448.42938040162</v>
      </c>
      <c r="G36" s="534">
        <v>1352.96266898356</v>
      </c>
      <c r="H36" s="534">
        <v>1352.37677430979</v>
      </c>
      <c r="I36" s="381"/>
      <c r="J36" s="381">
        <v>2789.25590262192</v>
      </c>
      <c r="K36" s="534">
        <v>1576.3388808367</v>
      </c>
      <c r="L36" s="534">
        <v>2321.57391615308</v>
      </c>
      <c r="M36" s="534">
        <v>2213.3846415163</v>
      </c>
    </row>
    <row r="37" s="369" customFormat="1" spans="1:13">
      <c r="A37" s="533">
        <v>16.5</v>
      </c>
      <c r="B37" s="534">
        <v>870.454067549887</v>
      </c>
      <c r="C37" s="534">
        <v>1037.09087208365</v>
      </c>
      <c r="D37" s="534">
        <v>2073.58888361329</v>
      </c>
      <c r="E37" s="534">
        <v>1902.80949904806</v>
      </c>
      <c r="F37" s="534">
        <v>1489.93551502584</v>
      </c>
      <c r="G37" s="534">
        <v>1384.97692753167</v>
      </c>
      <c r="H37" s="534">
        <v>1384.46279160709</v>
      </c>
      <c r="I37" s="381"/>
      <c r="J37" s="381">
        <v>2879.17828330137</v>
      </c>
      <c r="K37" s="534">
        <v>1616.11127821112</v>
      </c>
      <c r="L37" s="534">
        <v>2401.34723895101</v>
      </c>
      <c r="M37" s="534">
        <v>2290.69683395442</v>
      </c>
    </row>
    <row r="38" s="369" customFormat="1" spans="1:13">
      <c r="A38" s="533">
        <v>17</v>
      </c>
      <c r="B38" s="534">
        <v>888.215650153086</v>
      </c>
      <c r="C38" s="534">
        <v>1053.77546225114</v>
      </c>
      <c r="D38" s="534">
        <v>2115.95381865167</v>
      </c>
      <c r="E38" s="534">
        <v>1930.40158012101</v>
      </c>
      <c r="F38" s="534">
        <v>1529.37847648769</v>
      </c>
      <c r="G38" s="534">
        <v>1415.27685309848</v>
      </c>
      <c r="H38" s="534">
        <v>1414.65808837343</v>
      </c>
      <c r="I38" s="381"/>
      <c r="J38" s="381">
        <v>2918.4288972137</v>
      </c>
      <c r="K38" s="534">
        <v>1654.07921376778</v>
      </c>
      <c r="L38" s="534">
        <v>2430.29254055022</v>
      </c>
      <c r="M38" s="534">
        <v>2315.85915387619</v>
      </c>
    </row>
    <row r="39" s="369" customFormat="1" spans="1:13">
      <c r="A39" s="533">
        <v>17.5</v>
      </c>
      <c r="B39" s="534">
        <v>906.453910001625</v>
      </c>
      <c r="C39" s="534">
        <v>1079.47112512355</v>
      </c>
      <c r="D39" s="534">
        <v>2159.44513076607</v>
      </c>
      <c r="E39" s="534">
        <v>1994.64654525171</v>
      </c>
      <c r="F39" s="534">
        <v>1568.99829580621</v>
      </c>
      <c r="G39" s="534">
        <v>1446.20924493102</v>
      </c>
      <c r="H39" s="534">
        <v>1445.38372948081</v>
      </c>
      <c r="I39" s="381"/>
      <c r="J39" s="381">
        <v>3009.09891488971</v>
      </c>
      <c r="K39" s="534">
        <v>1692.5527750423</v>
      </c>
      <c r="L39" s="534">
        <v>2510.06586334816</v>
      </c>
      <c r="M39" s="534">
        <v>2393.17816560467</v>
      </c>
    </row>
    <row r="40" s="369" customFormat="1" spans="1:13">
      <c r="A40" s="533">
        <v>18</v>
      </c>
      <c r="B40" s="534">
        <v>918.913941283334</v>
      </c>
      <c r="C40" s="534">
        <v>1095.65369604084</v>
      </c>
      <c r="D40" s="534">
        <v>2202.48654968246</v>
      </c>
      <c r="E40" s="534">
        <v>2017.55537459821</v>
      </c>
      <c r="F40" s="534">
        <v>1610.36487192352</v>
      </c>
      <c r="G40" s="534">
        <v>1476.93726653041</v>
      </c>
      <c r="H40" s="534">
        <v>1476.22047352618</v>
      </c>
      <c r="I40" s="381"/>
      <c r="J40" s="381">
        <v>3047.6018918055</v>
      </c>
      <c r="K40" s="534">
        <v>1731.15337690464</v>
      </c>
      <c r="L40" s="534">
        <v>2540.08285952658</v>
      </c>
      <c r="M40" s="534">
        <v>2419.91367172363</v>
      </c>
    </row>
    <row r="41" s="369" customFormat="1" spans="1:13">
      <c r="A41" s="533">
        <v>18.5</v>
      </c>
      <c r="B41" s="534">
        <v>931.850649810386</v>
      </c>
      <c r="C41" s="534">
        <v>1120.34532041282</v>
      </c>
      <c r="D41" s="534">
        <v>2245.47049888833</v>
      </c>
      <c r="E41" s="534">
        <v>2074.95558720569</v>
      </c>
      <c r="F41" s="534">
        <v>1651.08101893904</v>
      </c>
      <c r="G41" s="534">
        <v>1507.20976229884</v>
      </c>
      <c r="H41" s="534">
        <v>1506.77047056345</v>
      </c>
      <c r="I41" s="381"/>
      <c r="J41" s="381">
        <v>3137.52427248495</v>
      </c>
      <c r="K41" s="534">
        <v>1769.48646685349</v>
      </c>
      <c r="L41" s="534">
        <v>2620.39202961411</v>
      </c>
      <c r="M41" s="534">
        <v>2498.40185898167</v>
      </c>
    </row>
    <row r="42" s="369" customFormat="1" spans="1:13">
      <c r="A42" s="533">
        <v>19</v>
      </c>
      <c r="B42" s="534">
        <v>941.985102300906</v>
      </c>
      <c r="C42" s="534">
        <v>1130.00164107733</v>
      </c>
      <c r="D42" s="534">
        <v>2281.23971611613</v>
      </c>
      <c r="E42" s="534">
        <v>2097.50416641939</v>
      </c>
      <c r="F42" s="534">
        <v>1692.40451592491</v>
      </c>
      <c r="G42" s="534">
        <v>1544.47373119672</v>
      </c>
      <c r="H42" s="534">
        <v>1544.18284677365</v>
      </c>
      <c r="I42" s="381"/>
      <c r="J42" s="381">
        <v>3176.27646173293</v>
      </c>
      <c r="K42" s="534">
        <v>1814.35672242948</v>
      </c>
      <c r="L42" s="534">
        <v>2650.94487308215</v>
      </c>
      <c r="M42" s="534">
        <v>2525.47868637375</v>
      </c>
    </row>
    <row r="43" s="369" customFormat="1" spans="1:13">
      <c r="A43" s="533">
        <v>19.5</v>
      </c>
      <c r="B43" s="534">
        <v>952.937829141096</v>
      </c>
      <c r="C43" s="534">
        <v>1147.91600557146</v>
      </c>
      <c r="D43" s="534">
        <v>2317.79706848093</v>
      </c>
      <c r="E43" s="534">
        <v>2154.90437902686</v>
      </c>
      <c r="F43" s="534">
        <v>1733.59693232642</v>
      </c>
      <c r="G43" s="534">
        <v>1581.61646381448</v>
      </c>
      <c r="H43" s="534">
        <v>1581.1374092718</v>
      </c>
      <c r="I43" s="381"/>
      <c r="J43" s="381">
        <v>3250.99689014929</v>
      </c>
      <c r="K43" s="534">
        <v>1858.7919960454</v>
      </c>
      <c r="L43" s="534">
        <v>2707.67676242706</v>
      </c>
      <c r="M43" s="534">
        <v>2578.86358285342</v>
      </c>
    </row>
    <row r="44" s="369" customFormat="1" ht="14.25" spans="1:13">
      <c r="A44" s="535">
        <v>20</v>
      </c>
      <c r="B44" s="534">
        <v>961.088299944742</v>
      </c>
      <c r="C44" s="534">
        <v>1154.3092011096</v>
      </c>
      <c r="D44" s="534">
        <v>2353.0589228002</v>
      </c>
      <c r="E44" s="534">
        <v>2166.64545425652</v>
      </c>
      <c r="F44" s="534">
        <v>1774.59418719117</v>
      </c>
      <c r="G44" s="534">
        <v>1618.85202196183</v>
      </c>
      <c r="H44" s="534">
        <v>1618.03927923525</v>
      </c>
      <c r="I44" s="381"/>
      <c r="J44" s="381">
        <v>3303.20654533508</v>
      </c>
      <c r="K44" s="534">
        <v>1903.18301614274</v>
      </c>
      <c r="L44" s="534">
        <v>2718.93910346929</v>
      </c>
      <c r="M44" s="534">
        <v>2585.8418660482</v>
      </c>
    </row>
    <row r="45" s="369" customFormat="1" ht="48" customHeight="1" spans="1:13">
      <c r="A45" s="536" t="s">
        <v>1377</v>
      </c>
      <c r="B45" s="381">
        <v>39.8770407914615</v>
      </c>
      <c r="C45" s="381">
        <v>40.873617135338</v>
      </c>
      <c r="D45" s="381">
        <v>98.6750450801696</v>
      </c>
      <c r="E45" s="381">
        <v>84.7229762658999</v>
      </c>
      <c r="F45" s="381">
        <v>67</v>
      </c>
      <c r="G45" s="381">
        <v>55.580985915493</v>
      </c>
      <c r="H45" s="381">
        <v>55.580985915493</v>
      </c>
      <c r="I45" s="381">
        <v>109.63738486281</v>
      </c>
      <c r="J45" s="381">
        <v>118.606571957697</v>
      </c>
      <c r="K45" s="381">
        <v>70.7394366197183</v>
      </c>
      <c r="L45" s="381">
        <v>105.651079487304</v>
      </c>
      <c r="M45" s="381">
        <v>71.7674837955066</v>
      </c>
    </row>
    <row r="46" s="369" customFormat="1" spans="1:13">
      <c r="A46" s="537" t="s">
        <v>1378</v>
      </c>
      <c r="B46" s="381">
        <v>39.8770407914615</v>
      </c>
      <c r="C46" s="381">
        <v>40.873617135338</v>
      </c>
      <c r="D46" s="381">
        <v>98.6750450801696</v>
      </c>
      <c r="E46" s="381">
        <v>84.7229762658999</v>
      </c>
      <c r="F46" s="381">
        <v>64</v>
      </c>
      <c r="G46" s="381">
        <v>55.580985915493</v>
      </c>
      <c r="H46" s="381">
        <v>55.580985915493</v>
      </c>
      <c r="I46" s="381">
        <v>109.63738486281</v>
      </c>
      <c r="J46" s="381">
        <v>118.606571957697</v>
      </c>
      <c r="K46" s="381">
        <v>70.7394366197183</v>
      </c>
      <c r="L46" s="381">
        <v>105.651079487304</v>
      </c>
      <c r="M46" s="381">
        <v>71.7674837955066</v>
      </c>
    </row>
    <row r="47" s="369" customFormat="1" spans="1:13">
      <c r="A47" s="537" t="s">
        <v>1354</v>
      </c>
      <c r="B47" s="381">
        <v>38.8804644475852</v>
      </c>
      <c r="C47" s="381">
        <v>38.8804644475852</v>
      </c>
      <c r="D47" s="381">
        <v>98.6750450801696</v>
      </c>
      <c r="E47" s="381">
        <v>83.7263999220235</v>
      </c>
      <c r="F47" s="381">
        <v>62</v>
      </c>
      <c r="G47" s="381">
        <v>55.580985915493</v>
      </c>
      <c r="H47" s="381">
        <v>55.580985915493</v>
      </c>
      <c r="I47" s="381">
        <v>109.63738486281</v>
      </c>
      <c r="J47" s="381">
        <v>118.606571957697</v>
      </c>
      <c r="K47" s="381">
        <v>70.7394366197183</v>
      </c>
      <c r="L47" s="381">
        <v>105.651079487304</v>
      </c>
      <c r="M47" s="381">
        <v>71.7674837955066</v>
      </c>
    </row>
    <row r="48" s="369" customFormat="1" spans="1:13">
      <c r="A48" s="537" t="s">
        <v>1355</v>
      </c>
      <c r="B48" s="381">
        <v>38.8804644475852</v>
      </c>
      <c r="C48" s="381">
        <v>38.8804644475852</v>
      </c>
      <c r="D48" s="381">
        <v>98.6750450801696</v>
      </c>
      <c r="E48" s="381">
        <v>83.7263999220235</v>
      </c>
      <c r="F48" s="381">
        <v>61</v>
      </c>
      <c r="G48" s="381">
        <v>55.580985915493</v>
      </c>
      <c r="H48" s="381">
        <v>55.580985915493</v>
      </c>
      <c r="I48" s="381">
        <v>109.63738486281</v>
      </c>
      <c r="J48" s="381">
        <v>118.606571957697</v>
      </c>
      <c r="K48" s="381">
        <v>70.7394366197183</v>
      </c>
      <c r="L48" s="381">
        <v>105.651079487304</v>
      </c>
      <c r="M48" s="381">
        <v>71.7674837955066</v>
      </c>
    </row>
    <row r="49" s="369" customFormat="1" spans="1:13">
      <c r="A49" s="537" t="s">
        <v>1379</v>
      </c>
      <c r="B49" s="381">
        <v>38.8804644475852</v>
      </c>
      <c r="C49" s="381">
        <v>38.8804644475852</v>
      </c>
      <c r="D49" s="381">
        <v>98.6750450801696</v>
      </c>
      <c r="E49" s="381">
        <v>83.7263999220235</v>
      </c>
      <c r="F49" s="381">
        <v>61</v>
      </c>
      <c r="G49" s="381">
        <v>55.580985915493</v>
      </c>
      <c r="H49" s="381">
        <v>55.580985915493</v>
      </c>
      <c r="I49" s="381">
        <v>109.63738486281</v>
      </c>
      <c r="J49" s="381">
        <v>118.606571957697</v>
      </c>
      <c r="K49" s="381">
        <v>70.7394366197183</v>
      </c>
      <c r="L49" s="381">
        <v>105.651079487304</v>
      </c>
      <c r="M49" s="381">
        <v>71.7674837955066</v>
      </c>
    </row>
    <row r="50" s="369" customFormat="1" ht="16.5" spans="12:12">
      <c r="L50" s="540"/>
    </row>
  </sheetData>
  <mergeCells count="3">
    <mergeCell ref="A1:M1"/>
    <mergeCell ref="A2:M2"/>
    <mergeCell ref="A3:M3"/>
  </mergeCells>
  <hyperlinks>
    <hyperlink ref="N1" location="目录!A1" display="目录"/>
    <hyperlink ref="N2" location="U1分区!A1" display="分区"/>
  </hyperlinks>
  <pageMargins left="0.75" right="0.75" top="1" bottom="1" header="0.5" footer="0.5"/>
  <pageSetup paperSize="9" orientation="portrait"/>
  <headerFooter/>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3"/>
  <sheetViews>
    <sheetView topLeftCell="A28" workbookViewId="0">
      <selection activeCell="D37" sqref="D37:D47"/>
    </sheetView>
  </sheetViews>
  <sheetFormatPr defaultColWidth="10" defaultRowHeight="14.25"/>
  <cols>
    <col min="1" max="256" width="13.75" style="21" customWidth="1"/>
    <col min="257" max="16384" width="10" style="21"/>
  </cols>
  <sheetData>
    <row r="1" s="21" customFormat="1" ht="26.25" spans="1:11">
      <c r="A1" s="471" t="s">
        <v>1380</v>
      </c>
      <c r="B1" s="471"/>
      <c r="C1" s="471"/>
      <c r="D1" s="471"/>
      <c r="E1" s="471"/>
      <c r="F1" s="471"/>
      <c r="G1" s="471"/>
      <c r="H1" s="471"/>
      <c r="I1" s="471"/>
      <c r="J1" s="471"/>
      <c r="K1" s="501" t="s">
        <v>178</v>
      </c>
    </row>
    <row r="2" s="21" customFormat="1" spans="1:11">
      <c r="A2" s="472" t="s">
        <v>1381</v>
      </c>
      <c r="B2" s="425"/>
      <c r="C2" s="473" t="s">
        <v>1382</v>
      </c>
      <c r="D2" s="474"/>
      <c r="E2" s="475" t="s">
        <v>1383</v>
      </c>
      <c r="F2" s="425"/>
      <c r="G2" s="473" t="s">
        <v>1383</v>
      </c>
      <c r="H2" s="474"/>
      <c r="I2" s="475" t="s">
        <v>1383</v>
      </c>
      <c r="J2" s="502"/>
      <c r="K2" s="875" t="s">
        <v>1384</v>
      </c>
    </row>
    <row r="3" s="21" customFormat="1" spans="1:10">
      <c r="A3" s="476" t="s">
        <v>1385</v>
      </c>
      <c r="B3" s="427" t="s">
        <v>1386</v>
      </c>
      <c r="C3" s="428" t="s">
        <v>1387</v>
      </c>
      <c r="D3" s="429" t="s">
        <v>1388</v>
      </c>
      <c r="E3" s="426" t="s">
        <v>1389</v>
      </c>
      <c r="F3" s="427" t="s">
        <v>434</v>
      </c>
      <c r="G3" s="428" t="s">
        <v>1390</v>
      </c>
      <c r="H3" s="429" t="s">
        <v>468</v>
      </c>
      <c r="I3" s="426" t="s">
        <v>1391</v>
      </c>
      <c r="J3" s="430" t="s">
        <v>1392</v>
      </c>
    </row>
    <row r="4" s="21" customFormat="1" spans="1:10">
      <c r="A4" s="476" t="s">
        <v>1393</v>
      </c>
      <c r="B4" s="427" t="s">
        <v>1394</v>
      </c>
      <c r="C4" s="428" t="s">
        <v>1395</v>
      </c>
      <c r="D4" s="429" t="s">
        <v>1396</v>
      </c>
      <c r="E4" s="426" t="s">
        <v>957</v>
      </c>
      <c r="F4" s="427" t="s">
        <v>432</v>
      </c>
      <c r="G4" s="431" t="s">
        <v>1397</v>
      </c>
      <c r="H4" s="429" t="s">
        <v>1398</v>
      </c>
      <c r="I4" s="426" t="s">
        <v>1399</v>
      </c>
      <c r="J4" s="430" t="s">
        <v>445</v>
      </c>
    </row>
    <row r="5" s="21" customFormat="1" spans="1:10">
      <c r="A5" s="476" t="s">
        <v>1400</v>
      </c>
      <c r="B5" s="427" t="s">
        <v>676</v>
      </c>
      <c r="C5" s="428" t="s">
        <v>1401</v>
      </c>
      <c r="D5" s="429" t="s">
        <v>1402</v>
      </c>
      <c r="E5" s="426" t="s">
        <v>1059</v>
      </c>
      <c r="F5" s="427" t="s">
        <v>433</v>
      </c>
      <c r="G5" s="431" t="s">
        <v>1403</v>
      </c>
      <c r="H5" s="429" t="s">
        <v>491</v>
      </c>
      <c r="I5" s="426" t="s">
        <v>1404</v>
      </c>
      <c r="J5" s="430" t="s">
        <v>1405</v>
      </c>
    </row>
    <row r="6" s="21" customFormat="1" spans="1:10">
      <c r="A6" s="476" t="s">
        <v>1406</v>
      </c>
      <c r="B6" s="427" t="s">
        <v>1407</v>
      </c>
      <c r="C6" s="431" t="s">
        <v>1408</v>
      </c>
      <c r="D6" s="429" t="s">
        <v>1409</v>
      </c>
      <c r="E6" s="426" t="s">
        <v>1410</v>
      </c>
      <c r="F6" s="427" t="s">
        <v>574</v>
      </c>
      <c r="G6" s="431" t="s">
        <v>1411</v>
      </c>
      <c r="H6" s="429" t="s">
        <v>471</v>
      </c>
      <c r="I6" s="426" t="s">
        <v>1412</v>
      </c>
      <c r="J6" s="430" t="s">
        <v>1413</v>
      </c>
    </row>
    <row r="7" s="21" customFormat="1" spans="1:10">
      <c r="A7" s="476" t="s">
        <v>1414</v>
      </c>
      <c r="B7" s="427" t="s">
        <v>1415</v>
      </c>
      <c r="C7" s="428" t="s">
        <v>1416</v>
      </c>
      <c r="D7" s="429" t="s">
        <v>651</v>
      </c>
      <c r="E7" s="426" t="s">
        <v>1230</v>
      </c>
      <c r="F7" s="427" t="s">
        <v>1229</v>
      </c>
      <c r="G7" s="431" t="s">
        <v>1417</v>
      </c>
      <c r="H7" s="429" t="s">
        <v>1418</v>
      </c>
      <c r="I7" s="426" t="s">
        <v>1419</v>
      </c>
      <c r="J7" s="430" t="s">
        <v>579</v>
      </c>
    </row>
    <row r="8" s="21" customFormat="1" spans="1:10">
      <c r="A8" s="476" t="s">
        <v>1420</v>
      </c>
      <c r="B8" s="427" t="s">
        <v>1421</v>
      </c>
      <c r="C8" s="428" t="s">
        <v>1422</v>
      </c>
      <c r="D8" s="429" t="s">
        <v>607</v>
      </c>
      <c r="E8" s="426" t="s">
        <v>1423</v>
      </c>
      <c r="F8" s="427" t="s">
        <v>1232</v>
      </c>
      <c r="G8" s="428" t="s">
        <v>1424</v>
      </c>
      <c r="H8" s="429" t="s">
        <v>490</v>
      </c>
      <c r="I8" s="426" t="s">
        <v>1425</v>
      </c>
      <c r="J8" s="430" t="s">
        <v>528</v>
      </c>
    </row>
    <row r="9" s="21" customFormat="1" spans="1:10">
      <c r="A9" s="476" t="s">
        <v>1426</v>
      </c>
      <c r="B9" s="427" t="s">
        <v>1427</v>
      </c>
      <c r="C9" s="428" t="s">
        <v>1428</v>
      </c>
      <c r="D9" s="429" t="s">
        <v>652</v>
      </c>
      <c r="E9" s="426" t="s">
        <v>1429</v>
      </c>
      <c r="F9" s="427" t="s">
        <v>1430</v>
      </c>
      <c r="G9" s="428" t="s">
        <v>954</v>
      </c>
      <c r="H9" s="429" t="s">
        <v>644</v>
      </c>
      <c r="I9" s="426" t="s">
        <v>1431</v>
      </c>
      <c r="J9" s="430" t="s">
        <v>527</v>
      </c>
    </row>
    <row r="10" s="21" customFormat="1" spans="1:10">
      <c r="A10" s="476" t="s">
        <v>1432</v>
      </c>
      <c r="B10" s="427" t="s">
        <v>583</v>
      </c>
      <c r="C10" s="428" t="s">
        <v>1433</v>
      </c>
      <c r="D10" s="429" t="s">
        <v>1434</v>
      </c>
      <c r="E10" s="426" t="s">
        <v>1435</v>
      </c>
      <c r="F10" s="427" t="s">
        <v>1436</v>
      </c>
      <c r="G10" s="428" t="s">
        <v>1437</v>
      </c>
      <c r="H10" s="429" t="s">
        <v>949</v>
      </c>
      <c r="I10" s="426" t="s">
        <v>1438</v>
      </c>
      <c r="J10" s="430" t="s">
        <v>529</v>
      </c>
    </row>
    <row r="11" s="21" customFormat="1" spans="1:10">
      <c r="A11" s="477" t="s">
        <v>1439</v>
      </c>
      <c r="B11" s="478" t="s">
        <v>1440</v>
      </c>
      <c r="C11" s="428" t="s">
        <v>885</v>
      </c>
      <c r="D11" s="429" t="s">
        <v>624</v>
      </c>
      <c r="E11" s="426" t="s">
        <v>1227</v>
      </c>
      <c r="F11" s="427" t="s">
        <v>436</v>
      </c>
      <c r="G11" s="428" t="s">
        <v>1441</v>
      </c>
      <c r="H11" s="429" t="s">
        <v>476</v>
      </c>
      <c r="I11" s="426" t="s">
        <v>1442</v>
      </c>
      <c r="J11" s="430" t="s">
        <v>635</v>
      </c>
    </row>
    <row r="12" s="21" customFormat="1" spans="1:10">
      <c r="A12" s="479" t="s">
        <v>1443</v>
      </c>
      <c r="B12" s="480"/>
      <c r="C12" s="428" t="s">
        <v>1444</v>
      </c>
      <c r="D12" s="429" t="s">
        <v>1445</v>
      </c>
      <c r="E12" s="426" t="s">
        <v>961</v>
      </c>
      <c r="F12" s="427" t="s">
        <v>438</v>
      </c>
      <c r="G12" s="428" t="s">
        <v>1264</v>
      </c>
      <c r="H12" s="429" t="s">
        <v>1263</v>
      </c>
      <c r="I12" s="426" t="s">
        <v>1446</v>
      </c>
      <c r="J12" s="430" t="s">
        <v>636</v>
      </c>
    </row>
    <row r="13" s="21" customFormat="1" spans="1:10">
      <c r="A13" s="481" t="s">
        <v>1447</v>
      </c>
      <c r="B13" s="427" t="s">
        <v>1448</v>
      </c>
      <c r="C13" s="428" t="s">
        <v>1449</v>
      </c>
      <c r="D13" s="429" t="s">
        <v>658</v>
      </c>
      <c r="E13" s="426" t="s">
        <v>1450</v>
      </c>
      <c r="F13" s="427" t="s">
        <v>1451</v>
      </c>
      <c r="G13" s="428" t="s">
        <v>1452</v>
      </c>
      <c r="H13" s="429" t="s">
        <v>1453</v>
      </c>
      <c r="I13" s="426" t="s">
        <v>1454</v>
      </c>
      <c r="J13" s="430" t="s">
        <v>577</v>
      </c>
    </row>
    <row r="14" s="21" customFormat="1" spans="1:10">
      <c r="A14" s="479" t="s">
        <v>1455</v>
      </c>
      <c r="B14" s="480"/>
      <c r="C14" s="428" t="s">
        <v>831</v>
      </c>
      <c r="D14" s="429" t="s">
        <v>1456</v>
      </c>
      <c r="E14" s="426" t="s">
        <v>1006</v>
      </c>
      <c r="F14" s="427" t="s">
        <v>575</v>
      </c>
      <c r="G14" s="428" t="s">
        <v>1457</v>
      </c>
      <c r="H14" s="429" t="s">
        <v>487</v>
      </c>
      <c r="I14" s="426" t="s">
        <v>1458</v>
      </c>
      <c r="J14" s="430" t="s">
        <v>1459</v>
      </c>
    </row>
    <row r="15" s="21" customFormat="1" spans="1:10">
      <c r="A15" s="476" t="s">
        <v>1460</v>
      </c>
      <c r="B15" s="427" t="s">
        <v>1461</v>
      </c>
      <c r="C15" s="482" t="s">
        <v>1462</v>
      </c>
      <c r="D15" s="483" t="s">
        <v>1463</v>
      </c>
      <c r="E15" s="426" t="s">
        <v>1235</v>
      </c>
      <c r="F15" s="427" t="s">
        <v>443</v>
      </c>
      <c r="G15" s="428" t="s">
        <v>1464</v>
      </c>
      <c r="H15" s="429" t="s">
        <v>1465</v>
      </c>
      <c r="I15" s="426" t="s">
        <v>1466</v>
      </c>
      <c r="J15" s="430" t="s">
        <v>533</v>
      </c>
    </row>
    <row r="16" s="21" customFormat="1" spans="1:10">
      <c r="A16" s="476" t="s">
        <v>1467</v>
      </c>
      <c r="B16" s="427" t="s">
        <v>1468</v>
      </c>
      <c r="C16" s="431" t="s">
        <v>888</v>
      </c>
      <c r="D16" s="429" t="s">
        <v>629</v>
      </c>
      <c r="E16" s="426" t="s">
        <v>1469</v>
      </c>
      <c r="F16" s="427" t="s">
        <v>455</v>
      </c>
      <c r="G16" s="428" t="s">
        <v>1470</v>
      </c>
      <c r="H16" s="429" t="s">
        <v>1471</v>
      </c>
      <c r="I16" s="426" t="s">
        <v>1472</v>
      </c>
      <c r="J16" s="430" t="s">
        <v>538</v>
      </c>
    </row>
    <row r="17" s="21" customFormat="1" spans="1:10">
      <c r="A17" s="476" t="s">
        <v>768</v>
      </c>
      <c r="B17" s="427" t="s">
        <v>1473</v>
      </c>
      <c r="C17" s="428" t="s">
        <v>1474</v>
      </c>
      <c r="D17" s="429" t="s">
        <v>663</v>
      </c>
      <c r="E17" s="426" t="s">
        <v>1475</v>
      </c>
      <c r="F17" s="427" t="s">
        <v>451</v>
      </c>
      <c r="G17" s="428" t="s">
        <v>1476</v>
      </c>
      <c r="H17" s="429" t="s">
        <v>1477</v>
      </c>
      <c r="I17" s="426" t="s">
        <v>1478</v>
      </c>
      <c r="J17" s="430" t="s">
        <v>544</v>
      </c>
    </row>
    <row r="18" s="21" customFormat="1" spans="1:10">
      <c r="A18" s="484" t="s">
        <v>1479</v>
      </c>
      <c r="B18" s="485" t="s">
        <v>1480</v>
      </c>
      <c r="C18" s="428" t="s">
        <v>1481</v>
      </c>
      <c r="D18" s="429" t="s">
        <v>646</v>
      </c>
      <c r="E18" s="426" t="s">
        <v>1482</v>
      </c>
      <c r="F18" s="427" t="s">
        <v>449</v>
      </c>
      <c r="G18" s="428" t="s">
        <v>1483</v>
      </c>
      <c r="H18" s="429" t="s">
        <v>1484</v>
      </c>
      <c r="I18" s="426" t="s">
        <v>1485</v>
      </c>
      <c r="J18" s="430" t="s">
        <v>461</v>
      </c>
    </row>
    <row r="19" s="21" customFormat="1" spans="1:10">
      <c r="A19" s="479" t="s">
        <v>1486</v>
      </c>
      <c r="B19" s="480"/>
      <c r="C19" s="428" t="s">
        <v>1487</v>
      </c>
      <c r="D19" s="429" t="s">
        <v>1488</v>
      </c>
      <c r="E19" s="426" t="s">
        <v>1489</v>
      </c>
      <c r="F19" s="427" t="s">
        <v>1490</v>
      </c>
      <c r="G19" s="428" t="s">
        <v>1491</v>
      </c>
      <c r="H19" s="429" t="s">
        <v>452</v>
      </c>
      <c r="I19" s="426" t="s">
        <v>1492</v>
      </c>
      <c r="J19" s="430" t="s">
        <v>546</v>
      </c>
    </row>
    <row r="20" s="21" customFormat="1" spans="1:10">
      <c r="A20" s="476" t="s">
        <v>1493</v>
      </c>
      <c r="B20" s="427" t="s">
        <v>1494</v>
      </c>
      <c r="C20" s="428" t="s">
        <v>1495</v>
      </c>
      <c r="D20" s="429" t="s">
        <v>1496</v>
      </c>
      <c r="E20" s="426" t="s">
        <v>1497</v>
      </c>
      <c r="F20" s="427" t="s">
        <v>453</v>
      </c>
      <c r="G20" s="428" t="s">
        <v>1498</v>
      </c>
      <c r="H20" s="429" t="s">
        <v>572</v>
      </c>
      <c r="I20" s="426" t="s">
        <v>1499</v>
      </c>
      <c r="J20" s="430" t="s">
        <v>1500</v>
      </c>
    </row>
    <row r="21" s="21" customFormat="1" spans="1:10">
      <c r="A21" s="476" t="s">
        <v>1501</v>
      </c>
      <c r="B21" s="427" t="s">
        <v>1502</v>
      </c>
      <c r="C21" s="486" t="s">
        <v>1503</v>
      </c>
      <c r="D21" s="429" t="s">
        <v>1504</v>
      </c>
      <c r="E21" s="426" t="s">
        <v>1505</v>
      </c>
      <c r="F21" s="427" t="s">
        <v>456</v>
      </c>
      <c r="G21" s="428" t="s">
        <v>1506</v>
      </c>
      <c r="H21" s="429" t="s">
        <v>1507</v>
      </c>
      <c r="I21" s="426" t="s">
        <v>1056</v>
      </c>
      <c r="J21" s="430" t="s">
        <v>550</v>
      </c>
    </row>
    <row r="22" s="21" customFormat="1" spans="1:10">
      <c r="A22" s="479" t="s">
        <v>1508</v>
      </c>
      <c r="B22" s="480"/>
      <c r="C22" s="428" t="s">
        <v>1509</v>
      </c>
      <c r="D22" s="429" t="s">
        <v>1510</v>
      </c>
      <c r="E22" s="426" t="s">
        <v>1511</v>
      </c>
      <c r="F22" s="427" t="s">
        <v>1512</v>
      </c>
      <c r="G22" s="428" t="s">
        <v>1513</v>
      </c>
      <c r="H22" s="429" t="s">
        <v>562</v>
      </c>
      <c r="I22" s="426" t="s">
        <v>1514</v>
      </c>
      <c r="J22" s="430" t="s">
        <v>1515</v>
      </c>
    </row>
    <row r="23" s="21" customFormat="1" spans="1:10">
      <c r="A23" s="476" t="s">
        <v>1516</v>
      </c>
      <c r="B23" s="427" t="s">
        <v>600</v>
      </c>
      <c r="C23" s="428" t="s">
        <v>1517</v>
      </c>
      <c r="D23" s="429" t="s">
        <v>664</v>
      </c>
      <c r="E23" s="426" t="s">
        <v>1518</v>
      </c>
      <c r="F23" s="427" t="s">
        <v>459</v>
      </c>
      <c r="G23" s="428" t="s">
        <v>1519</v>
      </c>
      <c r="H23" s="429" t="s">
        <v>1520</v>
      </c>
      <c r="I23" s="426" t="s">
        <v>1521</v>
      </c>
      <c r="J23" s="430" t="s">
        <v>1522</v>
      </c>
    </row>
    <row r="24" s="21" customFormat="1" spans="1:10">
      <c r="A24" s="479" t="s">
        <v>1523</v>
      </c>
      <c r="B24" s="480"/>
      <c r="C24" s="428" t="s">
        <v>1524</v>
      </c>
      <c r="D24" s="429" t="s">
        <v>665</v>
      </c>
      <c r="E24" s="426" t="s">
        <v>1525</v>
      </c>
      <c r="F24" s="427" t="s">
        <v>492</v>
      </c>
      <c r="G24" s="428" t="s">
        <v>1526</v>
      </c>
      <c r="H24" s="429" t="s">
        <v>499</v>
      </c>
      <c r="I24" s="426" t="s">
        <v>1527</v>
      </c>
      <c r="J24" s="430" t="s">
        <v>1003</v>
      </c>
    </row>
    <row r="25" s="21" customFormat="1" spans="1:10">
      <c r="A25" s="476" t="s">
        <v>942</v>
      </c>
      <c r="B25" s="427" t="s">
        <v>609</v>
      </c>
      <c r="C25" s="428" t="s">
        <v>1528</v>
      </c>
      <c r="D25" s="429" t="s">
        <v>1529</v>
      </c>
      <c r="E25" s="426" t="s">
        <v>1530</v>
      </c>
      <c r="F25" s="427" t="s">
        <v>469</v>
      </c>
      <c r="G25" s="428" t="s">
        <v>981</v>
      </c>
      <c r="H25" s="429" t="s">
        <v>496</v>
      </c>
      <c r="I25" s="426" t="s">
        <v>1531</v>
      </c>
      <c r="J25" s="430" t="s">
        <v>552</v>
      </c>
    </row>
    <row r="26" s="21" customFormat="1" spans="1:10">
      <c r="A26" s="476" t="s">
        <v>1532</v>
      </c>
      <c r="B26" s="427" t="s">
        <v>612</v>
      </c>
      <c r="C26" s="428" t="s">
        <v>1533</v>
      </c>
      <c r="D26" s="429" t="s">
        <v>1534</v>
      </c>
      <c r="E26" s="426" t="s">
        <v>1535</v>
      </c>
      <c r="F26" s="427" t="s">
        <v>1536</v>
      </c>
      <c r="G26" s="428" t="s">
        <v>1537</v>
      </c>
      <c r="H26" s="429" t="s">
        <v>498</v>
      </c>
      <c r="I26" s="436" t="s">
        <v>1538</v>
      </c>
      <c r="J26" s="430" t="s">
        <v>563</v>
      </c>
    </row>
    <row r="27" s="21" customFormat="1" spans="1:10">
      <c r="A27" s="476" t="s">
        <v>1539</v>
      </c>
      <c r="B27" s="427" t="s">
        <v>1540</v>
      </c>
      <c r="C27" s="428" t="s">
        <v>1541</v>
      </c>
      <c r="D27" s="429" t="s">
        <v>1542</v>
      </c>
      <c r="E27" s="426" t="s">
        <v>1543</v>
      </c>
      <c r="F27" s="427" t="s">
        <v>1544</v>
      </c>
      <c r="G27" s="428" t="s">
        <v>1545</v>
      </c>
      <c r="H27" s="429" t="s">
        <v>622</v>
      </c>
      <c r="I27" s="436" t="s">
        <v>1546</v>
      </c>
      <c r="J27" s="430" t="s">
        <v>576</v>
      </c>
    </row>
    <row r="28" s="21" customFormat="1" spans="1:10">
      <c r="A28" s="476" t="s">
        <v>1547</v>
      </c>
      <c r="B28" s="427" t="s">
        <v>1548</v>
      </c>
      <c r="C28" s="428" t="s">
        <v>1549</v>
      </c>
      <c r="D28" s="429" t="s">
        <v>650</v>
      </c>
      <c r="E28" s="426" t="s">
        <v>1550</v>
      </c>
      <c r="F28" s="427" t="s">
        <v>1551</v>
      </c>
      <c r="G28" s="428" t="s">
        <v>1552</v>
      </c>
      <c r="H28" s="429" t="s">
        <v>502</v>
      </c>
      <c r="I28" s="439" t="s">
        <v>1553</v>
      </c>
      <c r="J28" s="440" t="s">
        <v>1553</v>
      </c>
    </row>
    <row r="29" s="21" customFormat="1" spans="1:10">
      <c r="A29" s="476" t="s">
        <v>1554</v>
      </c>
      <c r="B29" s="427" t="s">
        <v>1555</v>
      </c>
      <c r="C29" s="428" t="s">
        <v>1556</v>
      </c>
      <c r="D29" s="429" t="s">
        <v>1557</v>
      </c>
      <c r="E29" s="426" t="s">
        <v>1558</v>
      </c>
      <c r="F29" s="427" t="s">
        <v>475</v>
      </c>
      <c r="G29" s="428" t="s">
        <v>1559</v>
      </c>
      <c r="H29" s="429" t="s">
        <v>501</v>
      </c>
      <c r="I29" s="439" t="s">
        <v>1553</v>
      </c>
      <c r="J29" s="440" t="s">
        <v>1553</v>
      </c>
    </row>
    <row r="30" s="21" customFormat="1" spans="1:10">
      <c r="A30" s="476" t="s">
        <v>1560</v>
      </c>
      <c r="B30" s="427" t="s">
        <v>1561</v>
      </c>
      <c r="C30" s="428" t="s">
        <v>1562</v>
      </c>
      <c r="D30" s="429" t="s">
        <v>667</v>
      </c>
      <c r="E30" s="426" t="s">
        <v>1563</v>
      </c>
      <c r="F30" s="427" t="s">
        <v>1564</v>
      </c>
      <c r="G30" s="428" t="s">
        <v>1565</v>
      </c>
      <c r="H30" s="429" t="s">
        <v>623</v>
      </c>
      <c r="I30" s="439" t="s">
        <v>1553</v>
      </c>
      <c r="J30" s="440" t="s">
        <v>1553</v>
      </c>
    </row>
    <row r="31" s="21" customFormat="1" ht="15" spans="1:10">
      <c r="A31" s="476" t="s">
        <v>1566</v>
      </c>
      <c r="B31" s="427" t="s">
        <v>1567</v>
      </c>
      <c r="C31" s="428" t="s">
        <v>1568</v>
      </c>
      <c r="D31" s="429" t="s">
        <v>1569</v>
      </c>
      <c r="E31" s="426" t="s">
        <v>1570</v>
      </c>
      <c r="F31" s="427" t="s">
        <v>1571</v>
      </c>
      <c r="G31" s="428" t="s">
        <v>1572</v>
      </c>
      <c r="H31" s="429" t="s">
        <v>507</v>
      </c>
      <c r="I31" s="441" t="s">
        <v>1553</v>
      </c>
      <c r="J31" s="442" t="s">
        <v>1553</v>
      </c>
    </row>
    <row r="32" s="21" customFormat="1" ht="15" spans="1:10">
      <c r="A32" s="487" t="s">
        <v>1573</v>
      </c>
      <c r="B32" s="427" t="s">
        <v>1574</v>
      </c>
      <c r="C32" s="428" t="s">
        <v>1575</v>
      </c>
      <c r="D32" s="429" t="s">
        <v>668</v>
      </c>
      <c r="E32" s="426" t="s">
        <v>1576</v>
      </c>
      <c r="F32" s="427" t="s">
        <v>1577</v>
      </c>
      <c r="G32" s="428" t="s">
        <v>1578</v>
      </c>
      <c r="H32" s="429" t="s">
        <v>508</v>
      </c>
      <c r="I32" s="441" t="s">
        <v>1553</v>
      </c>
      <c r="J32" s="442" t="s">
        <v>1553</v>
      </c>
    </row>
    <row r="33" s="21" customFormat="1" ht="15" spans="1:10">
      <c r="A33" s="487" t="s">
        <v>1579</v>
      </c>
      <c r="B33" s="427" t="s">
        <v>1580</v>
      </c>
      <c r="C33" s="428" t="s">
        <v>1581</v>
      </c>
      <c r="D33" s="429" t="s">
        <v>669</v>
      </c>
      <c r="E33" s="426" t="s">
        <v>1192</v>
      </c>
      <c r="F33" s="427" t="s">
        <v>462</v>
      </c>
      <c r="G33" s="428" t="s">
        <v>1582</v>
      </c>
      <c r="H33" s="429" t="s">
        <v>509</v>
      </c>
      <c r="I33" s="441" t="s">
        <v>1553</v>
      </c>
      <c r="J33" s="442" t="s">
        <v>1553</v>
      </c>
    </row>
    <row r="34" s="21" customFormat="1" ht="15" spans="1:10">
      <c r="A34" s="476" t="s">
        <v>1583</v>
      </c>
      <c r="B34" s="427" t="s">
        <v>1584</v>
      </c>
      <c r="C34" s="431" t="s">
        <v>1585</v>
      </c>
      <c r="D34" s="429" t="s">
        <v>1586</v>
      </c>
      <c r="E34" s="426" t="s">
        <v>1587</v>
      </c>
      <c r="F34" s="427" t="s">
        <v>1588</v>
      </c>
      <c r="G34" s="428" t="s">
        <v>1589</v>
      </c>
      <c r="H34" s="429" t="s">
        <v>627</v>
      </c>
      <c r="I34" s="441" t="s">
        <v>1553</v>
      </c>
      <c r="J34" s="442" t="s">
        <v>1553</v>
      </c>
    </row>
    <row r="35" s="21" customFormat="1" spans="1:8">
      <c r="A35" s="476" t="s">
        <v>1590</v>
      </c>
      <c r="B35" s="427" t="s">
        <v>1591</v>
      </c>
      <c r="C35" s="431" t="s">
        <v>1592</v>
      </c>
      <c r="D35" s="429" t="s">
        <v>1593</v>
      </c>
      <c r="E35" s="426" t="s">
        <v>1594</v>
      </c>
      <c r="F35" s="427" t="s">
        <v>465</v>
      </c>
      <c r="G35" s="428" t="s">
        <v>1595</v>
      </c>
      <c r="H35" s="429" t="s">
        <v>510</v>
      </c>
    </row>
    <row r="36" s="21" customFormat="1" spans="1:8">
      <c r="A36" s="476" t="s">
        <v>1596</v>
      </c>
      <c r="B36" s="427" t="s">
        <v>1597</v>
      </c>
      <c r="C36" s="488" t="s">
        <v>1598</v>
      </c>
      <c r="D36" s="489"/>
      <c r="E36" s="426" t="s">
        <v>1041</v>
      </c>
      <c r="F36" s="427" t="s">
        <v>439</v>
      </c>
      <c r="G36" s="428" t="s">
        <v>1599</v>
      </c>
      <c r="H36" s="429" t="s">
        <v>1600</v>
      </c>
    </row>
    <row r="37" s="21" customFormat="1" spans="1:8">
      <c r="A37" s="476" t="s">
        <v>1601</v>
      </c>
      <c r="B37" s="427" t="s">
        <v>625</v>
      </c>
      <c r="C37" s="428" t="s">
        <v>1602</v>
      </c>
      <c r="D37" s="429" t="s">
        <v>1603</v>
      </c>
      <c r="E37" s="426" t="s">
        <v>1604</v>
      </c>
      <c r="F37" s="427" t="s">
        <v>1605</v>
      </c>
      <c r="G37" s="428" t="s">
        <v>1606</v>
      </c>
      <c r="H37" s="429" t="s">
        <v>1607</v>
      </c>
    </row>
    <row r="38" s="21" customFormat="1" spans="1:8">
      <c r="A38" s="476" t="s">
        <v>1608</v>
      </c>
      <c r="B38" s="427" t="s">
        <v>1609</v>
      </c>
      <c r="C38" s="428" t="s">
        <v>1610</v>
      </c>
      <c r="D38" s="429" t="s">
        <v>648</v>
      </c>
      <c r="E38" s="426" t="s">
        <v>1611</v>
      </c>
      <c r="F38" s="427" t="s">
        <v>466</v>
      </c>
      <c r="G38" s="437" t="s">
        <v>1612</v>
      </c>
      <c r="H38" s="438" t="s">
        <v>483</v>
      </c>
    </row>
    <row r="39" s="21" customFormat="1" spans="1:8">
      <c r="A39" s="476" t="s">
        <v>1613</v>
      </c>
      <c r="B39" s="427" t="s">
        <v>628</v>
      </c>
      <c r="C39" s="428" t="s">
        <v>1614</v>
      </c>
      <c r="D39" s="429" t="s">
        <v>638</v>
      </c>
      <c r="E39" s="426" t="s">
        <v>1615</v>
      </c>
      <c r="F39" s="427" t="s">
        <v>608</v>
      </c>
      <c r="G39" s="428" t="s">
        <v>1287</v>
      </c>
      <c r="H39" s="429" t="s">
        <v>1616</v>
      </c>
    </row>
    <row r="40" s="21" customFormat="1" ht="15" spans="1:8">
      <c r="A40" s="476" t="s">
        <v>1617</v>
      </c>
      <c r="B40" s="427" t="s">
        <v>1618</v>
      </c>
      <c r="C40" s="428" t="s">
        <v>1619</v>
      </c>
      <c r="D40" s="429" t="s">
        <v>590</v>
      </c>
      <c r="E40" s="443" t="s">
        <v>1620</v>
      </c>
      <c r="F40" s="444" t="s">
        <v>440</v>
      </c>
      <c r="G40" s="428" t="s">
        <v>1621</v>
      </c>
      <c r="H40" s="429" t="s">
        <v>518</v>
      </c>
    </row>
    <row r="41" s="21" customFormat="1" spans="1:8">
      <c r="A41" s="484" t="s">
        <v>1622</v>
      </c>
      <c r="B41" s="485" t="s">
        <v>1623</v>
      </c>
      <c r="C41" s="428" t="s">
        <v>1624</v>
      </c>
      <c r="D41" s="429" t="s">
        <v>654</v>
      </c>
      <c r="E41" s="498"/>
      <c r="F41" s="499"/>
      <c r="G41" s="428" t="s">
        <v>1625</v>
      </c>
      <c r="H41" s="429" t="s">
        <v>519</v>
      </c>
    </row>
    <row r="42" s="21" customFormat="1" spans="1:8">
      <c r="A42" s="476" t="s">
        <v>1626</v>
      </c>
      <c r="B42" s="427" t="s">
        <v>1627</v>
      </c>
      <c r="C42" s="428" t="s">
        <v>1628</v>
      </c>
      <c r="D42" s="429" t="s">
        <v>630</v>
      </c>
      <c r="G42" s="428" t="s">
        <v>1629</v>
      </c>
      <c r="H42" s="429" t="s">
        <v>520</v>
      </c>
    </row>
    <row r="43" s="21" customFormat="1" spans="1:8">
      <c r="A43" s="476" t="s">
        <v>1630</v>
      </c>
      <c r="B43" s="427" t="s">
        <v>1631</v>
      </c>
      <c r="C43" s="428" t="s">
        <v>1632</v>
      </c>
      <c r="D43" s="429" t="s">
        <v>570</v>
      </c>
      <c r="G43" s="428" t="s">
        <v>1633</v>
      </c>
      <c r="H43" s="429" t="s">
        <v>522</v>
      </c>
    </row>
    <row r="44" s="21" customFormat="1" spans="1:8">
      <c r="A44" s="476" t="s">
        <v>1634</v>
      </c>
      <c r="B44" s="427" t="s">
        <v>1635</v>
      </c>
      <c r="C44" s="491" t="s">
        <v>1553</v>
      </c>
      <c r="D44" s="492" t="s">
        <v>647</v>
      </c>
      <c r="G44" s="431" t="s">
        <v>1636</v>
      </c>
      <c r="H44" s="429" t="s">
        <v>523</v>
      </c>
    </row>
    <row r="45" s="21" customFormat="1" spans="1:8">
      <c r="A45" s="476" t="s">
        <v>1637</v>
      </c>
      <c r="B45" s="427" t="s">
        <v>1638</v>
      </c>
      <c r="C45" s="525" t="s">
        <v>1553</v>
      </c>
      <c r="D45" s="526" t="s">
        <v>589</v>
      </c>
      <c r="G45" s="431" t="s">
        <v>1639</v>
      </c>
      <c r="H45" s="429" t="s">
        <v>524</v>
      </c>
    </row>
    <row r="46" s="21" customFormat="1" ht="15" spans="1:8">
      <c r="A46" s="476" t="s">
        <v>1640</v>
      </c>
      <c r="B46" s="427" t="s">
        <v>1641</v>
      </c>
      <c r="C46" s="527"/>
      <c r="D46" s="174" t="s">
        <v>661</v>
      </c>
      <c r="G46" s="445" t="s">
        <v>1642</v>
      </c>
      <c r="H46" s="446" t="s">
        <v>437</v>
      </c>
    </row>
    <row r="47" s="21" customFormat="1" spans="1:8">
      <c r="A47" s="487" t="s">
        <v>1643</v>
      </c>
      <c r="B47" s="427" t="s">
        <v>1644</v>
      </c>
      <c r="C47" s="174"/>
      <c r="D47" s="174" t="s">
        <v>514</v>
      </c>
      <c r="H47" s="500"/>
    </row>
    <row r="48" s="21" customFormat="1" spans="1:2">
      <c r="A48" s="479" t="s">
        <v>1382</v>
      </c>
      <c r="B48" s="480"/>
    </row>
    <row r="49" s="21" customFormat="1" spans="1:2">
      <c r="A49" s="476" t="s">
        <v>1645</v>
      </c>
      <c r="B49" s="427" t="s">
        <v>1646</v>
      </c>
    </row>
    <row r="50" s="21" customFormat="1" spans="1:2">
      <c r="A50" s="476" t="s">
        <v>1647</v>
      </c>
      <c r="B50" s="427" t="s">
        <v>1648</v>
      </c>
    </row>
    <row r="51" s="21" customFormat="1" spans="1:2">
      <c r="A51" s="476" t="s">
        <v>877</v>
      </c>
      <c r="B51" s="427" t="s">
        <v>610</v>
      </c>
    </row>
    <row r="52" s="21" customFormat="1" ht="15" spans="1:2">
      <c r="A52" s="493" t="s">
        <v>799</v>
      </c>
      <c r="B52" s="444" t="s">
        <v>653</v>
      </c>
    </row>
    <row r="53" s="21" customFormat="1" spans="1:2">
      <c r="A53" s="496" t="s">
        <v>1649</v>
      </c>
      <c r="B53" s="497"/>
    </row>
  </sheetData>
  <mergeCells count="13">
    <mergeCell ref="A1:J1"/>
    <mergeCell ref="A2:B2"/>
    <mergeCell ref="C2:D2"/>
    <mergeCell ref="E2:F2"/>
    <mergeCell ref="G2:H2"/>
    <mergeCell ref="I2:J2"/>
    <mergeCell ref="A12:B12"/>
    <mergeCell ref="A14:B14"/>
    <mergeCell ref="A19:B19"/>
    <mergeCell ref="A22:B22"/>
    <mergeCell ref="A24:B24"/>
    <mergeCell ref="C36:D36"/>
    <mergeCell ref="A48:B48"/>
  </mergeCells>
  <hyperlinks>
    <hyperlink ref="K1" location="目录!A1" display="返回目录"/>
    <hyperlink ref="K2" location="'U1- HKUPS品牌价'!A1" display="U1- HKUPS品牌价'!A1"/>
  </hyperlinks>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52"/>
  <sheetViews>
    <sheetView zoomScale="85" zoomScaleNormal="85" workbookViewId="0">
      <selection activeCell="K1" sqref="K1"/>
    </sheetView>
  </sheetViews>
  <sheetFormatPr defaultColWidth="10" defaultRowHeight="14.25"/>
  <cols>
    <col min="1" max="1" width="15.75" style="21" customWidth="1"/>
    <col min="2" max="2" width="15.125" style="21" customWidth="1"/>
    <col min="3" max="3" width="13" style="21" customWidth="1"/>
    <col min="4" max="4" width="13.625" style="21" customWidth="1"/>
    <col min="5" max="5" width="14.125" style="21" customWidth="1"/>
    <col min="6" max="6" width="12.25" style="21" customWidth="1"/>
    <col min="7" max="7" width="17.625" style="21" customWidth="1"/>
    <col min="8" max="8" width="17.75" style="21" customWidth="1"/>
    <col min="9" max="9" width="10.6333333333333" style="21" customWidth="1"/>
    <col min="10" max="10" width="21.875" style="21" customWidth="1"/>
    <col min="11" max="16384" width="10" style="21"/>
  </cols>
  <sheetData>
    <row r="1" s="21" customFormat="1" ht="51" spans="1:12">
      <c r="A1" s="504" t="s">
        <v>1650</v>
      </c>
      <c r="B1" s="504"/>
      <c r="C1" s="504"/>
      <c r="D1" s="504"/>
      <c r="E1" s="504"/>
      <c r="F1" s="504"/>
      <c r="G1" s="504"/>
      <c r="H1" s="504"/>
      <c r="I1" s="504"/>
      <c r="J1" s="504"/>
      <c r="K1" s="521" t="s">
        <v>672</v>
      </c>
      <c r="L1" s="191"/>
    </row>
    <row r="2" s="503" customFormat="1" ht="42" customHeight="1" spans="1:33">
      <c r="A2" s="505" t="s">
        <v>1651</v>
      </c>
      <c r="B2" s="506"/>
      <c r="C2" s="506"/>
      <c r="D2" s="506"/>
      <c r="E2" s="506"/>
      <c r="F2" s="506"/>
      <c r="G2" s="506"/>
      <c r="H2" s="506"/>
      <c r="I2" s="506"/>
      <c r="J2" s="522"/>
      <c r="K2" s="191" t="s">
        <v>1652</v>
      </c>
      <c r="L2" s="21"/>
      <c r="M2" s="21"/>
      <c r="N2" s="21"/>
      <c r="O2" s="21"/>
      <c r="P2" s="21"/>
      <c r="Q2" s="21"/>
      <c r="R2" s="21"/>
      <c r="S2" s="21"/>
      <c r="T2" s="21"/>
      <c r="U2" s="524"/>
      <c r="V2" s="524"/>
      <c r="W2" s="524"/>
      <c r="X2" s="524"/>
      <c r="Y2" s="524"/>
      <c r="Z2" s="524"/>
      <c r="AA2" s="524"/>
      <c r="AB2" s="524"/>
      <c r="AC2" s="524"/>
      <c r="AD2" s="524"/>
      <c r="AE2" s="524"/>
      <c r="AF2" s="524"/>
      <c r="AG2" s="524"/>
    </row>
    <row r="3" s="503" customFormat="1" ht="42" customHeight="1" spans="1:33">
      <c r="A3" s="507" t="s">
        <v>1653</v>
      </c>
      <c r="B3" s="507"/>
      <c r="C3" s="507"/>
      <c r="D3" s="507"/>
      <c r="E3" s="507"/>
      <c r="F3" s="507"/>
      <c r="G3" s="507"/>
      <c r="H3" s="507"/>
      <c r="I3" s="507"/>
      <c r="J3" s="507"/>
      <c r="K3" s="21"/>
      <c r="L3" s="21"/>
      <c r="M3" s="21"/>
      <c r="N3" s="21"/>
      <c r="O3" s="21"/>
      <c r="P3" s="21"/>
      <c r="Q3" s="21"/>
      <c r="R3" s="21"/>
      <c r="S3" s="21"/>
      <c r="T3" s="21"/>
      <c r="U3" s="524"/>
      <c r="V3" s="524"/>
      <c r="W3" s="524"/>
      <c r="X3" s="524"/>
      <c r="Y3" s="524"/>
      <c r="Z3" s="524"/>
      <c r="AA3" s="524"/>
      <c r="AB3" s="524"/>
      <c r="AC3" s="524"/>
      <c r="AD3" s="524"/>
      <c r="AE3" s="524"/>
      <c r="AF3" s="524"/>
      <c r="AG3" s="524"/>
    </row>
    <row r="4" s="503" customFormat="1" ht="42" customHeight="1" spans="1:33">
      <c r="A4" s="507" t="s">
        <v>1654</v>
      </c>
      <c r="B4" s="507"/>
      <c r="C4" s="507"/>
      <c r="D4" s="507"/>
      <c r="E4" s="507"/>
      <c r="F4" s="507"/>
      <c r="G4" s="507"/>
      <c r="H4" s="507"/>
      <c r="I4" s="507"/>
      <c r="J4" s="507"/>
      <c r="K4" s="21"/>
      <c r="L4" s="21"/>
      <c r="M4" s="21"/>
      <c r="N4" s="21"/>
      <c r="O4" s="21"/>
      <c r="P4" s="21"/>
      <c r="Q4" s="21"/>
      <c r="R4" s="21"/>
      <c r="S4" s="21"/>
      <c r="T4" s="21"/>
      <c r="U4" s="524"/>
      <c r="V4" s="524"/>
      <c r="W4" s="524"/>
      <c r="X4" s="524"/>
      <c r="Y4" s="524"/>
      <c r="Z4" s="524"/>
      <c r="AA4" s="524"/>
      <c r="AB4" s="524"/>
      <c r="AC4" s="524"/>
      <c r="AD4" s="524"/>
      <c r="AE4" s="524"/>
      <c r="AF4" s="524"/>
      <c r="AG4" s="524"/>
    </row>
    <row r="5" s="21" customFormat="1" ht="82" customHeight="1" spans="1:10">
      <c r="A5" s="95" t="s">
        <v>1655</v>
      </c>
      <c r="B5" s="95" t="s">
        <v>1656</v>
      </c>
      <c r="C5" s="95" t="s">
        <v>315</v>
      </c>
      <c r="D5" s="95" t="s">
        <v>600</v>
      </c>
      <c r="E5" s="95" t="s">
        <v>1657</v>
      </c>
      <c r="F5" s="95" t="s">
        <v>602</v>
      </c>
      <c r="G5" s="95" t="s">
        <v>1658</v>
      </c>
      <c r="H5" s="95" t="s">
        <v>1659</v>
      </c>
      <c r="I5" s="95" t="s">
        <v>1660</v>
      </c>
      <c r="J5" s="95" t="s">
        <v>1661</v>
      </c>
    </row>
    <row r="6" s="21" customFormat="1" ht="15" customHeight="1" spans="1:10">
      <c r="A6" s="508">
        <v>2.5</v>
      </c>
      <c r="B6" s="509">
        <v>708.148</v>
      </c>
      <c r="C6" s="509">
        <v>758.46925</v>
      </c>
      <c r="D6" s="509">
        <v>882.382</v>
      </c>
      <c r="E6" s="509">
        <v>1048.14200054287</v>
      </c>
      <c r="F6" s="509">
        <v>1036.9561</v>
      </c>
      <c r="G6" s="509">
        <v>875.805625</v>
      </c>
      <c r="H6" s="509">
        <v>886.988125</v>
      </c>
      <c r="I6" s="509">
        <v>937.48785703579</v>
      </c>
      <c r="J6" s="509">
        <v>1083.87877876429</v>
      </c>
    </row>
    <row r="7" s="21" customFormat="1" ht="15" customHeight="1" spans="1:10">
      <c r="A7" s="510">
        <v>3</v>
      </c>
      <c r="B7" s="509">
        <v>712.1105945375</v>
      </c>
      <c r="C7" s="509">
        <v>762.46925</v>
      </c>
      <c r="D7" s="509">
        <v>897.032</v>
      </c>
      <c r="E7" s="509">
        <v>1105.81579723253</v>
      </c>
      <c r="F7" s="509">
        <v>1067.543825</v>
      </c>
      <c r="G7" s="509">
        <v>885.956</v>
      </c>
      <c r="H7" s="509">
        <v>897.1385</v>
      </c>
      <c r="I7" s="509">
        <v>947.35788585128</v>
      </c>
      <c r="J7" s="509">
        <v>1154.23051536568</v>
      </c>
    </row>
    <row r="8" s="21" customFormat="1" ht="15" customHeight="1" spans="1:10">
      <c r="A8" s="510">
        <v>3.5</v>
      </c>
      <c r="B8" s="509">
        <v>733.9012810875</v>
      </c>
      <c r="C8" s="509">
        <v>789.9525</v>
      </c>
      <c r="D8" s="509">
        <v>927.657</v>
      </c>
      <c r="E8" s="509">
        <v>1160.8784960343</v>
      </c>
      <c r="F8" s="509">
        <v>1113.512706</v>
      </c>
      <c r="G8" s="509">
        <v>951.6195</v>
      </c>
      <c r="H8" s="509">
        <v>1014.54698838139</v>
      </c>
      <c r="I8" s="509">
        <v>972.73452766677</v>
      </c>
      <c r="J8" s="509">
        <v>1222.64172974275</v>
      </c>
    </row>
    <row r="9" s="21" customFormat="1" ht="15" customHeight="1" spans="1:10">
      <c r="A9" s="510">
        <v>4</v>
      </c>
      <c r="B9" s="509">
        <v>755.6919676375</v>
      </c>
      <c r="C9" s="509">
        <v>811.8445</v>
      </c>
      <c r="D9" s="509">
        <v>994.492</v>
      </c>
      <c r="E9" s="509">
        <v>1217.01890572396</v>
      </c>
      <c r="F9" s="509">
        <v>1196.276698</v>
      </c>
      <c r="G9" s="509">
        <v>965.95</v>
      </c>
      <c r="H9" s="509">
        <v>1042.47025</v>
      </c>
      <c r="I9" s="509">
        <v>1022.12718686542</v>
      </c>
      <c r="J9" s="509">
        <v>1291.66364695629</v>
      </c>
    </row>
    <row r="10" s="21" customFormat="1" ht="15" customHeight="1" spans="1:10">
      <c r="A10" s="510">
        <v>4.5</v>
      </c>
      <c r="B10" s="509">
        <v>777.1405256</v>
      </c>
      <c r="C10" s="509">
        <v>819.19925</v>
      </c>
      <c r="D10" s="509">
        <v>1028.312</v>
      </c>
      <c r="E10" s="509">
        <v>1271.36313060047</v>
      </c>
      <c r="F10" s="509">
        <v>1245.134924</v>
      </c>
      <c r="G10" s="509">
        <v>980.7065</v>
      </c>
      <c r="H10" s="509">
        <v>1061.460125</v>
      </c>
      <c r="I10" s="509">
        <v>1045.72035475565</v>
      </c>
      <c r="J10" s="509">
        <v>1359.87129372121</v>
      </c>
    </row>
    <row r="11" s="21" customFormat="1" ht="15" customHeight="1" spans="1:10">
      <c r="A11" s="510">
        <v>5</v>
      </c>
      <c r="B11" s="509">
        <v>798.5890835625</v>
      </c>
      <c r="C11" s="509">
        <v>832.14525</v>
      </c>
      <c r="D11" s="509">
        <v>1226.94075</v>
      </c>
      <c r="E11" s="509">
        <v>1327.50354029013</v>
      </c>
      <c r="F11" s="509">
        <v>1459.692666</v>
      </c>
      <c r="G11" s="509">
        <v>1073.7405</v>
      </c>
      <c r="H11" s="509">
        <v>1084.923</v>
      </c>
      <c r="I11" s="509">
        <v>1196.63454002904</v>
      </c>
      <c r="J11" s="509">
        <v>1428.28250809829</v>
      </c>
    </row>
    <row r="12" s="21" customFormat="1" ht="15" customHeight="1" spans="1:10">
      <c r="A12" s="510">
        <v>5.5</v>
      </c>
      <c r="B12" s="509">
        <v>801.5186840125</v>
      </c>
      <c r="C12" s="509">
        <v>904.0400676625</v>
      </c>
      <c r="D12" s="509">
        <v>1248.699625</v>
      </c>
      <c r="E12" s="509">
        <v>1366.88692161508</v>
      </c>
      <c r="F12" s="509">
        <v>1494.57724</v>
      </c>
      <c r="G12" s="509">
        <v>1146.170749075</v>
      </c>
      <c r="H12" s="509">
        <v>1157.353249075</v>
      </c>
      <c r="I12" s="509">
        <v>1228.72228614349</v>
      </c>
      <c r="J12" s="509">
        <v>1470.77615156358</v>
      </c>
    </row>
    <row r="13" s="21" customFormat="1" ht="15" customHeight="1" spans="1:10">
      <c r="A13" s="510">
        <v>6</v>
      </c>
      <c r="B13" s="509">
        <v>814.4140272875</v>
      </c>
      <c r="C13" s="509">
        <v>933.01545455</v>
      </c>
      <c r="D13" s="509">
        <v>1281.1085</v>
      </c>
      <c r="E13" s="509">
        <v>1416.92030294003</v>
      </c>
      <c r="F13" s="509">
        <v>1539.972086</v>
      </c>
      <c r="G13" s="509">
        <v>1179.1372394375</v>
      </c>
      <c r="H13" s="509">
        <v>1190.3197394375</v>
      </c>
      <c r="I13" s="509">
        <v>1270.26257571584</v>
      </c>
      <c r="J13" s="509">
        <v>1524.3269302532</v>
      </c>
    </row>
    <row r="14" s="21" customFormat="1" ht="15" customHeight="1" spans="1:10">
      <c r="A14" s="510">
        <v>6.5</v>
      </c>
      <c r="B14" s="509">
        <v>806.35149915</v>
      </c>
      <c r="C14" s="509">
        <v>940.6908414375</v>
      </c>
      <c r="D14" s="509">
        <v>1335.08853598125</v>
      </c>
      <c r="E14" s="509">
        <v>1445.29444730235</v>
      </c>
      <c r="F14" s="509">
        <v>1606.64117098125</v>
      </c>
      <c r="G14" s="509">
        <v>1190.8037298</v>
      </c>
      <c r="H14" s="509">
        <v>1201.9862298</v>
      </c>
      <c r="I14" s="509">
        <v>1290.26337397977</v>
      </c>
      <c r="J14" s="509">
        <v>1556.1705737185</v>
      </c>
    </row>
    <row r="15" s="21" customFormat="1" ht="15" customHeight="1" spans="1:10">
      <c r="A15" s="510">
        <v>7</v>
      </c>
      <c r="B15" s="509">
        <v>819.9310996</v>
      </c>
      <c r="C15" s="509">
        <v>969.3240997375</v>
      </c>
      <c r="D15" s="509">
        <v>1384.67081794</v>
      </c>
      <c r="E15" s="509">
        <v>1496.40553951519</v>
      </c>
      <c r="F15" s="509">
        <v>1669.79453494</v>
      </c>
      <c r="G15" s="509">
        <v>1222.7438344</v>
      </c>
      <c r="H15" s="509">
        <v>1233.9263344</v>
      </c>
      <c r="I15" s="509">
        <v>1332.52213747738</v>
      </c>
      <c r="J15" s="509">
        <v>1609.51778479595</v>
      </c>
    </row>
    <row r="16" s="21" customFormat="1" ht="15" customHeight="1" spans="1:10">
      <c r="A16" s="510">
        <v>7.5</v>
      </c>
      <c r="B16" s="509">
        <v>832.826442875</v>
      </c>
      <c r="C16" s="509">
        <v>998.299486625</v>
      </c>
      <c r="D16" s="509">
        <v>1409.42752602875</v>
      </c>
      <c r="E16" s="509">
        <v>1515.91315780277</v>
      </c>
      <c r="F16" s="509">
        <v>1706.20106502875</v>
      </c>
      <c r="G16" s="509">
        <v>1255.7103247625</v>
      </c>
      <c r="H16" s="509">
        <v>1266.8928247625</v>
      </c>
      <c r="I16" s="509">
        <v>1374.30191835815</v>
      </c>
      <c r="J16" s="509">
        <v>1662.66142826125</v>
      </c>
    </row>
    <row r="17" s="21" customFormat="1" ht="15" customHeight="1" spans="1:10">
      <c r="A17" s="510">
        <v>8</v>
      </c>
      <c r="B17" s="509">
        <v>847.4324290875</v>
      </c>
      <c r="C17" s="509">
        <v>1026.5906163375</v>
      </c>
      <c r="D17" s="509">
        <v>1426.17841452</v>
      </c>
      <c r="E17" s="509">
        <v>1542.63242359035</v>
      </c>
      <c r="F17" s="509">
        <v>1736.07765252</v>
      </c>
      <c r="G17" s="509">
        <v>1287.6504293625</v>
      </c>
      <c r="H17" s="509">
        <v>1298.8329293625</v>
      </c>
      <c r="I17" s="509">
        <v>1411.29187307052</v>
      </c>
      <c r="J17" s="509">
        <v>1715.39793650224</v>
      </c>
    </row>
    <row r="18" s="21" customFormat="1" ht="15" customHeight="1" spans="1:10">
      <c r="A18" s="510">
        <v>8.5</v>
      </c>
      <c r="B18" s="509">
        <v>861.6962867125</v>
      </c>
      <c r="C18" s="509">
        <v>1055.2238746375</v>
      </c>
      <c r="D18" s="509">
        <v>1469.59094220625</v>
      </c>
      <c r="E18" s="509">
        <v>1585.60966101322</v>
      </c>
      <c r="F18" s="509">
        <v>1789.66412520625</v>
      </c>
      <c r="G18" s="509">
        <v>1320.2747911375</v>
      </c>
      <c r="H18" s="509">
        <v>1331.4572911375</v>
      </c>
      <c r="I18" s="509">
        <v>1452.11368871761</v>
      </c>
      <c r="J18" s="509">
        <v>1768.54157996753</v>
      </c>
    </row>
    <row r="19" s="21" customFormat="1" ht="15" customHeight="1" spans="1:10">
      <c r="A19" s="510">
        <v>9</v>
      </c>
      <c r="B19" s="509">
        <v>875.61801575</v>
      </c>
      <c r="C19" s="509">
        <v>1083.51500435</v>
      </c>
      <c r="D19" s="509">
        <v>1518.58562852</v>
      </c>
      <c r="E19" s="509">
        <v>1635.05316376343</v>
      </c>
      <c r="F19" s="509">
        <v>1851.94170452</v>
      </c>
      <c r="G19" s="509">
        <v>1352.557024325</v>
      </c>
      <c r="H19" s="509">
        <v>1363.739524325</v>
      </c>
      <c r="I19" s="509">
        <v>1493.41448698154</v>
      </c>
      <c r="J19" s="509">
        <v>1821.68522343283</v>
      </c>
    </row>
    <row r="20" s="21" customFormat="1" ht="15" customHeight="1" spans="1:10">
      <c r="A20" s="510">
        <v>9.5</v>
      </c>
      <c r="B20" s="509">
        <v>889.1976162</v>
      </c>
      <c r="C20" s="509">
        <v>1111.8061340625</v>
      </c>
      <c r="D20" s="509">
        <v>1567.28651701125</v>
      </c>
      <c r="E20" s="509">
        <v>1684.13742955101</v>
      </c>
      <c r="F20" s="509">
        <v>1913.76829201125</v>
      </c>
      <c r="G20" s="509">
        <v>1385.1813861</v>
      </c>
      <c r="H20" s="509">
        <v>1396.3638861</v>
      </c>
      <c r="I20" s="509">
        <v>1516.63784155389</v>
      </c>
      <c r="J20" s="509">
        <v>1875.4395697346</v>
      </c>
    </row>
    <row r="21" s="130" customFormat="1" ht="15" customHeight="1" spans="1:11">
      <c r="A21" s="510">
        <v>10</v>
      </c>
      <c r="B21" s="509">
        <v>903.8036024125</v>
      </c>
      <c r="C21" s="509">
        <v>1140.4393923625</v>
      </c>
      <c r="D21" s="509">
        <v>1594.6874055025</v>
      </c>
      <c r="E21" s="509">
        <v>1711.92169533859</v>
      </c>
      <c r="F21" s="509">
        <v>1954.2948795025</v>
      </c>
      <c r="G21" s="509">
        <v>1417.1214907</v>
      </c>
      <c r="H21" s="509">
        <v>1428.3039907</v>
      </c>
      <c r="I21" s="509">
        <v>1532.60095970098</v>
      </c>
      <c r="J21" s="509">
        <v>1928.37964558775</v>
      </c>
      <c r="K21" s="21"/>
    </row>
    <row r="22" s="130" customFormat="1" ht="15" customHeight="1" spans="1:11">
      <c r="A22" s="510">
        <v>10.5</v>
      </c>
      <c r="B22" s="509">
        <v>921.4887459125</v>
      </c>
      <c r="C22" s="509">
        <v>1168.0462649</v>
      </c>
      <c r="D22" s="509">
        <v>1640.45031576875</v>
      </c>
      <c r="E22" s="509">
        <v>1757.7728284625</v>
      </c>
      <c r="F22" s="509">
        <v>2011.55915076875</v>
      </c>
      <c r="G22" s="509">
        <v>1449.745852475</v>
      </c>
      <c r="H22" s="509">
        <v>1460.928352475</v>
      </c>
      <c r="I22" s="509">
        <v>1546.39095667967</v>
      </c>
      <c r="J22" s="509">
        <v>1981.7268566652</v>
      </c>
      <c r="K22" s="21"/>
    </row>
    <row r="23" s="130" customFormat="1" ht="15" customHeight="1" spans="1:11">
      <c r="A23" s="510">
        <v>11</v>
      </c>
      <c r="B23" s="509">
        <v>958.902</v>
      </c>
      <c r="C23" s="509">
        <v>1182.552</v>
      </c>
      <c r="D23" s="509">
        <v>1678.57448265</v>
      </c>
      <c r="E23" s="509">
        <v>1794.64303752066</v>
      </c>
      <c r="F23" s="509">
        <v>2057.06270265</v>
      </c>
      <c r="G23" s="509">
        <v>1537.97934449824</v>
      </c>
      <c r="H23" s="509">
        <v>1549.16184449825</v>
      </c>
      <c r="I23" s="509">
        <v>1581.7044722331</v>
      </c>
      <c r="J23" s="509">
        <v>2034.66693251834</v>
      </c>
      <c r="K23" s="21"/>
    </row>
    <row r="24" s="130" customFormat="1" ht="15" customHeight="1" spans="1:11">
      <c r="A24" s="510">
        <v>11.5</v>
      </c>
      <c r="B24" s="509">
        <v>985.267</v>
      </c>
      <c r="C24" s="509">
        <v>1220.0995</v>
      </c>
      <c r="D24" s="509">
        <v>1724.04359509375</v>
      </c>
      <c r="E24" s="509">
        <v>1839.77569671931</v>
      </c>
      <c r="F24" s="509">
        <v>2113.88471509375</v>
      </c>
      <c r="G24" s="509">
        <v>1573.1721785564</v>
      </c>
      <c r="H24" s="509">
        <v>1584.3546785564</v>
      </c>
      <c r="I24" s="509">
        <v>1617.73646171179</v>
      </c>
      <c r="J24" s="509">
        <v>2088.21771120796</v>
      </c>
      <c r="K24" s="21"/>
    </row>
    <row r="25" s="130" customFormat="1" ht="15" customHeight="1" spans="1:11">
      <c r="A25" s="510">
        <v>12</v>
      </c>
      <c r="B25" s="509">
        <v>1011.632</v>
      </c>
      <c r="C25" s="509">
        <v>1315.73771121875</v>
      </c>
      <c r="D25" s="509">
        <v>1768.63131407</v>
      </c>
      <c r="E25" s="509">
        <v>1884.1898819927</v>
      </c>
      <c r="F25" s="509">
        <v>2169.24022307</v>
      </c>
      <c r="G25" s="509">
        <v>1608.96374088562</v>
      </c>
      <c r="H25" s="509">
        <v>1620.14624088562</v>
      </c>
      <c r="I25" s="509">
        <v>1652.8104859568</v>
      </c>
      <c r="J25" s="509">
        <v>2140.95421944894</v>
      </c>
      <c r="K25" s="21"/>
    </row>
    <row r="26" s="130" customFormat="1" ht="15" customHeight="1" spans="1:11">
      <c r="A26" s="510">
        <v>12.5</v>
      </c>
      <c r="B26" s="509">
        <v>1037.997</v>
      </c>
      <c r="C26" s="509">
        <v>1349.90407051875</v>
      </c>
      <c r="D26" s="509">
        <v>1813.21903304625</v>
      </c>
      <c r="E26" s="509">
        <v>1928.60406726609</v>
      </c>
      <c r="F26" s="509">
        <v>2224.74419204625</v>
      </c>
      <c r="G26" s="509">
        <v>1643.2584825372</v>
      </c>
      <c r="H26" s="509">
        <v>1654.4409825372</v>
      </c>
      <c r="I26" s="509">
        <v>1688.60298412707</v>
      </c>
      <c r="J26" s="509">
        <v>2194.09786291424</v>
      </c>
      <c r="K26" s="21"/>
    </row>
    <row r="27" s="130" customFormat="1" ht="15" customHeight="1" spans="1:11">
      <c r="A27" s="510">
        <v>13</v>
      </c>
      <c r="B27" s="509">
        <v>1062.1255</v>
      </c>
      <c r="C27" s="509">
        <v>1385.256921025</v>
      </c>
      <c r="D27" s="509">
        <v>1858.9819433125</v>
      </c>
      <c r="E27" s="509">
        <v>1974.45520039</v>
      </c>
      <c r="F27" s="509">
        <v>2282.0171963125</v>
      </c>
      <c r="G27" s="509">
        <v>1679.34940900193</v>
      </c>
      <c r="H27" s="509">
        <v>1690.53190900193</v>
      </c>
      <c r="I27" s="509">
        <v>1724.39548229734</v>
      </c>
      <c r="J27" s="509">
        <v>2239.91307234189</v>
      </c>
      <c r="K27" s="21"/>
    </row>
    <row r="28" s="130" customFormat="1" ht="15" customHeight="1" spans="1:11">
      <c r="A28" s="510">
        <v>13.5</v>
      </c>
      <c r="B28" s="509">
        <v>1086.254</v>
      </c>
      <c r="C28" s="509">
        <v>1420.37247329</v>
      </c>
      <c r="D28" s="509">
        <v>1904.45105575625</v>
      </c>
      <c r="E28" s="509">
        <v>2019.58785958865</v>
      </c>
      <c r="F28" s="509">
        <v>2338.83920875625</v>
      </c>
      <c r="G28" s="509">
        <v>1714.54224306009</v>
      </c>
      <c r="H28" s="509">
        <v>1725.7247430601</v>
      </c>
      <c r="I28" s="509">
        <v>1759.46950654235</v>
      </c>
      <c r="J28" s="509">
        <v>2285.93184938169</v>
      </c>
      <c r="K28" s="21"/>
    </row>
    <row r="29" s="130" customFormat="1" ht="15" customHeight="1" spans="1:11">
      <c r="A29" s="510">
        <v>14</v>
      </c>
      <c r="B29" s="509">
        <v>1113.73725</v>
      </c>
      <c r="C29" s="509">
        <v>1454.53883259</v>
      </c>
      <c r="D29" s="509">
        <v>1949.332572555</v>
      </c>
      <c r="E29" s="509">
        <v>2064.36128182467</v>
      </c>
      <c r="F29" s="509">
        <v>2394.785436555</v>
      </c>
      <c r="G29" s="509">
        <v>1749.43571298273</v>
      </c>
      <c r="H29" s="509">
        <v>1760.61821298273</v>
      </c>
      <c r="I29" s="509">
        <v>1795.50149602104</v>
      </c>
      <c r="J29" s="509">
        <v>2331.13635597287</v>
      </c>
      <c r="K29" s="21"/>
    </row>
    <row r="30" s="130" customFormat="1" ht="15" customHeight="1" spans="1:11">
      <c r="A30" s="510">
        <v>14.5</v>
      </c>
      <c r="B30" s="509">
        <v>1137.86575</v>
      </c>
      <c r="C30" s="509">
        <v>1489.654384855</v>
      </c>
      <c r="D30" s="509">
        <v>1994.50788717625</v>
      </c>
      <c r="E30" s="509">
        <v>2109.49394102332</v>
      </c>
      <c r="F30" s="509">
        <v>2451.02546217625</v>
      </c>
      <c r="G30" s="509">
        <v>1784.92791117641</v>
      </c>
      <c r="H30" s="509">
        <v>1796.11041117642</v>
      </c>
      <c r="I30" s="509">
        <v>1831.05450288289</v>
      </c>
      <c r="J30" s="509">
        <v>2377.35870062483</v>
      </c>
      <c r="K30" s="21"/>
    </row>
    <row r="31" s="130" customFormat="1" ht="15" customHeight="1" spans="1:11">
      <c r="A31" s="510">
        <v>15</v>
      </c>
      <c r="B31" s="509">
        <v>1161.99425</v>
      </c>
      <c r="C31" s="509">
        <v>1512.87554239625</v>
      </c>
      <c r="D31" s="509">
        <v>2018.3832017975</v>
      </c>
      <c r="E31" s="509">
        <v>2133.32660022197</v>
      </c>
      <c r="F31" s="509">
        <v>2486.1052157975</v>
      </c>
      <c r="G31" s="509">
        <v>1821.01883764115</v>
      </c>
      <c r="H31" s="509">
        <v>1832.20133764115</v>
      </c>
      <c r="I31" s="509">
        <v>1879.2120521279</v>
      </c>
      <c r="J31" s="509">
        <v>2422.76677482816</v>
      </c>
      <c r="K31" s="21"/>
    </row>
    <row r="32" s="130" customFormat="1" ht="15" customHeight="1" spans="1:11">
      <c r="A32" s="510">
        <v>15.5</v>
      </c>
      <c r="B32" s="509">
        <v>1230.03691463206</v>
      </c>
      <c r="C32" s="509">
        <v>1533.723717525</v>
      </c>
      <c r="D32" s="509">
        <v>2064.14611206375</v>
      </c>
      <c r="E32" s="509">
        <v>2178.81849638325</v>
      </c>
      <c r="F32" s="509">
        <v>2543.37822006375</v>
      </c>
      <c r="G32" s="509">
        <v>1948.79901153448</v>
      </c>
      <c r="H32" s="509">
        <v>1959.98151153448</v>
      </c>
      <c r="I32" s="509">
        <v>1912.84912852239</v>
      </c>
      <c r="J32" s="509">
        <v>2468.78555186797</v>
      </c>
      <c r="K32" s="21"/>
    </row>
    <row r="33" s="130" customFormat="1" ht="15" customHeight="1" spans="1:11">
      <c r="A33" s="510">
        <v>16</v>
      </c>
      <c r="B33" s="509">
        <v>1246.2654234232</v>
      </c>
      <c r="C33" s="509">
        <v>1555.75838386</v>
      </c>
      <c r="D33" s="509">
        <v>2111.9656070875</v>
      </c>
      <c r="E33" s="509">
        <v>2226.82505128294</v>
      </c>
      <c r="F33" s="509">
        <v>2603.8780310875</v>
      </c>
      <c r="G33" s="509">
        <v>1978.98647724666</v>
      </c>
      <c r="H33" s="509">
        <v>1990.16897724666</v>
      </c>
      <c r="I33" s="509">
        <v>1945.5282396832</v>
      </c>
      <c r="J33" s="509">
        <v>2515.00789651993</v>
      </c>
      <c r="K33" s="21"/>
    </row>
    <row r="34" s="130" customFormat="1" ht="15" customHeight="1" spans="1:11">
      <c r="A34" s="510">
        <v>16.5</v>
      </c>
      <c r="B34" s="509">
        <v>1263.21240613959</v>
      </c>
      <c r="C34" s="509">
        <v>1576.60655898875</v>
      </c>
      <c r="D34" s="509">
        <v>2157.72851735375</v>
      </c>
      <c r="E34" s="509">
        <v>2272.67618440685</v>
      </c>
      <c r="F34" s="509">
        <v>2661.14230235375</v>
      </c>
      <c r="G34" s="509">
        <v>2006.82692813633</v>
      </c>
      <c r="H34" s="509">
        <v>2018.00942813633</v>
      </c>
      <c r="I34" s="509">
        <v>1978.68633346085</v>
      </c>
      <c r="J34" s="509">
        <v>2560.82310594757</v>
      </c>
      <c r="K34" s="21"/>
    </row>
    <row r="35" s="130" customFormat="1" ht="15" customHeight="1" spans="1:11">
      <c r="A35" s="510">
        <v>17</v>
      </c>
      <c r="B35" s="509">
        <v>1279.20142362231</v>
      </c>
      <c r="C35" s="509">
        <v>1598.16662884125</v>
      </c>
      <c r="D35" s="509">
        <v>2203.49142762</v>
      </c>
      <c r="E35" s="509">
        <v>2318.52731753076</v>
      </c>
      <c r="F35" s="509">
        <v>2718.41530662</v>
      </c>
      <c r="G35" s="509">
        <v>2036.67910601672</v>
      </c>
      <c r="H35" s="509">
        <v>2047.86160601672</v>
      </c>
      <c r="I35" s="509">
        <v>2011.60493593008</v>
      </c>
      <c r="J35" s="509">
        <v>2606.84188298738</v>
      </c>
      <c r="K35" s="21"/>
    </row>
    <row r="36" s="130" customFormat="1" ht="15" customHeight="1" spans="1:11">
      <c r="A36" s="510">
        <v>17.5</v>
      </c>
      <c r="B36" s="509">
        <v>1295.90891503029</v>
      </c>
      <c r="C36" s="509">
        <v>1619.25210221125</v>
      </c>
      <c r="D36" s="509">
        <v>2250.13573135375</v>
      </c>
      <c r="E36" s="509">
        <v>2365.09692457993</v>
      </c>
      <c r="F36" s="509">
        <v>2777.00635435375</v>
      </c>
      <c r="G36" s="509">
        <v>2065.52542040175</v>
      </c>
      <c r="H36" s="509">
        <v>2076.70792040175</v>
      </c>
      <c r="I36" s="509">
        <v>2044.04455578247</v>
      </c>
      <c r="J36" s="509">
        <v>2653.2677952515</v>
      </c>
      <c r="K36" s="21"/>
    </row>
    <row r="37" s="130" customFormat="1" ht="15" customHeight="1" spans="1:11">
      <c r="A37" s="510">
        <v>18</v>
      </c>
      <c r="B37" s="509">
        <v>1308.54505419512</v>
      </c>
      <c r="C37" s="509">
        <v>1640.33757558125</v>
      </c>
      <c r="D37" s="509">
        <v>2292.0792699275</v>
      </c>
      <c r="E37" s="509">
        <v>2406.27797718965</v>
      </c>
      <c r="F37" s="509">
        <v>2828.3902659275</v>
      </c>
      <c r="G37" s="509">
        <v>2093.14109828215</v>
      </c>
      <c r="H37" s="509">
        <v>2104.32359828215</v>
      </c>
      <c r="I37" s="509">
        <v>2064.27011890544</v>
      </c>
      <c r="J37" s="509">
        <v>2698.67586945483</v>
      </c>
      <c r="K37" s="21"/>
    </row>
    <row r="38" s="130" customFormat="1" ht="15" customHeight="1" spans="1:11">
      <c r="A38" s="510">
        <v>18.5</v>
      </c>
      <c r="B38" s="509">
        <v>1321.6601759768</v>
      </c>
      <c r="C38" s="509">
        <v>1660.47385598625</v>
      </c>
      <c r="D38" s="509">
        <v>2333.14141503375</v>
      </c>
      <c r="E38" s="509">
        <v>2446.74055587411</v>
      </c>
      <c r="F38" s="509">
        <v>2878.29894003375</v>
      </c>
      <c r="G38" s="509">
        <v>2124.89448833075</v>
      </c>
      <c r="H38" s="509">
        <v>2136.07698833075</v>
      </c>
      <c r="I38" s="509">
        <v>2083.05873417789</v>
      </c>
      <c r="J38" s="509">
        <v>2744.49107888248</v>
      </c>
      <c r="K38" s="21"/>
    </row>
    <row r="39" s="130" customFormat="1" ht="15" customHeight="1" spans="1:11">
      <c r="A39" s="510">
        <v>19</v>
      </c>
      <c r="B39" s="509">
        <v>1332.85936729111</v>
      </c>
      <c r="C39" s="509">
        <v>1675.38957508375</v>
      </c>
      <c r="D39" s="509">
        <v>2374.791155785</v>
      </c>
      <c r="E39" s="509">
        <v>2487.5623715212</v>
      </c>
      <c r="F39" s="509">
        <v>2929.240592785</v>
      </c>
      <c r="G39" s="509">
        <v>2154.41137837936</v>
      </c>
      <c r="H39" s="509">
        <v>2165.59387837936</v>
      </c>
      <c r="I39" s="509">
        <v>2103.04480599244</v>
      </c>
      <c r="J39" s="509">
        <v>2790.10272069797</v>
      </c>
      <c r="K39" s="21"/>
    </row>
    <row r="40" s="130" customFormat="1" ht="15" customHeight="1" spans="1:11">
      <c r="A40" s="510">
        <v>19.5</v>
      </c>
      <c r="B40" s="509">
        <v>1344.77703253068</v>
      </c>
      <c r="C40" s="509">
        <v>1689.118802975</v>
      </c>
      <c r="D40" s="509">
        <v>2415.85330089125</v>
      </c>
      <c r="E40" s="509">
        <v>2527.66571324303</v>
      </c>
      <c r="F40" s="509">
        <v>2979.30646089125</v>
      </c>
      <c r="G40" s="509">
        <v>2182.58711710081</v>
      </c>
      <c r="H40" s="509">
        <v>2193.76961710081</v>
      </c>
      <c r="I40" s="509">
        <v>2122.55189519015</v>
      </c>
      <c r="J40" s="509">
        <v>2839.37857953228</v>
      </c>
      <c r="K40" s="21"/>
    </row>
    <row r="41" s="130" customFormat="1" ht="15" customHeight="1" spans="1:11">
      <c r="A41" s="510">
        <v>20</v>
      </c>
      <c r="B41" s="509">
        <v>1354.53927599448</v>
      </c>
      <c r="C41" s="509">
        <v>1700.94964493625</v>
      </c>
      <c r="D41" s="509">
        <v>2448.6891069675</v>
      </c>
      <c r="E41" s="509">
        <v>2558.42889393648</v>
      </c>
      <c r="F41" s="509">
        <v>3016.4214369675</v>
      </c>
      <c r="G41" s="509">
        <v>2211.76871931763</v>
      </c>
      <c r="H41" s="509">
        <v>2222.95121931763</v>
      </c>
      <c r="I41" s="509">
        <v>2141.58000177102</v>
      </c>
      <c r="J41" s="509">
        <v>2895.77930479209</v>
      </c>
      <c r="K41" s="21"/>
    </row>
    <row r="42" s="130" customFormat="1" spans="1:10">
      <c r="A42" s="21"/>
      <c r="B42" s="21"/>
      <c r="C42" s="21"/>
      <c r="D42" s="21"/>
      <c r="E42" s="21"/>
      <c r="F42" s="21"/>
      <c r="G42" s="21"/>
      <c r="H42" s="21"/>
      <c r="I42" s="21"/>
      <c r="J42" s="21"/>
    </row>
    <row r="43" s="130" customFormat="1" ht="46" customHeight="1" spans="1:10">
      <c r="A43" s="511" t="s">
        <v>1662</v>
      </c>
      <c r="B43" s="511"/>
      <c r="C43" s="511"/>
      <c r="D43" s="511"/>
      <c r="E43" s="511"/>
      <c r="F43" s="511"/>
      <c r="G43" s="511"/>
      <c r="H43" s="511"/>
      <c r="I43" s="21"/>
      <c r="J43" s="21"/>
    </row>
    <row r="44" s="130" customFormat="1" ht="51" customHeight="1" spans="1:10">
      <c r="A44" s="512" t="s">
        <v>308</v>
      </c>
      <c r="B44" s="513" t="s">
        <v>1352</v>
      </c>
      <c r="C44" s="513" t="s">
        <v>1378</v>
      </c>
      <c r="D44" s="513" t="s">
        <v>1663</v>
      </c>
      <c r="E44" s="513" t="s">
        <v>1664</v>
      </c>
      <c r="F44" s="513" t="s">
        <v>1379</v>
      </c>
      <c r="G44" s="513" t="s">
        <v>1665</v>
      </c>
      <c r="H44" s="513" t="s">
        <v>1666</v>
      </c>
      <c r="I44" s="523"/>
      <c r="J44" s="523"/>
    </row>
    <row r="45" s="130" customFormat="1" ht="57" customHeight="1" spans="1:10">
      <c r="A45" s="514" t="s">
        <v>600</v>
      </c>
      <c r="B45" s="515">
        <v>64</v>
      </c>
      <c r="C45" s="515">
        <v>63</v>
      </c>
      <c r="D45" s="515">
        <v>63</v>
      </c>
      <c r="E45" s="515">
        <v>63</v>
      </c>
      <c r="F45" s="515">
        <v>63</v>
      </c>
      <c r="G45" s="515">
        <v>63</v>
      </c>
      <c r="H45" s="515">
        <v>63</v>
      </c>
      <c r="I45" s="523"/>
      <c r="J45" s="523"/>
    </row>
    <row r="46" s="130" customFormat="1" ht="22.5" spans="1:10">
      <c r="A46" s="514" t="s">
        <v>603</v>
      </c>
      <c r="B46" s="516">
        <v>65</v>
      </c>
      <c r="C46" s="516">
        <v>64</v>
      </c>
      <c r="D46" s="516">
        <v>64</v>
      </c>
      <c r="E46" s="516">
        <v>64</v>
      </c>
      <c r="F46" s="516">
        <v>64</v>
      </c>
      <c r="G46" s="516">
        <v>64</v>
      </c>
      <c r="H46" s="516">
        <v>64</v>
      </c>
      <c r="I46" s="523"/>
      <c r="J46" s="523"/>
    </row>
    <row r="47" s="130" customFormat="1" ht="22.5" spans="1:10">
      <c r="A47" s="514" t="s">
        <v>602</v>
      </c>
      <c r="B47" s="517">
        <v>95</v>
      </c>
      <c r="C47" s="517">
        <v>95</v>
      </c>
      <c r="D47" s="517">
        <v>95</v>
      </c>
      <c r="E47" s="517">
        <v>95</v>
      </c>
      <c r="F47" s="517">
        <v>95</v>
      </c>
      <c r="G47" s="517">
        <v>95</v>
      </c>
      <c r="H47" s="517">
        <v>95</v>
      </c>
      <c r="I47" s="523"/>
      <c r="J47" s="523"/>
    </row>
    <row r="48" s="130" customFormat="1" ht="22.5" spans="1:10">
      <c r="A48" s="514" t="s">
        <v>1667</v>
      </c>
      <c r="B48" s="518">
        <v>53.8</v>
      </c>
      <c r="C48" s="518">
        <v>52</v>
      </c>
      <c r="D48" s="518">
        <v>52</v>
      </c>
      <c r="E48" s="518">
        <v>52</v>
      </c>
      <c r="F48" s="518">
        <v>52</v>
      </c>
      <c r="G48" s="518">
        <v>52</v>
      </c>
      <c r="H48" s="518">
        <v>52</v>
      </c>
      <c r="I48" s="523"/>
      <c r="J48" s="523"/>
    </row>
    <row r="49" s="130" customFormat="1" ht="31" customHeight="1" spans="1:10">
      <c r="A49" s="519" t="s">
        <v>1668</v>
      </c>
      <c r="B49" s="518">
        <v>66</v>
      </c>
      <c r="C49" s="518">
        <v>61</v>
      </c>
      <c r="D49" s="518">
        <v>61</v>
      </c>
      <c r="E49" s="518">
        <v>61</v>
      </c>
      <c r="F49" s="518">
        <v>61</v>
      </c>
      <c r="G49" s="518">
        <v>61</v>
      </c>
      <c r="H49" s="518">
        <v>61</v>
      </c>
      <c r="I49" s="523"/>
      <c r="J49" s="523"/>
    </row>
    <row r="50" s="130" customFormat="1" ht="22.5" spans="1:10">
      <c r="A50" s="514" t="s">
        <v>1669</v>
      </c>
      <c r="B50" s="518">
        <v>79</v>
      </c>
      <c r="C50" s="518">
        <v>79</v>
      </c>
      <c r="D50" s="518">
        <v>79</v>
      </c>
      <c r="E50" s="518">
        <v>79</v>
      </c>
      <c r="F50" s="518">
        <v>79</v>
      </c>
      <c r="G50" s="518">
        <v>79</v>
      </c>
      <c r="H50" s="518">
        <v>79</v>
      </c>
      <c r="I50" s="523"/>
      <c r="J50" s="523"/>
    </row>
    <row r="51" s="130" customFormat="1" ht="42.75" spans="1:10">
      <c r="A51" s="519" t="s">
        <v>1670</v>
      </c>
      <c r="B51" s="518">
        <v>36.5</v>
      </c>
      <c r="C51" s="518">
        <v>27</v>
      </c>
      <c r="D51" s="518">
        <v>23.8</v>
      </c>
      <c r="E51" s="518">
        <v>23.8</v>
      </c>
      <c r="F51" s="518">
        <v>23.8</v>
      </c>
      <c r="G51" s="518">
        <v>23.8</v>
      </c>
      <c r="H51" s="518">
        <v>23.8</v>
      </c>
      <c r="I51" s="523"/>
      <c r="J51" s="523"/>
    </row>
    <row r="52" s="130" customFormat="1" ht="22.5" spans="1:10">
      <c r="A52" s="514" t="s">
        <v>315</v>
      </c>
      <c r="B52" s="520">
        <v>37</v>
      </c>
      <c r="C52" s="520">
        <v>32</v>
      </c>
      <c r="D52" s="520">
        <v>27</v>
      </c>
      <c r="E52" s="520">
        <v>27</v>
      </c>
      <c r="F52" s="520">
        <v>27</v>
      </c>
      <c r="G52" s="520">
        <v>27</v>
      </c>
      <c r="H52" s="520">
        <v>27</v>
      </c>
      <c r="I52" s="523"/>
      <c r="J52" s="523"/>
    </row>
  </sheetData>
  <mergeCells count="5">
    <mergeCell ref="A1:J1"/>
    <mergeCell ref="A2:J2"/>
    <mergeCell ref="A3:J3"/>
    <mergeCell ref="A4:J4"/>
    <mergeCell ref="A43:H43"/>
  </mergeCells>
  <conditionalFormatting sqref="H5:J5">
    <cfRule type="cellIs" dxfId="0" priority="2" stopIfTrue="1" operator="lessThan">
      <formula>0</formula>
    </cfRule>
  </conditionalFormatting>
  <conditionalFormatting sqref="F44:H44">
    <cfRule type="cellIs" dxfId="0" priority="1" stopIfTrue="1" operator="lessThan">
      <formula>0</formula>
    </cfRule>
  </conditionalFormatting>
  <hyperlinks>
    <hyperlink ref="K1" location="目录!A1" display="目录!A1"/>
    <hyperlink ref="K2" location="HKUPS分区!A1" display="HKUPS分区!A1"/>
  </hyperlinks>
  <pageMargins left="0.75" right="0.75" top="1" bottom="1" header="0.5" footer="0.5"/>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5"/>
  <sheetViews>
    <sheetView workbookViewId="0">
      <selection activeCell="K1" sqref="K1"/>
    </sheetView>
  </sheetViews>
  <sheetFormatPr defaultColWidth="10" defaultRowHeight="14.25"/>
  <cols>
    <col min="1" max="256" width="13.75" style="21" customWidth="1"/>
    <col min="257" max="16384" width="10" style="21"/>
  </cols>
  <sheetData>
    <row r="1" s="21" customFormat="1" ht="26.25" spans="1:11">
      <c r="A1" s="471" t="s">
        <v>1380</v>
      </c>
      <c r="B1" s="471"/>
      <c r="C1" s="471"/>
      <c r="D1" s="471"/>
      <c r="E1" s="471"/>
      <c r="F1" s="471"/>
      <c r="G1" s="471"/>
      <c r="H1" s="471"/>
      <c r="I1" s="471"/>
      <c r="J1" s="471"/>
      <c r="K1" s="501" t="s">
        <v>178</v>
      </c>
    </row>
    <row r="2" s="21" customFormat="1" spans="1:10">
      <c r="A2" s="472" t="s">
        <v>1381</v>
      </c>
      <c r="B2" s="425"/>
      <c r="C2" s="473" t="s">
        <v>1382</v>
      </c>
      <c r="D2" s="474"/>
      <c r="E2" s="475" t="s">
        <v>1383</v>
      </c>
      <c r="F2" s="425"/>
      <c r="G2" s="473" t="s">
        <v>1383</v>
      </c>
      <c r="H2" s="474"/>
      <c r="I2" s="475" t="s">
        <v>1383</v>
      </c>
      <c r="J2" s="502"/>
    </row>
    <row r="3" s="21" customFormat="1" spans="1:10">
      <c r="A3" s="476" t="s">
        <v>1385</v>
      </c>
      <c r="B3" s="427" t="s">
        <v>1386</v>
      </c>
      <c r="C3" s="428" t="s">
        <v>1387</v>
      </c>
      <c r="D3" s="429" t="s">
        <v>1388</v>
      </c>
      <c r="E3" s="426" t="s">
        <v>1389</v>
      </c>
      <c r="F3" s="427" t="s">
        <v>1671</v>
      </c>
      <c r="G3" s="428" t="s">
        <v>1390</v>
      </c>
      <c r="H3" s="429" t="s">
        <v>468</v>
      </c>
      <c r="I3" s="426" t="s">
        <v>1391</v>
      </c>
      <c r="J3" s="430" t="s">
        <v>1392</v>
      </c>
    </row>
    <row r="4" s="21" customFormat="1" spans="1:10">
      <c r="A4" s="476" t="s">
        <v>1393</v>
      </c>
      <c r="B4" s="427" t="s">
        <v>1394</v>
      </c>
      <c r="C4" s="428" t="s">
        <v>1395</v>
      </c>
      <c r="D4" s="429" t="s">
        <v>1396</v>
      </c>
      <c r="E4" s="426" t="s">
        <v>957</v>
      </c>
      <c r="F4" s="427" t="s">
        <v>432</v>
      </c>
      <c r="G4" s="431" t="s">
        <v>1397</v>
      </c>
      <c r="H4" s="429" t="s">
        <v>1398</v>
      </c>
      <c r="I4" s="426" t="s">
        <v>1399</v>
      </c>
      <c r="J4" s="430" t="s">
        <v>445</v>
      </c>
    </row>
    <row r="5" s="21" customFormat="1" spans="1:10">
      <c r="A5" s="476" t="s">
        <v>1400</v>
      </c>
      <c r="B5" s="427" t="s">
        <v>676</v>
      </c>
      <c r="C5" s="428" t="s">
        <v>1401</v>
      </c>
      <c r="D5" s="429" t="s">
        <v>1402</v>
      </c>
      <c r="E5" s="426" t="s">
        <v>1059</v>
      </c>
      <c r="F5" s="427" t="s">
        <v>433</v>
      </c>
      <c r="G5" s="431" t="s">
        <v>1403</v>
      </c>
      <c r="H5" s="429" t="s">
        <v>491</v>
      </c>
      <c r="I5" s="426" t="s">
        <v>1404</v>
      </c>
      <c r="J5" s="430" t="s">
        <v>1405</v>
      </c>
    </row>
    <row r="6" s="21" customFormat="1" spans="1:10">
      <c r="A6" s="476" t="s">
        <v>1406</v>
      </c>
      <c r="B6" s="427" t="s">
        <v>1407</v>
      </c>
      <c r="C6" s="431" t="s">
        <v>1408</v>
      </c>
      <c r="D6" s="429" t="s">
        <v>1409</v>
      </c>
      <c r="E6" s="426" t="s">
        <v>1410</v>
      </c>
      <c r="F6" s="427" t="s">
        <v>574</v>
      </c>
      <c r="G6" s="431" t="s">
        <v>1411</v>
      </c>
      <c r="H6" s="429" t="s">
        <v>471</v>
      </c>
      <c r="I6" s="426" t="s">
        <v>1672</v>
      </c>
      <c r="J6" s="430" t="s">
        <v>493</v>
      </c>
    </row>
    <row r="7" s="21" customFormat="1" spans="1:10">
      <c r="A7" s="476" t="s">
        <v>1414</v>
      </c>
      <c r="B7" s="427" t="s">
        <v>1415</v>
      </c>
      <c r="C7" s="428" t="s">
        <v>1416</v>
      </c>
      <c r="D7" s="429" t="s">
        <v>651</v>
      </c>
      <c r="E7" s="426" t="s">
        <v>1230</v>
      </c>
      <c r="F7" s="427" t="s">
        <v>1229</v>
      </c>
      <c r="G7" s="431" t="s">
        <v>1417</v>
      </c>
      <c r="H7" s="429" t="s">
        <v>1418</v>
      </c>
      <c r="I7" s="426" t="s">
        <v>1673</v>
      </c>
      <c r="J7" s="430" t="s">
        <v>1674</v>
      </c>
    </row>
    <row r="8" s="21" customFormat="1" spans="1:10">
      <c r="A8" s="476" t="s">
        <v>1420</v>
      </c>
      <c r="B8" s="427" t="s">
        <v>1421</v>
      </c>
      <c r="C8" s="428" t="s">
        <v>1422</v>
      </c>
      <c r="D8" s="429" t="s">
        <v>607</v>
      </c>
      <c r="E8" s="426" t="s">
        <v>1423</v>
      </c>
      <c r="F8" s="427" t="s">
        <v>1675</v>
      </c>
      <c r="G8" s="428" t="s">
        <v>1424</v>
      </c>
      <c r="H8" s="429" t="s">
        <v>490</v>
      </c>
      <c r="I8" s="426" t="s">
        <v>1412</v>
      </c>
      <c r="J8" s="430" t="s">
        <v>1413</v>
      </c>
    </row>
    <row r="9" s="21" customFormat="1" spans="1:10">
      <c r="A9" s="476" t="s">
        <v>1426</v>
      </c>
      <c r="B9" s="427" t="s">
        <v>1427</v>
      </c>
      <c r="C9" s="428" t="s">
        <v>1428</v>
      </c>
      <c r="D9" s="429" t="s">
        <v>652</v>
      </c>
      <c r="E9" s="426" t="s">
        <v>1429</v>
      </c>
      <c r="F9" s="427" t="s">
        <v>1430</v>
      </c>
      <c r="G9" s="428" t="s">
        <v>954</v>
      </c>
      <c r="H9" s="429" t="s">
        <v>644</v>
      </c>
      <c r="I9" s="426" t="s">
        <v>1676</v>
      </c>
      <c r="J9" s="430" t="s">
        <v>506</v>
      </c>
    </row>
    <row r="10" s="21" customFormat="1" spans="1:10">
      <c r="A10" s="476" t="s">
        <v>1432</v>
      </c>
      <c r="B10" s="427" t="s">
        <v>583</v>
      </c>
      <c r="C10" s="428" t="s">
        <v>1433</v>
      </c>
      <c r="D10" s="429" t="s">
        <v>1434</v>
      </c>
      <c r="E10" s="426" t="s">
        <v>1435</v>
      </c>
      <c r="F10" s="427" t="s">
        <v>1436</v>
      </c>
      <c r="G10" s="428" t="s">
        <v>1437</v>
      </c>
      <c r="H10" s="429" t="s">
        <v>949</v>
      </c>
      <c r="I10" s="426" t="s">
        <v>1419</v>
      </c>
      <c r="J10" s="430" t="s">
        <v>579</v>
      </c>
    </row>
    <row r="11" s="21" customFormat="1" spans="1:10">
      <c r="A11" s="477" t="s">
        <v>1439</v>
      </c>
      <c r="B11" s="478" t="s">
        <v>1440</v>
      </c>
      <c r="C11" s="428" t="s">
        <v>885</v>
      </c>
      <c r="D11" s="429" t="s">
        <v>624</v>
      </c>
      <c r="E11" s="426" t="s">
        <v>1227</v>
      </c>
      <c r="F11" s="427" t="s">
        <v>436</v>
      </c>
      <c r="G11" s="428" t="s">
        <v>1441</v>
      </c>
      <c r="H11" s="429" t="s">
        <v>476</v>
      </c>
      <c r="I11" s="426" t="s">
        <v>1425</v>
      </c>
      <c r="J11" s="430" t="s">
        <v>528</v>
      </c>
    </row>
    <row r="12" s="21" customFormat="1" spans="1:10">
      <c r="A12" s="479" t="s">
        <v>1443</v>
      </c>
      <c r="B12" s="480"/>
      <c r="C12" s="428" t="s">
        <v>1444</v>
      </c>
      <c r="D12" s="429" t="s">
        <v>1445</v>
      </c>
      <c r="E12" s="426" t="s">
        <v>961</v>
      </c>
      <c r="F12" s="427" t="s">
        <v>438</v>
      </c>
      <c r="G12" s="428" t="s">
        <v>1264</v>
      </c>
      <c r="H12" s="429" t="s">
        <v>1263</v>
      </c>
      <c r="I12" s="426" t="s">
        <v>1431</v>
      </c>
      <c r="J12" s="430" t="s">
        <v>527</v>
      </c>
    </row>
    <row r="13" s="21" customFormat="1" spans="1:10">
      <c r="A13" s="481" t="s">
        <v>1447</v>
      </c>
      <c r="B13" s="427" t="s">
        <v>1448</v>
      </c>
      <c r="C13" s="428" t="s">
        <v>1449</v>
      </c>
      <c r="D13" s="429" t="s">
        <v>658</v>
      </c>
      <c r="E13" s="426" t="s">
        <v>1450</v>
      </c>
      <c r="F13" s="427" t="s">
        <v>1451</v>
      </c>
      <c r="G13" s="428" t="s">
        <v>1452</v>
      </c>
      <c r="H13" s="429" t="s">
        <v>1453</v>
      </c>
      <c r="I13" s="426" t="s">
        <v>1438</v>
      </c>
      <c r="J13" s="430" t="s">
        <v>529</v>
      </c>
    </row>
    <row r="14" s="21" customFormat="1" spans="1:10">
      <c r="A14" s="479" t="s">
        <v>1455</v>
      </c>
      <c r="B14" s="480"/>
      <c r="C14" s="428" t="s">
        <v>831</v>
      </c>
      <c r="D14" s="429" t="s">
        <v>1456</v>
      </c>
      <c r="E14" s="426" t="s">
        <v>1006</v>
      </c>
      <c r="F14" s="427" t="s">
        <v>575</v>
      </c>
      <c r="G14" s="428" t="s">
        <v>1457</v>
      </c>
      <c r="H14" s="429" t="s">
        <v>487</v>
      </c>
      <c r="I14" s="426" t="s">
        <v>1677</v>
      </c>
      <c r="J14" s="430" t="s">
        <v>1678</v>
      </c>
    </row>
    <row r="15" s="21" customFormat="1" spans="1:10">
      <c r="A15" s="476" t="s">
        <v>1460</v>
      </c>
      <c r="B15" s="427" t="s">
        <v>1461</v>
      </c>
      <c r="C15" s="482" t="s">
        <v>1462</v>
      </c>
      <c r="D15" s="483" t="s">
        <v>1463</v>
      </c>
      <c r="E15" s="426" t="s">
        <v>1235</v>
      </c>
      <c r="F15" s="427" t="s">
        <v>443</v>
      </c>
      <c r="G15" s="428" t="s">
        <v>1679</v>
      </c>
      <c r="H15" s="429" t="s">
        <v>488</v>
      </c>
      <c r="I15" s="426" t="s">
        <v>1442</v>
      </c>
      <c r="J15" s="430" t="s">
        <v>635</v>
      </c>
    </row>
    <row r="16" s="21" customFormat="1" spans="1:10">
      <c r="A16" s="476" t="s">
        <v>1467</v>
      </c>
      <c r="B16" s="427" t="s">
        <v>1468</v>
      </c>
      <c r="C16" s="431" t="s">
        <v>888</v>
      </c>
      <c r="D16" s="429" t="s">
        <v>629</v>
      </c>
      <c r="E16" s="426" t="s">
        <v>1680</v>
      </c>
      <c r="F16" s="427" t="s">
        <v>1681</v>
      </c>
      <c r="G16" s="428" t="s">
        <v>1464</v>
      </c>
      <c r="H16" s="429" t="s">
        <v>1465</v>
      </c>
      <c r="I16" s="426" t="s">
        <v>1446</v>
      </c>
      <c r="J16" s="430" t="s">
        <v>636</v>
      </c>
    </row>
    <row r="17" s="21" customFormat="1" spans="1:10">
      <c r="A17" s="476" t="s">
        <v>768</v>
      </c>
      <c r="B17" s="427" t="s">
        <v>1473</v>
      </c>
      <c r="C17" s="428" t="s">
        <v>1474</v>
      </c>
      <c r="D17" s="429" t="s">
        <v>663</v>
      </c>
      <c r="E17" s="426" t="s">
        <v>1469</v>
      </c>
      <c r="F17" s="427" t="s">
        <v>455</v>
      </c>
      <c r="G17" s="428" t="s">
        <v>1470</v>
      </c>
      <c r="H17" s="429" t="s">
        <v>1471</v>
      </c>
      <c r="I17" s="426" t="s">
        <v>1454</v>
      </c>
      <c r="J17" s="430" t="s">
        <v>577</v>
      </c>
    </row>
    <row r="18" s="21" customFormat="1" spans="1:10">
      <c r="A18" s="484" t="s">
        <v>1479</v>
      </c>
      <c r="B18" s="485" t="s">
        <v>1480</v>
      </c>
      <c r="C18" s="428" t="s">
        <v>1481</v>
      </c>
      <c r="D18" s="429" t="s">
        <v>646</v>
      </c>
      <c r="E18" s="426" t="s">
        <v>1475</v>
      </c>
      <c r="F18" s="427" t="s">
        <v>451</v>
      </c>
      <c r="G18" s="428" t="s">
        <v>1476</v>
      </c>
      <c r="H18" s="429" t="s">
        <v>1477</v>
      </c>
      <c r="I18" s="426" t="s">
        <v>1682</v>
      </c>
      <c r="J18" s="430" t="s">
        <v>1683</v>
      </c>
    </row>
    <row r="19" s="21" customFormat="1" spans="1:10">
      <c r="A19" s="479" t="s">
        <v>1486</v>
      </c>
      <c r="B19" s="480"/>
      <c r="C19" s="428" t="s">
        <v>1487</v>
      </c>
      <c r="D19" s="429" t="s">
        <v>1488</v>
      </c>
      <c r="E19" s="426" t="s">
        <v>1482</v>
      </c>
      <c r="F19" s="427" t="s">
        <v>1684</v>
      </c>
      <c r="G19" s="428" t="s">
        <v>1483</v>
      </c>
      <c r="H19" s="429" t="s">
        <v>1484</v>
      </c>
      <c r="I19" s="426" t="s">
        <v>1685</v>
      </c>
      <c r="J19" s="430" t="s">
        <v>1686</v>
      </c>
    </row>
    <row r="20" s="21" customFormat="1" spans="1:10">
      <c r="A20" s="481" t="s">
        <v>1687</v>
      </c>
      <c r="B20" s="427" t="s">
        <v>1688</v>
      </c>
      <c r="C20" s="428" t="s">
        <v>1495</v>
      </c>
      <c r="D20" s="429" t="s">
        <v>1496</v>
      </c>
      <c r="E20" s="426" t="s">
        <v>1489</v>
      </c>
      <c r="F20" s="427" t="s">
        <v>1490</v>
      </c>
      <c r="G20" s="428" t="s">
        <v>1491</v>
      </c>
      <c r="H20" s="429" t="s">
        <v>452</v>
      </c>
      <c r="I20" s="426" t="s">
        <v>1689</v>
      </c>
      <c r="J20" s="430" t="s">
        <v>1690</v>
      </c>
    </row>
    <row r="21" s="21" customFormat="1" spans="1:10">
      <c r="A21" s="479" t="s">
        <v>1508</v>
      </c>
      <c r="B21" s="480"/>
      <c r="C21" s="486" t="s">
        <v>1503</v>
      </c>
      <c r="D21" s="429" t="s">
        <v>1504</v>
      </c>
      <c r="E21" s="426" t="s">
        <v>1691</v>
      </c>
      <c r="F21" s="427" t="s">
        <v>1692</v>
      </c>
      <c r="G21" s="428" t="s">
        <v>1693</v>
      </c>
      <c r="H21" s="429" t="s">
        <v>558</v>
      </c>
      <c r="I21" s="426" t="s">
        <v>1458</v>
      </c>
      <c r="J21" s="430" t="s">
        <v>1459</v>
      </c>
    </row>
    <row r="22" s="21" customFormat="1" spans="1:10">
      <c r="A22" s="476" t="s">
        <v>1493</v>
      </c>
      <c r="B22" s="427" t="s">
        <v>1494</v>
      </c>
      <c r="C22" s="428" t="s">
        <v>1509</v>
      </c>
      <c r="D22" s="429" t="s">
        <v>1510</v>
      </c>
      <c r="E22" s="426" t="s">
        <v>1497</v>
      </c>
      <c r="F22" s="427" t="s">
        <v>453</v>
      </c>
      <c r="G22" s="428" t="s">
        <v>1498</v>
      </c>
      <c r="H22" s="429" t="s">
        <v>572</v>
      </c>
      <c r="I22" s="426" t="s">
        <v>1466</v>
      </c>
      <c r="J22" s="430" t="s">
        <v>533</v>
      </c>
    </row>
    <row r="23" s="21" customFormat="1" spans="1:10">
      <c r="A23" s="476" t="s">
        <v>1501</v>
      </c>
      <c r="B23" s="427" t="s">
        <v>1502</v>
      </c>
      <c r="C23" s="428" t="s">
        <v>1517</v>
      </c>
      <c r="D23" s="429" t="s">
        <v>664</v>
      </c>
      <c r="E23" s="426" t="s">
        <v>1505</v>
      </c>
      <c r="F23" s="427" t="s">
        <v>456</v>
      </c>
      <c r="G23" s="428" t="s">
        <v>1506</v>
      </c>
      <c r="H23" s="429" t="s">
        <v>1507</v>
      </c>
      <c r="I23" s="426" t="s">
        <v>1694</v>
      </c>
      <c r="J23" s="430" t="s">
        <v>1695</v>
      </c>
    </row>
    <row r="24" s="21" customFormat="1" spans="1:10">
      <c r="A24" s="476" t="s">
        <v>1696</v>
      </c>
      <c r="B24" s="427" t="s">
        <v>1697</v>
      </c>
      <c r="C24" s="428" t="s">
        <v>1524</v>
      </c>
      <c r="D24" s="429" t="s">
        <v>665</v>
      </c>
      <c r="E24" s="426" t="s">
        <v>1698</v>
      </c>
      <c r="F24" s="427" t="s">
        <v>1699</v>
      </c>
      <c r="G24" s="428" t="s">
        <v>1513</v>
      </c>
      <c r="H24" s="429" t="s">
        <v>562</v>
      </c>
      <c r="I24" s="426" t="s">
        <v>1700</v>
      </c>
      <c r="J24" s="430" t="s">
        <v>1701</v>
      </c>
    </row>
    <row r="25" s="21" customFormat="1" spans="1:10">
      <c r="A25" s="476" t="s">
        <v>1516</v>
      </c>
      <c r="B25" s="427" t="s">
        <v>600</v>
      </c>
      <c r="C25" s="428" t="s">
        <v>1528</v>
      </c>
      <c r="D25" s="429" t="s">
        <v>1529</v>
      </c>
      <c r="E25" s="426" t="s">
        <v>1702</v>
      </c>
      <c r="F25" s="427" t="s">
        <v>1703</v>
      </c>
      <c r="G25" s="428" t="s">
        <v>1519</v>
      </c>
      <c r="H25" s="429" t="s">
        <v>1520</v>
      </c>
      <c r="I25" s="426" t="s">
        <v>1704</v>
      </c>
      <c r="J25" s="430" t="s">
        <v>1705</v>
      </c>
    </row>
    <row r="26" s="21" customFormat="1" spans="1:10">
      <c r="A26" s="479" t="s">
        <v>1523</v>
      </c>
      <c r="B26" s="480"/>
      <c r="C26" s="428" t="s">
        <v>1533</v>
      </c>
      <c r="D26" s="429" t="s">
        <v>1534</v>
      </c>
      <c r="E26" s="426" t="s">
        <v>1511</v>
      </c>
      <c r="F26" s="427" t="s">
        <v>1512</v>
      </c>
      <c r="G26" s="428" t="s">
        <v>1526</v>
      </c>
      <c r="H26" s="429" t="s">
        <v>499</v>
      </c>
      <c r="I26" s="426" t="s">
        <v>1706</v>
      </c>
      <c r="J26" s="430" t="s">
        <v>1311</v>
      </c>
    </row>
    <row r="27" s="21" customFormat="1" spans="1:10">
      <c r="A27" s="476" t="s">
        <v>942</v>
      </c>
      <c r="B27" s="427" t="s">
        <v>609</v>
      </c>
      <c r="C27" s="428" t="s">
        <v>1541</v>
      </c>
      <c r="D27" s="429" t="s">
        <v>1542</v>
      </c>
      <c r="E27" s="426" t="s">
        <v>1707</v>
      </c>
      <c r="F27" s="427" t="s">
        <v>458</v>
      </c>
      <c r="G27" s="428" t="s">
        <v>1708</v>
      </c>
      <c r="H27" s="429" t="s">
        <v>1709</v>
      </c>
      <c r="I27" s="426" t="s">
        <v>1710</v>
      </c>
      <c r="J27" s="430" t="s">
        <v>540</v>
      </c>
    </row>
    <row r="28" s="21" customFormat="1" spans="1:10">
      <c r="A28" s="476" t="s">
        <v>1532</v>
      </c>
      <c r="B28" s="427" t="s">
        <v>612</v>
      </c>
      <c r="C28" s="428" t="s">
        <v>1549</v>
      </c>
      <c r="D28" s="429" t="s">
        <v>650</v>
      </c>
      <c r="E28" s="426" t="s">
        <v>1518</v>
      </c>
      <c r="F28" s="427" t="s">
        <v>459</v>
      </c>
      <c r="G28" s="428" t="s">
        <v>981</v>
      </c>
      <c r="H28" s="429" t="s">
        <v>496</v>
      </c>
      <c r="I28" s="426" t="s">
        <v>1472</v>
      </c>
      <c r="J28" s="430" t="s">
        <v>538</v>
      </c>
    </row>
    <row r="29" s="21" customFormat="1" spans="1:10">
      <c r="A29" s="476" t="s">
        <v>1539</v>
      </c>
      <c r="B29" s="427" t="s">
        <v>1540</v>
      </c>
      <c r="C29" s="428" t="s">
        <v>1556</v>
      </c>
      <c r="D29" s="429" t="s">
        <v>1557</v>
      </c>
      <c r="E29" s="426" t="s">
        <v>1525</v>
      </c>
      <c r="F29" s="427" t="s">
        <v>492</v>
      </c>
      <c r="G29" s="428" t="s">
        <v>1537</v>
      </c>
      <c r="H29" s="429" t="s">
        <v>498</v>
      </c>
      <c r="I29" s="426" t="s">
        <v>1711</v>
      </c>
      <c r="J29" s="430" t="s">
        <v>1712</v>
      </c>
    </row>
    <row r="30" s="21" customFormat="1" spans="1:10">
      <c r="A30" s="476" t="s">
        <v>1547</v>
      </c>
      <c r="B30" s="427" t="s">
        <v>1548</v>
      </c>
      <c r="C30" s="428" t="s">
        <v>1562</v>
      </c>
      <c r="D30" s="429" t="s">
        <v>667</v>
      </c>
      <c r="E30" s="426" t="s">
        <v>1530</v>
      </c>
      <c r="F30" s="427" t="s">
        <v>469</v>
      </c>
      <c r="G30" s="428" t="s">
        <v>1545</v>
      </c>
      <c r="H30" s="429" t="s">
        <v>622</v>
      </c>
      <c r="I30" s="426" t="s">
        <v>1478</v>
      </c>
      <c r="J30" s="430" t="s">
        <v>544</v>
      </c>
    </row>
    <row r="31" s="21" customFormat="1" spans="1:10">
      <c r="A31" s="476" t="s">
        <v>1554</v>
      </c>
      <c r="B31" s="427" t="s">
        <v>1555</v>
      </c>
      <c r="C31" s="428" t="s">
        <v>1568</v>
      </c>
      <c r="D31" s="429" t="s">
        <v>1569</v>
      </c>
      <c r="E31" s="426" t="s">
        <v>1273</v>
      </c>
      <c r="F31" s="427" t="s">
        <v>494</v>
      </c>
      <c r="G31" s="428" t="s">
        <v>1552</v>
      </c>
      <c r="H31" s="429" t="s">
        <v>502</v>
      </c>
      <c r="I31" s="426" t="s">
        <v>1485</v>
      </c>
      <c r="J31" s="430" t="s">
        <v>461</v>
      </c>
    </row>
    <row r="32" s="21" customFormat="1" spans="1:10">
      <c r="A32" s="476" t="s">
        <v>1560</v>
      </c>
      <c r="B32" s="427" t="s">
        <v>1561</v>
      </c>
      <c r="C32" s="428" t="s">
        <v>1575</v>
      </c>
      <c r="D32" s="429" t="s">
        <v>668</v>
      </c>
      <c r="E32" s="426" t="s">
        <v>1713</v>
      </c>
      <c r="F32" s="427" t="s">
        <v>1185</v>
      </c>
      <c r="G32" s="428" t="s">
        <v>1559</v>
      </c>
      <c r="H32" s="429" t="s">
        <v>501</v>
      </c>
      <c r="I32" s="426" t="s">
        <v>1714</v>
      </c>
      <c r="J32" s="430" t="s">
        <v>1715</v>
      </c>
    </row>
    <row r="33" s="21" customFormat="1" spans="1:10">
      <c r="A33" s="476" t="s">
        <v>1566</v>
      </c>
      <c r="B33" s="427" t="s">
        <v>1567</v>
      </c>
      <c r="C33" s="428" t="s">
        <v>1581</v>
      </c>
      <c r="D33" s="429" t="s">
        <v>669</v>
      </c>
      <c r="E33" s="426" t="s">
        <v>1535</v>
      </c>
      <c r="F33" s="427" t="s">
        <v>1536</v>
      </c>
      <c r="G33" s="428" t="s">
        <v>1716</v>
      </c>
      <c r="H33" s="429" t="s">
        <v>503</v>
      </c>
      <c r="I33" s="426" t="s">
        <v>1717</v>
      </c>
      <c r="J33" s="430" t="s">
        <v>1718</v>
      </c>
    </row>
    <row r="34" s="21" customFormat="1" spans="1:10">
      <c r="A34" s="487" t="s">
        <v>1573</v>
      </c>
      <c r="B34" s="427" t="s">
        <v>1574</v>
      </c>
      <c r="C34" s="431" t="s">
        <v>1585</v>
      </c>
      <c r="D34" s="429" t="s">
        <v>1586</v>
      </c>
      <c r="E34" s="426" t="s">
        <v>1543</v>
      </c>
      <c r="F34" s="427" t="s">
        <v>1544</v>
      </c>
      <c r="G34" s="428" t="s">
        <v>1719</v>
      </c>
      <c r="H34" s="429" t="s">
        <v>504</v>
      </c>
      <c r="I34" s="426" t="s">
        <v>1492</v>
      </c>
      <c r="J34" s="430" t="s">
        <v>546</v>
      </c>
    </row>
    <row r="35" s="21" customFormat="1" spans="1:10">
      <c r="A35" s="487" t="s">
        <v>1579</v>
      </c>
      <c r="B35" s="427" t="s">
        <v>1580</v>
      </c>
      <c r="C35" s="431" t="s">
        <v>1592</v>
      </c>
      <c r="D35" s="429" t="s">
        <v>1593</v>
      </c>
      <c r="E35" s="426" t="s">
        <v>1550</v>
      </c>
      <c r="F35" s="427" t="s">
        <v>1551</v>
      </c>
      <c r="G35" s="428" t="s">
        <v>1565</v>
      </c>
      <c r="H35" s="429" t="s">
        <v>623</v>
      </c>
      <c r="I35" s="426" t="s">
        <v>1499</v>
      </c>
      <c r="J35" s="430" t="s">
        <v>1500</v>
      </c>
    </row>
    <row r="36" s="21" customFormat="1" spans="1:10">
      <c r="A36" s="476" t="s">
        <v>1583</v>
      </c>
      <c r="B36" s="427" t="s">
        <v>1584</v>
      </c>
      <c r="C36" s="488" t="s">
        <v>1598</v>
      </c>
      <c r="D36" s="489"/>
      <c r="E36" s="432" t="s">
        <v>1098</v>
      </c>
      <c r="F36" s="433" t="s">
        <v>495</v>
      </c>
      <c r="G36" s="428" t="s">
        <v>1720</v>
      </c>
      <c r="H36" s="429" t="s">
        <v>1721</v>
      </c>
      <c r="I36" s="426" t="s">
        <v>1321</v>
      </c>
      <c r="J36" s="430" t="s">
        <v>1722</v>
      </c>
    </row>
    <row r="37" s="21" customFormat="1" spans="1:10">
      <c r="A37" s="476" t="s">
        <v>1590</v>
      </c>
      <c r="B37" s="427" t="s">
        <v>1591</v>
      </c>
      <c r="C37" s="428" t="s">
        <v>1723</v>
      </c>
      <c r="D37" s="429" t="s">
        <v>1724</v>
      </c>
      <c r="E37" s="426" t="s">
        <v>1725</v>
      </c>
      <c r="F37" s="427" t="s">
        <v>1726</v>
      </c>
      <c r="G37" s="428" t="s">
        <v>1572</v>
      </c>
      <c r="H37" s="429" t="s">
        <v>507</v>
      </c>
      <c r="I37" s="434" t="s">
        <v>1727</v>
      </c>
      <c r="J37" s="435" t="s">
        <v>1280</v>
      </c>
    </row>
    <row r="38" s="21" customFormat="1" spans="1:10">
      <c r="A38" s="476" t="s">
        <v>1596</v>
      </c>
      <c r="B38" s="427" t="s">
        <v>1597</v>
      </c>
      <c r="C38" s="428" t="s">
        <v>1602</v>
      </c>
      <c r="D38" s="429" t="s">
        <v>1728</v>
      </c>
      <c r="E38" s="426" t="s">
        <v>1729</v>
      </c>
      <c r="F38" s="427" t="s">
        <v>473</v>
      </c>
      <c r="G38" s="428" t="s">
        <v>1578</v>
      </c>
      <c r="H38" s="429" t="s">
        <v>508</v>
      </c>
      <c r="I38" s="426" t="s">
        <v>1056</v>
      </c>
      <c r="J38" s="430" t="s">
        <v>550</v>
      </c>
    </row>
    <row r="39" s="21" customFormat="1" spans="1:10">
      <c r="A39" s="476" t="s">
        <v>1601</v>
      </c>
      <c r="B39" s="427" t="s">
        <v>625</v>
      </c>
      <c r="C39" s="428" t="s">
        <v>1610</v>
      </c>
      <c r="D39" s="429" t="s">
        <v>648</v>
      </c>
      <c r="E39" s="426" t="s">
        <v>1558</v>
      </c>
      <c r="F39" s="427" t="s">
        <v>475</v>
      </c>
      <c r="G39" s="428" t="s">
        <v>1582</v>
      </c>
      <c r="H39" s="429" t="s">
        <v>509</v>
      </c>
      <c r="I39" s="426" t="s">
        <v>1514</v>
      </c>
      <c r="J39" s="430" t="s">
        <v>1515</v>
      </c>
    </row>
    <row r="40" s="21" customFormat="1" spans="1:10">
      <c r="A40" s="476" t="s">
        <v>1608</v>
      </c>
      <c r="B40" s="427" t="s">
        <v>1609</v>
      </c>
      <c r="C40" s="428" t="s">
        <v>1730</v>
      </c>
      <c r="D40" s="429" t="s">
        <v>1731</v>
      </c>
      <c r="E40" s="426" t="s">
        <v>1563</v>
      </c>
      <c r="F40" s="427" t="s">
        <v>1564</v>
      </c>
      <c r="G40" s="428" t="s">
        <v>1589</v>
      </c>
      <c r="H40" s="429" t="s">
        <v>627</v>
      </c>
      <c r="I40" s="426" t="s">
        <v>1521</v>
      </c>
      <c r="J40" s="430" t="s">
        <v>1522</v>
      </c>
    </row>
    <row r="41" s="21" customFormat="1" spans="1:10">
      <c r="A41" s="476" t="s">
        <v>1613</v>
      </c>
      <c r="B41" s="427" t="s">
        <v>628</v>
      </c>
      <c r="C41" s="428" t="s">
        <v>1614</v>
      </c>
      <c r="D41" s="429" t="s">
        <v>638</v>
      </c>
      <c r="E41" s="426" t="s">
        <v>1570</v>
      </c>
      <c r="F41" s="427" t="s">
        <v>1571</v>
      </c>
      <c r="G41" s="428" t="s">
        <v>1595</v>
      </c>
      <c r="H41" s="429" t="s">
        <v>510</v>
      </c>
      <c r="I41" s="426" t="s">
        <v>1527</v>
      </c>
      <c r="J41" s="430" t="s">
        <v>1003</v>
      </c>
    </row>
    <row r="42" s="21" customFormat="1" spans="1:10">
      <c r="A42" s="476" t="s">
        <v>1617</v>
      </c>
      <c r="B42" s="427" t="s">
        <v>1618</v>
      </c>
      <c r="C42" s="428" t="s">
        <v>1732</v>
      </c>
      <c r="D42" s="429" t="s">
        <v>618</v>
      </c>
      <c r="E42" s="426" t="s">
        <v>1733</v>
      </c>
      <c r="F42" s="427" t="s">
        <v>1734</v>
      </c>
      <c r="G42" s="428" t="s">
        <v>1599</v>
      </c>
      <c r="H42" s="429" t="s">
        <v>1600</v>
      </c>
      <c r="I42" s="426" t="s">
        <v>1531</v>
      </c>
      <c r="J42" s="430" t="s">
        <v>552</v>
      </c>
    </row>
    <row r="43" s="21" customFormat="1" spans="1:10">
      <c r="A43" s="484" t="s">
        <v>1622</v>
      </c>
      <c r="B43" s="485" t="s">
        <v>1623</v>
      </c>
      <c r="C43" s="428" t="s">
        <v>1735</v>
      </c>
      <c r="D43" s="429" t="s">
        <v>643</v>
      </c>
      <c r="E43" s="426" t="s">
        <v>1736</v>
      </c>
      <c r="F43" s="427" t="s">
        <v>633</v>
      </c>
      <c r="G43" s="428" t="s">
        <v>1737</v>
      </c>
      <c r="H43" s="429" t="s">
        <v>512</v>
      </c>
      <c r="I43" s="426" t="s">
        <v>1738</v>
      </c>
      <c r="J43" s="430" t="s">
        <v>553</v>
      </c>
    </row>
    <row r="44" s="21" customFormat="1" spans="1:10">
      <c r="A44" s="476" t="s">
        <v>1626</v>
      </c>
      <c r="B44" s="427" t="s">
        <v>1627</v>
      </c>
      <c r="C44" s="428" t="s">
        <v>1619</v>
      </c>
      <c r="D44" s="429" t="s">
        <v>590</v>
      </c>
      <c r="E44" s="426" t="s">
        <v>1576</v>
      </c>
      <c r="F44" s="427" t="s">
        <v>1577</v>
      </c>
      <c r="G44" s="428" t="s">
        <v>1115</v>
      </c>
      <c r="H44" s="429" t="s">
        <v>511</v>
      </c>
      <c r="I44" s="426" t="s">
        <v>1739</v>
      </c>
      <c r="J44" s="430" t="s">
        <v>1740</v>
      </c>
    </row>
    <row r="45" s="21" customFormat="1" spans="1:10">
      <c r="A45" s="476" t="s">
        <v>1630</v>
      </c>
      <c r="B45" s="427" t="s">
        <v>1631</v>
      </c>
      <c r="C45" s="428" t="s">
        <v>1741</v>
      </c>
      <c r="D45" s="429" t="s">
        <v>1742</v>
      </c>
      <c r="E45" s="426" t="s">
        <v>1743</v>
      </c>
      <c r="F45" s="427" t="s">
        <v>1744</v>
      </c>
      <c r="G45" s="428" t="s">
        <v>1606</v>
      </c>
      <c r="H45" s="429" t="s">
        <v>1607</v>
      </c>
      <c r="I45" s="436" t="s">
        <v>1745</v>
      </c>
      <c r="J45" s="430" t="s">
        <v>1703</v>
      </c>
    </row>
    <row r="46" s="21" customFormat="1" spans="1:10">
      <c r="A46" s="476" t="s">
        <v>1634</v>
      </c>
      <c r="B46" s="427" t="s">
        <v>1635</v>
      </c>
      <c r="C46" s="428" t="s">
        <v>1624</v>
      </c>
      <c r="D46" s="429" t="s">
        <v>654</v>
      </c>
      <c r="E46" s="426" t="s">
        <v>1192</v>
      </c>
      <c r="F46" s="427" t="s">
        <v>462</v>
      </c>
      <c r="G46" s="437" t="s">
        <v>1612</v>
      </c>
      <c r="H46" s="438" t="s">
        <v>483</v>
      </c>
      <c r="I46" s="436" t="s">
        <v>1538</v>
      </c>
      <c r="J46" s="430" t="s">
        <v>563</v>
      </c>
    </row>
    <row r="47" s="21" customFormat="1" spans="1:10">
      <c r="A47" s="476" t="s">
        <v>1637</v>
      </c>
      <c r="B47" s="427" t="s">
        <v>1638</v>
      </c>
      <c r="C47" s="428" t="s">
        <v>1746</v>
      </c>
      <c r="D47" s="429" t="s">
        <v>514</v>
      </c>
      <c r="E47" s="426" t="s">
        <v>1587</v>
      </c>
      <c r="F47" s="427" t="s">
        <v>1588</v>
      </c>
      <c r="G47" s="428" t="s">
        <v>1287</v>
      </c>
      <c r="H47" s="429" t="s">
        <v>1616</v>
      </c>
      <c r="I47" s="436" t="s">
        <v>1546</v>
      </c>
      <c r="J47" s="430" t="s">
        <v>576</v>
      </c>
    </row>
    <row r="48" s="21" customFormat="1" spans="1:10">
      <c r="A48" s="476" t="s">
        <v>1640</v>
      </c>
      <c r="B48" s="427" t="s">
        <v>1641</v>
      </c>
      <c r="C48" s="490" t="s">
        <v>1747</v>
      </c>
      <c r="D48" s="429" t="s">
        <v>1748</v>
      </c>
      <c r="E48" s="426" t="s">
        <v>1594</v>
      </c>
      <c r="F48" s="427" t="s">
        <v>465</v>
      </c>
      <c r="G48" s="428" t="s">
        <v>1621</v>
      </c>
      <c r="H48" s="429" t="s">
        <v>518</v>
      </c>
      <c r="I48" s="439" t="s">
        <v>1553</v>
      </c>
      <c r="J48" s="440" t="s">
        <v>1553</v>
      </c>
    </row>
    <row r="49" s="21" customFormat="1" spans="1:10">
      <c r="A49" s="487" t="s">
        <v>1643</v>
      </c>
      <c r="B49" s="427" t="s">
        <v>1644</v>
      </c>
      <c r="C49" s="428" t="s">
        <v>1749</v>
      </c>
      <c r="D49" s="429" t="s">
        <v>661</v>
      </c>
      <c r="E49" s="426" t="s">
        <v>1041</v>
      </c>
      <c r="F49" s="427" t="s">
        <v>439</v>
      </c>
      <c r="G49" s="428" t="s">
        <v>1625</v>
      </c>
      <c r="H49" s="429" t="s">
        <v>519</v>
      </c>
      <c r="I49" s="439" t="s">
        <v>1553</v>
      </c>
      <c r="J49" s="440" t="s">
        <v>1553</v>
      </c>
    </row>
    <row r="50" s="21" customFormat="1" spans="1:10">
      <c r="A50" s="479" t="s">
        <v>1382</v>
      </c>
      <c r="B50" s="480"/>
      <c r="C50" s="428" t="s">
        <v>1750</v>
      </c>
      <c r="D50" s="429" t="s">
        <v>1751</v>
      </c>
      <c r="E50" s="426" t="s">
        <v>1604</v>
      </c>
      <c r="F50" s="427" t="s">
        <v>1605</v>
      </c>
      <c r="G50" s="428" t="s">
        <v>1629</v>
      </c>
      <c r="H50" s="429" t="s">
        <v>520</v>
      </c>
      <c r="I50" s="439" t="s">
        <v>1553</v>
      </c>
      <c r="J50" s="440" t="s">
        <v>1553</v>
      </c>
    </row>
    <row r="51" s="21" customFormat="1" ht="15" spans="1:10">
      <c r="A51" s="476" t="s">
        <v>1645</v>
      </c>
      <c r="B51" s="427" t="s">
        <v>1646</v>
      </c>
      <c r="C51" s="428" t="s">
        <v>1628</v>
      </c>
      <c r="D51" s="429" t="s">
        <v>1752</v>
      </c>
      <c r="E51" s="426" t="s">
        <v>1753</v>
      </c>
      <c r="F51" s="427" t="s">
        <v>460</v>
      </c>
      <c r="G51" s="428" t="s">
        <v>1633</v>
      </c>
      <c r="H51" s="429" t="s">
        <v>522</v>
      </c>
      <c r="I51" s="441" t="s">
        <v>1553</v>
      </c>
      <c r="J51" s="442" t="s">
        <v>1553</v>
      </c>
    </row>
    <row r="52" s="21" customFormat="1" ht="15" spans="1:10">
      <c r="A52" s="476" t="s">
        <v>1647</v>
      </c>
      <c r="B52" s="427" t="s">
        <v>1648</v>
      </c>
      <c r="C52" s="428" t="s">
        <v>1632</v>
      </c>
      <c r="D52" s="429" t="s">
        <v>1754</v>
      </c>
      <c r="E52" s="426" t="s">
        <v>1611</v>
      </c>
      <c r="F52" s="427" t="s">
        <v>466</v>
      </c>
      <c r="G52" s="431" t="s">
        <v>1636</v>
      </c>
      <c r="H52" s="429" t="s">
        <v>523</v>
      </c>
      <c r="I52" s="441" t="s">
        <v>1553</v>
      </c>
      <c r="J52" s="442" t="s">
        <v>1553</v>
      </c>
    </row>
    <row r="53" s="21" customFormat="1" ht="15" spans="1:10">
      <c r="A53" s="476" t="s">
        <v>877</v>
      </c>
      <c r="B53" s="427" t="s">
        <v>610</v>
      </c>
      <c r="C53" s="491" t="s">
        <v>1553</v>
      </c>
      <c r="D53" s="492" t="s">
        <v>1553</v>
      </c>
      <c r="E53" s="426" t="s">
        <v>1615</v>
      </c>
      <c r="F53" s="427" t="s">
        <v>608</v>
      </c>
      <c r="G53" s="431" t="s">
        <v>1639</v>
      </c>
      <c r="H53" s="429" t="s">
        <v>524</v>
      </c>
      <c r="I53" s="441" t="s">
        <v>1553</v>
      </c>
      <c r="J53" s="442" t="s">
        <v>1553</v>
      </c>
    </row>
    <row r="54" s="21" customFormat="1" ht="15" spans="1:10">
      <c r="A54" s="493" t="s">
        <v>799</v>
      </c>
      <c r="B54" s="444" t="s">
        <v>653</v>
      </c>
      <c r="C54" s="494" t="s">
        <v>1553</v>
      </c>
      <c r="D54" s="495" t="s">
        <v>1553</v>
      </c>
      <c r="E54" s="443" t="s">
        <v>1620</v>
      </c>
      <c r="F54" s="444" t="s">
        <v>440</v>
      </c>
      <c r="G54" s="445" t="s">
        <v>1642</v>
      </c>
      <c r="H54" s="446" t="s">
        <v>437</v>
      </c>
      <c r="I54" s="441" t="s">
        <v>1553</v>
      </c>
      <c r="J54" s="442" t="s">
        <v>1553</v>
      </c>
    </row>
    <row r="55" s="21" customFormat="1" spans="1:8">
      <c r="A55" s="496" t="s">
        <v>1649</v>
      </c>
      <c r="B55" s="497"/>
      <c r="C55" s="498"/>
      <c r="D55" s="499"/>
      <c r="E55" s="498"/>
      <c r="F55" s="499"/>
      <c r="H55" s="500"/>
    </row>
  </sheetData>
  <mergeCells count="13">
    <mergeCell ref="A1:J1"/>
    <mergeCell ref="A2:B2"/>
    <mergeCell ref="C2:D2"/>
    <mergeCell ref="E2:F2"/>
    <mergeCell ref="G2:H2"/>
    <mergeCell ref="I2:J2"/>
    <mergeCell ref="A12:B12"/>
    <mergeCell ref="A14:B14"/>
    <mergeCell ref="A19:B19"/>
    <mergeCell ref="A21:B21"/>
    <mergeCell ref="A26:B26"/>
    <mergeCell ref="C36:D36"/>
    <mergeCell ref="A50:B50"/>
  </mergeCells>
  <hyperlinks>
    <hyperlink ref="K1" location="目录!A1" display="返回目录"/>
  </hyperlinks>
  <pageMargins left="0.75" right="0.75" top="1" bottom="1" header="0.5" footer="0.5"/>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56"/>
  <sheetViews>
    <sheetView zoomScale="85" zoomScaleNormal="85" topLeftCell="B1" workbookViewId="0">
      <selection activeCell="S1" sqref="S1"/>
    </sheetView>
  </sheetViews>
  <sheetFormatPr defaultColWidth="8.89166666666667" defaultRowHeight="13.5"/>
  <cols>
    <col min="1" max="1" width="8.525" customWidth="1"/>
    <col min="2" max="5" width="9.63333333333333" customWidth="1"/>
    <col min="6" max="6" width="7.78333333333333" customWidth="1"/>
    <col min="7" max="8" width="9.63333333333333" customWidth="1"/>
    <col min="9" max="9" width="11.1666666666667" customWidth="1"/>
    <col min="10" max="18" width="9.63333333333333" customWidth="1"/>
    <col min="19" max="20" width="20.1083333333333" customWidth="1"/>
  </cols>
  <sheetData>
    <row r="1" customFormat="1" ht="51" customHeight="1" spans="1:19">
      <c r="A1" s="402" t="s">
        <v>1755</v>
      </c>
      <c r="B1" s="402"/>
      <c r="C1" s="402"/>
      <c r="D1" s="402"/>
      <c r="E1" s="402"/>
      <c r="F1" s="402"/>
      <c r="G1" s="402"/>
      <c r="H1" s="402"/>
      <c r="I1" s="402"/>
      <c r="J1" s="402"/>
      <c r="K1" s="402"/>
      <c r="L1" s="402"/>
      <c r="M1" s="402"/>
      <c r="N1" s="402"/>
      <c r="O1" s="402"/>
      <c r="P1" s="402"/>
      <c r="Q1" s="402"/>
      <c r="R1" s="402"/>
      <c r="S1" s="26" t="s">
        <v>672</v>
      </c>
    </row>
    <row r="2" s="401" customFormat="1" ht="30" customHeight="1" spans="1:30">
      <c r="A2" s="403" t="s">
        <v>1756</v>
      </c>
      <c r="B2" s="403"/>
      <c r="C2" s="403"/>
      <c r="D2" s="403"/>
      <c r="E2" s="403"/>
      <c r="F2" s="403"/>
      <c r="G2" s="403"/>
      <c r="H2" s="403"/>
      <c r="I2" s="403"/>
      <c r="J2" s="403"/>
      <c r="K2" s="403"/>
      <c r="L2" s="403"/>
      <c r="M2" s="403"/>
      <c r="N2" s="403"/>
      <c r="O2" s="403"/>
      <c r="P2" s="403"/>
      <c r="Q2" s="403"/>
      <c r="R2" s="403"/>
      <c r="S2"/>
      <c r="T2"/>
      <c r="U2"/>
      <c r="V2"/>
      <c r="W2"/>
      <c r="X2"/>
      <c r="Y2"/>
      <c r="Z2"/>
      <c r="AA2"/>
      <c r="AB2"/>
      <c r="AC2"/>
      <c r="AD2"/>
    </row>
    <row r="3" s="401" customFormat="1" ht="30" customHeight="1" spans="1:30">
      <c r="A3" s="404"/>
      <c r="B3" s="405"/>
      <c r="C3" s="405"/>
      <c r="D3" s="405"/>
      <c r="E3" s="405"/>
      <c r="F3" s="405"/>
      <c r="G3" s="405"/>
      <c r="H3" s="405"/>
      <c r="I3" s="405"/>
      <c r="J3" s="405" t="s">
        <v>1757</v>
      </c>
      <c r="K3" s="405"/>
      <c r="L3" s="405"/>
      <c r="M3" s="405"/>
      <c r="N3" s="405"/>
      <c r="O3" s="405"/>
      <c r="P3" s="405"/>
      <c r="Q3" s="405"/>
      <c r="R3" s="422"/>
      <c r="S3"/>
      <c r="T3"/>
      <c r="U3"/>
      <c r="V3"/>
      <c r="W3"/>
      <c r="X3"/>
      <c r="Y3"/>
      <c r="Z3"/>
      <c r="AA3"/>
      <c r="AB3"/>
      <c r="AC3"/>
      <c r="AD3"/>
    </row>
    <row r="4" s="401" customFormat="1" ht="30" customHeight="1" spans="1:30">
      <c r="A4" s="406" t="s">
        <v>1758</v>
      </c>
      <c r="B4" s="407"/>
      <c r="C4" s="407"/>
      <c r="D4" s="407"/>
      <c r="E4" s="407"/>
      <c r="F4" s="407"/>
      <c r="G4" s="407"/>
      <c r="H4" s="407"/>
      <c r="I4" s="407"/>
      <c r="J4" s="407"/>
      <c r="K4" s="407"/>
      <c r="L4" s="407"/>
      <c r="M4" s="407"/>
      <c r="N4" s="407"/>
      <c r="O4" s="407"/>
      <c r="P4" s="407"/>
      <c r="Q4" s="407"/>
      <c r="R4" s="423"/>
      <c r="S4"/>
      <c r="T4"/>
      <c r="U4"/>
      <c r="V4"/>
      <c r="W4"/>
      <c r="X4"/>
      <c r="Y4"/>
      <c r="Z4"/>
      <c r="AA4"/>
      <c r="AB4"/>
      <c r="AC4"/>
      <c r="AD4"/>
    </row>
    <row r="5" customFormat="1" ht="70" customHeight="1" spans="1:30">
      <c r="A5" s="408" t="s">
        <v>1759</v>
      </c>
      <c r="B5" s="409" t="s">
        <v>1760</v>
      </c>
      <c r="C5" s="410" t="s">
        <v>315</v>
      </c>
      <c r="D5" s="411" t="s">
        <v>641</v>
      </c>
      <c r="E5" s="412" t="s">
        <v>593</v>
      </c>
      <c r="F5" s="413" t="s">
        <v>591</v>
      </c>
      <c r="G5" s="413" t="s">
        <v>602</v>
      </c>
      <c r="H5" s="411" t="s">
        <v>600</v>
      </c>
      <c r="I5" s="411" t="s">
        <v>1761</v>
      </c>
      <c r="J5" s="409" t="s">
        <v>1762</v>
      </c>
      <c r="K5" s="409" t="s">
        <v>1763</v>
      </c>
      <c r="L5" s="418" t="s">
        <v>1764</v>
      </c>
      <c r="M5" s="418" t="s">
        <v>1765</v>
      </c>
      <c r="N5" s="419" t="s">
        <v>1766</v>
      </c>
      <c r="O5" s="419" t="s">
        <v>1767</v>
      </c>
      <c r="P5" s="420" t="s">
        <v>1768</v>
      </c>
      <c r="Q5" s="409" t="s">
        <v>1769</v>
      </c>
      <c r="R5" s="411" t="s">
        <v>1770</v>
      </c>
      <c r="S5" s="424" t="s">
        <v>1770</v>
      </c>
      <c r="T5" s="425"/>
      <c r="U5" s="424" t="s">
        <v>1770</v>
      </c>
      <c r="V5" s="425"/>
      <c r="W5" s="424" t="s">
        <v>1770</v>
      </c>
      <c r="X5" s="425"/>
      <c r="Y5" s="447" t="s">
        <v>1771</v>
      </c>
      <c r="Z5" s="448"/>
      <c r="AA5" s="448"/>
      <c r="AB5" s="448"/>
      <c r="AC5" s="448"/>
      <c r="AD5" s="449"/>
    </row>
    <row r="6" customFormat="1" ht="14.25" spans="1:30">
      <c r="A6" s="414">
        <v>1</v>
      </c>
      <c r="B6" s="381">
        <v>434.767558502048</v>
      </c>
      <c r="C6" s="381">
        <v>388.028904375559</v>
      </c>
      <c r="D6" s="381">
        <v>582.615479657262</v>
      </c>
      <c r="E6" s="381">
        <v>488.284995550364</v>
      </c>
      <c r="F6" s="381">
        <v>540.261579995747</v>
      </c>
      <c r="G6" s="381">
        <v>674.249690041684</v>
      </c>
      <c r="H6" s="381">
        <v>615.780049159163</v>
      </c>
      <c r="I6" s="381">
        <v>615.780049159163</v>
      </c>
      <c r="J6" s="381">
        <v>602.902519614009</v>
      </c>
      <c r="K6" s="381">
        <v>606.414573126323</v>
      </c>
      <c r="L6" s="381">
        <v>689.209276685515</v>
      </c>
      <c r="M6" s="381">
        <v>689.209276685515</v>
      </c>
      <c r="N6" s="381">
        <v>723.950079217432</v>
      </c>
      <c r="O6" s="381">
        <v>549.701883231582</v>
      </c>
      <c r="P6" s="381">
        <v>734.091133734242</v>
      </c>
      <c r="Q6" s="381">
        <v>678.24859846009</v>
      </c>
      <c r="R6" s="381">
        <v>589.167487059496</v>
      </c>
      <c r="S6" s="426" t="s">
        <v>1389</v>
      </c>
      <c r="T6" s="427" t="s">
        <v>1671</v>
      </c>
      <c r="U6" s="428" t="s">
        <v>1390</v>
      </c>
      <c r="V6" s="429" t="s">
        <v>468</v>
      </c>
      <c r="W6" s="426" t="s">
        <v>1391</v>
      </c>
      <c r="X6" s="430" t="s">
        <v>1392</v>
      </c>
      <c r="Y6" s="450"/>
      <c r="Z6" s="451"/>
      <c r="AA6" s="451"/>
      <c r="AB6" s="451"/>
      <c r="AC6" s="451"/>
      <c r="AD6" s="452"/>
    </row>
    <row r="7" customFormat="1" ht="14.25" spans="1:30">
      <c r="A7" s="414">
        <v>1.5</v>
      </c>
      <c r="B7" s="381">
        <v>459.594076885737</v>
      </c>
      <c r="C7" s="381">
        <v>415.020293283105</v>
      </c>
      <c r="D7" s="381">
        <v>630.045198656481</v>
      </c>
      <c r="E7" s="381">
        <v>522.198742259299</v>
      </c>
      <c r="F7" s="381">
        <v>573.859218474883</v>
      </c>
      <c r="G7" s="381">
        <v>727.244236173503</v>
      </c>
      <c r="H7" s="381">
        <v>615.715863846589</v>
      </c>
      <c r="I7" s="381">
        <v>615.715863846589</v>
      </c>
      <c r="J7" s="381">
        <v>651.912174412973</v>
      </c>
      <c r="K7" s="381">
        <v>652.220467337989</v>
      </c>
      <c r="L7" s="381">
        <v>692.183942754453</v>
      </c>
      <c r="M7" s="381">
        <v>692.183942754453</v>
      </c>
      <c r="N7" s="381">
        <v>812.33880415861</v>
      </c>
      <c r="O7" s="381">
        <v>608.158812517188</v>
      </c>
      <c r="P7" s="381">
        <v>827.550385933822</v>
      </c>
      <c r="Q7" s="381">
        <v>737.81458362468</v>
      </c>
      <c r="R7" s="381">
        <v>651.123756223703</v>
      </c>
      <c r="S7" s="426" t="s">
        <v>957</v>
      </c>
      <c r="T7" s="427" t="s">
        <v>432</v>
      </c>
      <c r="U7" s="431" t="s">
        <v>1397</v>
      </c>
      <c r="V7" s="429" t="s">
        <v>1398</v>
      </c>
      <c r="W7" s="426" t="s">
        <v>1399</v>
      </c>
      <c r="X7" s="430" t="s">
        <v>445</v>
      </c>
      <c r="Y7" s="453" t="s">
        <v>1772</v>
      </c>
      <c r="Z7" s="454" t="s">
        <v>1773</v>
      </c>
      <c r="AA7" s="454" t="s">
        <v>1774</v>
      </c>
      <c r="AB7" s="454" t="s">
        <v>1772</v>
      </c>
      <c r="AC7" s="454" t="s">
        <v>1773</v>
      </c>
      <c r="AD7" s="455" t="s">
        <v>1774</v>
      </c>
    </row>
    <row r="8" customFormat="1" spans="1:30">
      <c r="A8" s="414">
        <v>2</v>
      </c>
      <c r="B8" s="381">
        <v>488.133843791301</v>
      </c>
      <c r="C8" s="381">
        <v>441.781082116172</v>
      </c>
      <c r="D8" s="381">
        <v>679.261528076256</v>
      </c>
      <c r="E8" s="381">
        <v>548.028303711449</v>
      </c>
      <c r="F8" s="381">
        <v>606.71810820455</v>
      </c>
      <c r="G8" s="381">
        <v>780.638575746214</v>
      </c>
      <c r="H8" s="381">
        <v>631.684178355638</v>
      </c>
      <c r="I8" s="381">
        <v>631.684178355638</v>
      </c>
      <c r="J8" s="381">
        <v>662.981847184882</v>
      </c>
      <c r="K8" s="381">
        <v>663.288771743607</v>
      </c>
      <c r="L8" s="381">
        <v>778.305341893756</v>
      </c>
      <c r="M8" s="381">
        <v>778.305341893756</v>
      </c>
      <c r="N8" s="381">
        <v>887.728049349844</v>
      </c>
      <c r="O8" s="381">
        <v>666.05595559347</v>
      </c>
      <c r="P8" s="381">
        <v>908.010158383458</v>
      </c>
      <c r="Q8" s="381">
        <v>796.81456273317</v>
      </c>
      <c r="R8" s="381">
        <v>712.526323811292</v>
      </c>
      <c r="S8" s="426" t="s">
        <v>1059</v>
      </c>
      <c r="T8" s="427" t="s">
        <v>433</v>
      </c>
      <c r="U8" s="431" t="s">
        <v>1403</v>
      </c>
      <c r="V8" s="429" t="s">
        <v>491</v>
      </c>
      <c r="W8" s="426" t="s">
        <v>1404</v>
      </c>
      <c r="X8" s="430" t="s">
        <v>1405</v>
      </c>
      <c r="Y8" s="426" t="s">
        <v>1489</v>
      </c>
      <c r="Z8" s="456" t="s">
        <v>1245</v>
      </c>
      <c r="AA8" s="427" t="s">
        <v>1490</v>
      </c>
      <c r="AB8" s="457" t="s">
        <v>773</v>
      </c>
      <c r="AC8" s="457" t="s">
        <v>774</v>
      </c>
      <c r="AD8" s="458" t="s">
        <v>589</v>
      </c>
    </row>
    <row r="9" customFormat="1" spans="1:30">
      <c r="A9" s="414">
        <v>2.5</v>
      </c>
      <c r="B9" s="381">
        <v>517.531949551166</v>
      </c>
      <c r="C9" s="381">
        <v>469.233671172685</v>
      </c>
      <c r="D9" s="381">
        <v>729.657478478831</v>
      </c>
      <c r="E9" s="381">
        <v>581.379672315561</v>
      </c>
      <c r="F9" s="381">
        <v>640.315746683685</v>
      </c>
      <c r="G9" s="381">
        <v>831.634154673583</v>
      </c>
      <c r="H9" s="381">
        <v>647.403544663333</v>
      </c>
      <c r="I9" s="381">
        <v>647.403544663333</v>
      </c>
      <c r="J9" s="381">
        <v>674.224070945893</v>
      </c>
      <c r="K9" s="381">
        <v>674.91167500635</v>
      </c>
      <c r="L9" s="381">
        <v>832.387850071848</v>
      </c>
      <c r="M9" s="381">
        <v>832.387850071848</v>
      </c>
      <c r="N9" s="381">
        <v>962.0226015095</v>
      </c>
      <c r="O9" s="381">
        <v>750.622719908353</v>
      </c>
      <c r="P9" s="381">
        <v>987.375237801522</v>
      </c>
      <c r="Q9" s="381">
        <v>856.946553953856</v>
      </c>
      <c r="R9" s="381">
        <v>773.559757014469</v>
      </c>
      <c r="S9" s="426" t="s">
        <v>1410</v>
      </c>
      <c r="T9" s="427" t="s">
        <v>574</v>
      </c>
      <c r="U9" s="431" t="s">
        <v>1411</v>
      </c>
      <c r="V9" s="429" t="s">
        <v>471</v>
      </c>
      <c r="W9" s="426" t="s">
        <v>1672</v>
      </c>
      <c r="X9" s="430" t="s">
        <v>493</v>
      </c>
      <c r="Y9" s="459" t="s">
        <v>1006</v>
      </c>
      <c r="Z9" s="460" t="s">
        <v>1007</v>
      </c>
      <c r="AA9" s="460" t="s">
        <v>575</v>
      </c>
      <c r="AB9" s="460" t="s">
        <v>1620</v>
      </c>
      <c r="AC9" s="460" t="s">
        <v>1046</v>
      </c>
      <c r="AD9" s="461" t="s">
        <v>440</v>
      </c>
    </row>
    <row r="10" customFormat="1" spans="1:30">
      <c r="A10" s="414">
        <v>3</v>
      </c>
      <c r="B10" s="381">
        <v>547.359224738185</v>
      </c>
      <c r="C10" s="381">
        <v>497.147460378163</v>
      </c>
      <c r="D10" s="381">
        <v>770.272882091965</v>
      </c>
      <c r="E10" s="381">
        <v>623.611928491625</v>
      </c>
      <c r="F10" s="381">
        <v>674.282759537556</v>
      </c>
      <c r="G10" s="381">
        <v>885.828081128073</v>
      </c>
      <c r="H10" s="381">
        <v>663.544333061497</v>
      </c>
      <c r="I10" s="381">
        <v>663.544333061497</v>
      </c>
      <c r="J10" s="381">
        <v>684.401568897069</v>
      </c>
      <c r="K10" s="381">
        <v>685.939749443061</v>
      </c>
      <c r="L10" s="381">
        <v>866.618577428816</v>
      </c>
      <c r="M10" s="381">
        <v>866.618577428816</v>
      </c>
      <c r="N10" s="381">
        <v>1037.41184670073</v>
      </c>
      <c r="O10" s="381">
        <v>808.33326758152</v>
      </c>
      <c r="P10" s="381">
        <v>1067.83501025116</v>
      </c>
      <c r="Q10" s="381">
        <v>917.078545174544</v>
      </c>
      <c r="R10" s="381">
        <v>834.777757409852</v>
      </c>
      <c r="S10" s="426" t="s">
        <v>1230</v>
      </c>
      <c r="T10" s="427" t="s">
        <v>1229</v>
      </c>
      <c r="U10" s="431" t="s">
        <v>1417</v>
      </c>
      <c r="V10" s="429" t="s">
        <v>1418</v>
      </c>
      <c r="W10" s="426" t="s">
        <v>1673</v>
      </c>
      <c r="X10" s="430" t="s">
        <v>1674</v>
      </c>
      <c r="Y10" s="459" t="s">
        <v>754</v>
      </c>
      <c r="Z10" s="460" t="s">
        <v>755</v>
      </c>
      <c r="AA10" s="460" t="s">
        <v>591</v>
      </c>
      <c r="AB10" s="460" t="s">
        <v>1416</v>
      </c>
      <c r="AC10" s="460" t="s">
        <v>1334</v>
      </c>
      <c r="AD10" s="461" t="s">
        <v>651</v>
      </c>
    </row>
    <row r="11" customFormat="1" spans="1:30">
      <c r="A11" s="414">
        <v>3.5</v>
      </c>
      <c r="B11" s="381">
        <v>576.757330498051</v>
      </c>
      <c r="C11" s="381">
        <v>523.908249211231</v>
      </c>
      <c r="D11" s="381">
        <v>810.8882857051</v>
      </c>
      <c r="E11" s="381">
        <v>657.19762130608</v>
      </c>
      <c r="F11" s="381">
        <v>707.880398016692</v>
      </c>
      <c r="G11" s="381">
        <v>938.822627259891</v>
      </c>
      <c r="H11" s="381">
        <v>679.428600012051</v>
      </c>
      <c r="I11" s="381">
        <v>679.428600012051</v>
      </c>
      <c r="J11" s="381">
        <v>694.422799417987</v>
      </c>
      <c r="K11" s="381">
        <v>695.889140733781</v>
      </c>
      <c r="L11" s="381">
        <v>889.614897879665</v>
      </c>
      <c r="M11" s="381">
        <v>889.614897879665</v>
      </c>
      <c r="N11" s="381">
        <v>1112.80109189196</v>
      </c>
      <c r="O11" s="381">
        <v>865.670624448472</v>
      </c>
      <c r="P11" s="381">
        <v>1148.29478270079</v>
      </c>
      <c r="Q11" s="381">
        <v>976.078524283039</v>
      </c>
      <c r="R11" s="381">
        <v>895.626623420825</v>
      </c>
      <c r="S11" s="426" t="s">
        <v>1423</v>
      </c>
      <c r="T11" s="427" t="s">
        <v>1675</v>
      </c>
      <c r="U11" s="428" t="s">
        <v>1424</v>
      </c>
      <c r="V11" s="429" t="s">
        <v>490</v>
      </c>
      <c r="W11" s="426" t="s">
        <v>1412</v>
      </c>
      <c r="X11" s="430" t="s">
        <v>1413</v>
      </c>
      <c r="Y11" s="459" t="s">
        <v>1395</v>
      </c>
      <c r="Z11" s="460" t="s">
        <v>795</v>
      </c>
      <c r="AA11" s="460" t="s">
        <v>569</v>
      </c>
      <c r="AB11" s="460" t="s">
        <v>1513</v>
      </c>
      <c r="AC11" s="460" t="s">
        <v>1016</v>
      </c>
      <c r="AD11" s="461" t="s">
        <v>562</v>
      </c>
    </row>
    <row r="12" customFormat="1" spans="1:30">
      <c r="A12" s="414">
        <v>4</v>
      </c>
      <c r="B12" s="381">
        <v>606.155436257918</v>
      </c>
      <c r="C12" s="381">
        <v>551.360838267744</v>
      </c>
      <c r="D12" s="381">
        <v>865.888193729871</v>
      </c>
      <c r="E12" s="381">
        <v>691.439421909495</v>
      </c>
      <c r="F12" s="381">
        <v>741.478036495827</v>
      </c>
      <c r="G12" s="381">
        <v>993.016553714381</v>
      </c>
      <c r="H12" s="381">
        <v>695.53641078264</v>
      </c>
      <c r="I12" s="381">
        <v>695.53641078264</v>
      </c>
      <c r="J12" s="381">
        <v>704.502048669581</v>
      </c>
      <c r="K12" s="381">
        <v>705.554459182811</v>
      </c>
      <c r="L12" s="381">
        <v>856.58278282394</v>
      </c>
      <c r="M12" s="381">
        <v>856.58278282394</v>
      </c>
      <c r="N12" s="381">
        <v>1187.09564405163</v>
      </c>
      <c r="O12" s="381">
        <v>923.567767524754</v>
      </c>
      <c r="P12" s="381">
        <v>1227.65986211885</v>
      </c>
      <c r="Q12" s="381">
        <v>1036.21051550371</v>
      </c>
      <c r="R12" s="381">
        <v>957.029191008414</v>
      </c>
      <c r="S12" s="426" t="s">
        <v>1429</v>
      </c>
      <c r="T12" s="427" t="s">
        <v>1430</v>
      </c>
      <c r="U12" s="428" t="s">
        <v>954</v>
      </c>
      <c r="V12" s="429" t="s">
        <v>644</v>
      </c>
      <c r="W12" s="426" t="s">
        <v>1676</v>
      </c>
      <c r="X12" s="430" t="s">
        <v>506</v>
      </c>
      <c r="Y12" s="462" t="s">
        <v>1775</v>
      </c>
      <c r="Z12" s="460" t="s">
        <v>792</v>
      </c>
      <c r="AA12" s="460" t="s">
        <v>1409</v>
      </c>
      <c r="AB12" s="460" t="s">
        <v>1526</v>
      </c>
      <c r="AC12" s="460" t="s">
        <v>1051</v>
      </c>
      <c r="AD12" s="461" t="s">
        <v>499</v>
      </c>
    </row>
    <row r="13" customFormat="1" spans="1:30">
      <c r="A13" s="414">
        <v>4.5</v>
      </c>
      <c r="B13" s="381">
        <v>635.124372590634</v>
      </c>
      <c r="C13" s="381">
        <v>578.352227175294</v>
      </c>
      <c r="D13" s="381">
        <v>907.522881493195</v>
      </c>
      <c r="E13" s="381">
        <v>725.681222512907</v>
      </c>
      <c r="F13" s="381">
        <v>774.706300600229</v>
      </c>
      <c r="G13" s="381">
        <v>1045.21151296443</v>
      </c>
      <c r="H13" s="381">
        <v>711.456879703223</v>
      </c>
      <c r="I13" s="381">
        <v>711.456879703223</v>
      </c>
      <c r="J13" s="381">
        <v>714.53997325923</v>
      </c>
      <c r="K13" s="381">
        <v>715.367287517843</v>
      </c>
      <c r="L13" s="381">
        <v>867.631260159501</v>
      </c>
      <c r="M13" s="381">
        <v>867.631260159501</v>
      </c>
      <c r="N13" s="381">
        <v>1260.84284969549</v>
      </c>
      <c r="O13" s="381">
        <v>980.7185289886</v>
      </c>
      <c r="P13" s="381">
        <v>1306.47759502112</v>
      </c>
      <c r="Q13" s="381">
        <v>1096.90851278052</v>
      </c>
      <c r="R13" s="381">
        <v>1017.69348982718</v>
      </c>
      <c r="S13" s="426" t="s">
        <v>1435</v>
      </c>
      <c r="T13" s="427" t="s">
        <v>1436</v>
      </c>
      <c r="U13" s="428" t="s">
        <v>1437</v>
      </c>
      <c r="V13" s="429" t="s">
        <v>949</v>
      </c>
      <c r="W13" s="426" t="s">
        <v>1419</v>
      </c>
      <c r="X13" s="430" t="s">
        <v>579</v>
      </c>
      <c r="Y13" s="459" t="s">
        <v>1537</v>
      </c>
      <c r="Z13" s="460" t="s">
        <v>1013</v>
      </c>
      <c r="AA13" s="460" t="s">
        <v>498</v>
      </c>
      <c r="AB13" s="460" t="s">
        <v>1552</v>
      </c>
      <c r="AC13" s="460" t="s">
        <v>1027</v>
      </c>
      <c r="AD13" s="461" t="s">
        <v>502</v>
      </c>
    </row>
    <row r="14" customFormat="1" spans="1:30">
      <c r="A14" s="415">
        <v>5</v>
      </c>
      <c r="B14" s="381">
        <v>675.800153964397</v>
      </c>
      <c r="C14" s="381">
        <v>606.035416306288</v>
      </c>
      <c r="D14" s="381">
        <v>949.455337659942</v>
      </c>
      <c r="E14" s="381">
        <v>760.2510770108</v>
      </c>
      <c r="F14" s="381">
        <v>807.934564704631</v>
      </c>
      <c r="G14" s="381">
        <v>1099.40543941891</v>
      </c>
      <c r="H14" s="381">
        <v>773.952307722337</v>
      </c>
      <c r="I14" s="381">
        <v>773.952307722337</v>
      </c>
      <c r="J14" s="381">
        <v>756.905879815737</v>
      </c>
      <c r="K14" s="381">
        <v>757.544626979815</v>
      </c>
      <c r="L14" s="381">
        <v>890.646325245256</v>
      </c>
      <c r="M14" s="381">
        <v>890.646325245256</v>
      </c>
      <c r="N14" s="381">
        <v>1345.20220734883</v>
      </c>
      <c r="O14" s="381">
        <v>1049.7627308966</v>
      </c>
      <c r="P14" s="381">
        <v>1395.90747993289</v>
      </c>
      <c r="Q14" s="381">
        <v>1169.31335509834</v>
      </c>
      <c r="R14" s="381">
        <v>1090.24920087921</v>
      </c>
      <c r="S14" s="426" t="s">
        <v>1227</v>
      </c>
      <c r="T14" s="427" t="s">
        <v>436</v>
      </c>
      <c r="U14" s="428" t="s">
        <v>1441</v>
      </c>
      <c r="V14" s="429" t="s">
        <v>476</v>
      </c>
      <c r="W14" s="426" t="s">
        <v>1425</v>
      </c>
      <c r="X14" s="430" t="s">
        <v>528</v>
      </c>
      <c r="Y14" s="459" t="s">
        <v>1619</v>
      </c>
      <c r="Z14" s="460" t="s">
        <v>776</v>
      </c>
      <c r="AA14" s="460" t="s">
        <v>590</v>
      </c>
      <c r="AB14" s="460" t="s">
        <v>1572</v>
      </c>
      <c r="AC14" s="460" t="s">
        <v>1110</v>
      </c>
      <c r="AD14" s="461" t="s">
        <v>507</v>
      </c>
    </row>
    <row r="15" customFormat="1" spans="1:30">
      <c r="A15" s="415">
        <v>5.5</v>
      </c>
      <c r="B15" s="381">
        <v>700.751615993155</v>
      </c>
      <c r="C15" s="381">
        <v>661.811017174248</v>
      </c>
      <c r="D15" s="381">
        <v>1022.8544718869</v>
      </c>
      <c r="E15" s="381">
        <v>849.16167116547</v>
      </c>
      <c r="F15" s="381">
        <v>873.407038932973</v>
      </c>
      <c r="G15" s="381">
        <v>1187.54269812113</v>
      </c>
      <c r="H15" s="381">
        <v>817.921664828422</v>
      </c>
      <c r="I15" s="381">
        <v>817.921664828422</v>
      </c>
      <c r="J15" s="381">
        <v>813.238925640181</v>
      </c>
      <c r="K15" s="381">
        <v>813.428618526981</v>
      </c>
      <c r="L15" s="381">
        <v>999.96975817267</v>
      </c>
      <c r="M15" s="381">
        <v>999.96975817267</v>
      </c>
      <c r="N15" s="381">
        <v>1419.87671687114</v>
      </c>
      <c r="O15" s="381">
        <v>1098.95885505086</v>
      </c>
      <c r="P15" s="381">
        <v>1475.65251671359</v>
      </c>
      <c r="Q15" s="381">
        <v>1234.73276278345</v>
      </c>
      <c r="R15" s="381">
        <v>1183.67316806248</v>
      </c>
      <c r="S15" s="426" t="s">
        <v>1450</v>
      </c>
      <c r="T15" s="427" t="s">
        <v>1451</v>
      </c>
      <c r="U15" s="428" t="s">
        <v>1264</v>
      </c>
      <c r="V15" s="429" t="s">
        <v>1263</v>
      </c>
      <c r="W15" s="426" t="s">
        <v>1431</v>
      </c>
      <c r="X15" s="430" t="s">
        <v>527</v>
      </c>
      <c r="Y15" s="459" t="s">
        <v>1118</v>
      </c>
      <c r="Z15" s="460" t="s">
        <v>1119</v>
      </c>
      <c r="AA15" s="460" t="s">
        <v>512</v>
      </c>
      <c r="AB15" s="460" t="s">
        <v>1776</v>
      </c>
      <c r="AC15" s="460" t="s">
        <v>1777</v>
      </c>
      <c r="AD15" s="461" t="s">
        <v>655</v>
      </c>
    </row>
    <row r="16" customFormat="1" spans="1:30">
      <c r="A16" s="415">
        <v>6</v>
      </c>
      <c r="B16" s="381">
        <v>724.844739167611</v>
      </c>
      <c r="C16" s="381">
        <v>689.494206305245</v>
      </c>
      <c r="D16" s="381">
        <v>1059.17513891216</v>
      </c>
      <c r="E16" s="381">
        <v>885.18433576748</v>
      </c>
      <c r="F16" s="381">
        <v>897.400943668995</v>
      </c>
      <c r="G16" s="381">
        <v>1234.94013608049</v>
      </c>
      <c r="H16" s="381">
        <v>864.834766896789</v>
      </c>
      <c r="I16" s="381">
        <v>864.834766896789</v>
      </c>
      <c r="J16" s="381">
        <v>852.055564351917</v>
      </c>
      <c r="K16" s="381">
        <v>852.455407201545</v>
      </c>
      <c r="L16" s="381">
        <v>1053.25931679877</v>
      </c>
      <c r="M16" s="381">
        <v>1053.25931679877</v>
      </c>
      <c r="N16" s="381">
        <v>1491.81449381452</v>
      </c>
      <c r="O16" s="381">
        <v>1148.52817001139</v>
      </c>
      <c r="P16" s="381">
        <v>1552.66082091537</v>
      </c>
      <c r="Q16" s="381">
        <v>1300.71817652465</v>
      </c>
      <c r="R16" s="381">
        <v>1236.90205156294</v>
      </c>
      <c r="S16" s="426" t="s">
        <v>1006</v>
      </c>
      <c r="T16" s="427" t="s">
        <v>575</v>
      </c>
      <c r="U16" s="428" t="s">
        <v>1452</v>
      </c>
      <c r="V16" s="429" t="s">
        <v>1453</v>
      </c>
      <c r="W16" s="426" t="s">
        <v>1438</v>
      </c>
      <c r="X16" s="430" t="s">
        <v>529</v>
      </c>
      <c r="Y16" s="459" t="s">
        <v>1778</v>
      </c>
      <c r="Z16" s="460" t="s">
        <v>1779</v>
      </c>
      <c r="AA16" s="460" t="s">
        <v>658</v>
      </c>
      <c r="AB16" s="460" t="s">
        <v>1780</v>
      </c>
      <c r="AC16" s="460" t="s">
        <v>809</v>
      </c>
      <c r="AD16" s="461" t="s">
        <v>659</v>
      </c>
    </row>
    <row r="17" customFormat="1" spans="1:30">
      <c r="A17" s="415">
        <v>6.5</v>
      </c>
      <c r="B17" s="381">
        <v>749.367031769219</v>
      </c>
      <c r="C17" s="381">
        <v>716.946795361759</v>
      </c>
      <c r="D17" s="381">
        <v>1095.20949016491</v>
      </c>
      <c r="E17" s="381">
        <v>921.207000369488</v>
      </c>
      <c r="F17" s="381">
        <v>921.764222779752</v>
      </c>
      <c r="G17" s="381">
        <v>1281.93778059897</v>
      </c>
      <c r="H17" s="381">
        <v>911.701782107883</v>
      </c>
      <c r="I17" s="381">
        <v>911.701782107883</v>
      </c>
      <c r="J17" s="381">
        <v>891.137143656682</v>
      </c>
      <c r="K17" s="381">
        <v>891.337136609735</v>
      </c>
      <c r="L17" s="381">
        <v>1106.28889659609</v>
      </c>
      <c r="M17" s="381">
        <v>1106.28889659609</v>
      </c>
      <c r="N17" s="381">
        <v>1563.20492424212</v>
      </c>
      <c r="O17" s="381">
        <v>1197.72429416564</v>
      </c>
      <c r="P17" s="381">
        <v>1629.12177860137</v>
      </c>
      <c r="Q17" s="381">
        <v>1366.70359026588</v>
      </c>
      <c r="R17" s="381">
        <v>1289.761800679</v>
      </c>
      <c r="S17" s="426" t="s">
        <v>1235</v>
      </c>
      <c r="T17" s="427" t="s">
        <v>443</v>
      </c>
      <c r="U17" s="428" t="s">
        <v>1457</v>
      </c>
      <c r="V17" s="429" t="s">
        <v>487</v>
      </c>
      <c r="W17" s="426" t="s">
        <v>1677</v>
      </c>
      <c r="X17" s="430" t="s">
        <v>1678</v>
      </c>
      <c r="Y17" s="459" t="s">
        <v>839</v>
      </c>
      <c r="Z17" s="460" t="s">
        <v>840</v>
      </c>
      <c r="AA17" s="460" t="s">
        <v>647</v>
      </c>
      <c r="AB17" s="463" t="s">
        <v>1781</v>
      </c>
      <c r="AC17" s="460" t="s">
        <v>832</v>
      </c>
      <c r="AD17" s="461" t="s">
        <v>670</v>
      </c>
    </row>
    <row r="18" customFormat="1" spans="1:30">
      <c r="A18" s="415">
        <v>7</v>
      </c>
      <c r="B18" s="381">
        <v>774.318493797978</v>
      </c>
      <c r="C18" s="381">
        <v>744.399384418271</v>
      </c>
      <c r="D18" s="381">
        <v>1131.53015719017</v>
      </c>
      <c r="E18" s="381">
        <v>957.932637602523</v>
      </c>
      <c r="F18" s="381">
        <v>946.496876265244</v>
      </c>
      <c r="G18" s="381">
        <v>1330.53459888099</v>
      </c>
      <c r="H18" s="381">
        <v>958.837075891273</v>
      </c>
      <c r="I18" s="381">
        <v>958.837075891273</v>
      </c>
      <c r="J18" s="381">
        <v>929.767093667609</v>
      </c>
      <c r="K18" s="381">
        <v>930.055495522655</v>
      </c>
      <c r="L18" s="381">
        <v>1159.29612514427</v>
      </c>
      <c r="M18" s="381">
        <v>1159.29612514427</v>
      </c>
      <c r="N18" s="381">
        <v>1636.78474073284</v>
      </c>
      <c r="O18" s="381">
        <v>1247.10701372304</v>
      </c>
      <c r="P18" s="381">
        <v>1707.7721223505</v>
      </c>
      <c r="Q18" s="381">
        <v>1434.38702217538</v>
      </c>
      <c r="R18" s="381">
        <v>1342.80611698726</v>
      </c>
      <c r="S18" s="426" t="s">
        <v>1680</v>
      </c>
      <c r="T18" s="427" t="s">
        <v>1681</v>
      </c>
      <c r="U18" s="428" t="s">
        <v>1679</v>
      </c>
      <c r="V18" s="429" t="s">
        <v>488</v>
      </c>
      <c r="W18" s="426" t="s">
        <v>1442</v>
      </c>
      <c r="X18" s="430" t="s">
        <v>635</v>
      </c>
      <c r="Y18" s="462" t="s">
        <v>1481</v>
      </c>
      <c r="Z18" s="460" t="s">
        <v>781</v>
      </c>
      <c r="AA18" s="460" t="s">
        <v>646</v>
      </c>
      <c r="AB18" s="463" t="s">
        <v>1782</v>
      </c>
      <c r="AC18" s="460" t="s">
        <v>769</v>
      </c>
      <c r="AD18" s="461" t="s">
        <v>598</v>
      </c>
    </row>
    <row r="19" customFormat="1" spans="1:30">
      <c r="A19" s="415">
        <v>7.5</v>
      </c>
      <c r="B19" s="381">
        <v>798.411616972434</v>
      </c>
      <c r="C19" s="381">
        <v>772.082573549269</v>
      </c>
      <c r="D19" s="381">
        <v>1166.99187689787</v>
      </c>
      <c r="E19" s="381">
        <v>993.603815889022</v>
      </c>
      <c r="F19" s="381">
        <v>970.490781001266</v>
      </c>
      <c r="G19" s="381">
        <v>1378.33183028125</v>
      </c>
      <c r="H19" s="381">
        <v>1004.23878256971</v>
      </c>
      <c r="I19" s="381">
        <v>1004.23878256971</v>
      </c>
      <c r="J19" s="381">
        <v>968.787587857241</v>
      </c>
      <c r="K19" s="381">
        <v>969.130494229534</v>
      </c>
      <c r="L19" s="381">
        <v>1212.60887279313</v>
      </c>
      <c r="M19" s="381">
        <v>1212.60887279313</v>
      </c>
      <c r="N19" s="381">
        <v>1709.26986419201</v>
      </c>
      <c r="O19" s="381">
        <v>1296.30313787732</v>
      </c>
      <c r="P19" s="381">
        <v>1785.32777306807</v>
      </c>
      <c r="Q19" s="381">
        <v>1499.80642986049</v>
      </c>
      <c r="R19" s="381">
        <v>1395.66586610332</v>
      </c>
      <c r="S19" s="426" t="s">
        <v>1469</v>
      </c>
      <c r="T19" s="427" t="s">
        <v>455</v>
      </c>
      <c r="U19" s="428" t="s">
        <v>1464</v>
      </c>
      <c r="V19" s="429" t="s">
        <v>1465</v>
      </c>
      <c r="W19" s="426" t="s">
        <v>1446</v>
      </c>
      <c r="X19" s="430" t="s">
        <v>636</v>
      </c>
      <c r="Y19" s="459" t="s">
        <v>1562</v>
      </c>
      <c r="Z19" s="460" t="s">
        <v>824</v>
      </c>
      <c r="AA19" s="460" t="s">
        <v>667</v>
      </c>
      <c r="AB19" s="460" t="s">
        <v>1672</v>
      </c>
      <c r="AC19" s="460" t="s">
        <v>1010</v>
      </c>
      <c r="AD19" s="461" t="s">
        <v>493</v>
      </c>
    </row>
    <row r="20" customFormat="1" spans="1:30">
      <c r="A20" s="415">
        <v>8</v>
      </c>
      <c r="B20" s="381">
        <v>824.650587282646</v>
      </c>
      <c r="C20" s="381">
        <v>799.073962456817</v>
      </c>
      <c r="D20" s="381">
        <v>1203.88517546818</v>
      </c>
      <c r="E20" s="381">
        <v>1029.97796680654</v>
      </c>
      <c r="F20" s="381">
        <v>996.331557610958</v>
      </c>
      <c r="G20" s="381">
        <v>1426.12906168149</v>
      </c>
      <c r="H20" s="381">
        <v>1051.25882157417</v>
      </c>
      <c r="I20" s="381">
        <v>1051.25882157417</v>
      </c>
      <c r="J20" s="381">
        <v>1007.52311354725</v>
      </c>
      <c r="K20" s="381">
        <v>1008.31707698747</v>
      </c>
      <c r="L20" s="381">
        <v>1187.06446793443</v>
      </c>
      <c r="M20" s="381">
        <v>1187.06446793443</v>
      </c>
      <c r="N20" s="381">
        <v>1770.80805733542</v>
      </c>
      <c r="O20" s="381">
        <v>1345.12607122538</v>
      </c>
      <c r="P20" s="381">
        <v>1851.93649346989</v>
      </c>
      <c r="Q20" s="381">
        <v>1566.3578496578</v>
      </c>
      <c r="R20" s="381">
        <v>1448.15648083495</v>
      </c>
      <c r="S20" s="426" t="s">
        <v>1475</v>
      </c>
      <c r="T20" s="427" t="s">
        <v>451</v>
      </c>
      <c r="U20" s="428" t="s">
        <v>1470</v>
      </c>
      <c r="V20" s="429" t="s">
        <v>1471</v>
      </c>
      <c r="W20" s="426" t="s">
        <v>1454</v>
      </c>
      <c r="X20" s="430" t="s">
        <v>577</v>
      </c>
      <c r="Y20" s="462" t="s">
        <v>1783</v>
      </c>
      <c r="Z20" s="460" t="s">
        <v>1784</v>
      </c>
      <c r="AA20" s="460" t="s">
        <v>664</v>
      </c>
      <c r="AB20" s="460" t="s">
        <v>1438</v>
      </c>
      <c r="AC20" s="460" t="s">
        <v>1138</v>
      </c>
      <c r="AD20" s="461" t="s">
        <v>529</v>
      </c>
    </row>
    <row r="21" customFormat="1" spans="1:30">
      <c r="A21" s="415">
        <v>8.5</v>
      </c>
      <c r="B21" s="381">
        <v>850.460388165708</v>
      </c>
      <c r="C21" s="381">
        <v>826.52655151333</v>
      </c>
      <c r="D21" s="381">
        <v>1239.06057940335</v>
      </c>
      <c r="E21" s="381">
        <v>1064.24319983098</v>
      </c>
      <c r="F21" s="381">
        <v>1021.80295984592</v>
      </c>
      <c r="G21" s="381">
        <v>1467.12980458661</v>
      </c>
      <c r="H21" s="381">
        <v>1097.52783738032</v>
      </c>
      <c r="I21" s="381">
        <v>1097.52783738032</v>
      </c>
      <c r="J21" s="381">
        <v>1054.61242213675</v>
      </c>
      <c r="K21" s="381">
        <v>1055.51925713632</v>
      </c>
      <c r="L21" s="381">
        <v>1235.34591265273</v>
      </c>
      <c r="M21" s="381">
        <v>1235.34591265273</v>
      </c>
      <c r="N21" s="381">
        <v>1841.10379473142</v>
      </c>
      <c r="O21" s="381">
        <v>1434.8864134469</v>
      </c>
      <c r="P21" s="381">
        <v>1927.3027581243</v>
      </c>
      <c r="Q21" s="381">
        <v>1670.64345724185</v>
      </c>
      <c r="R21" s="381">
        <v>1501.01622995101</v>
      </c>
      <c r="S21" s="426" t="s">
        <v>1482</v>
      </c>
      <c r="T21" s="427" t="s">
        <v>1684</v>
      </c>
      <c r="U21" s="428" t="s">
        <v>1476</v>
      </c>
      <c r="V21" s="429" t="s">
        <v>1477</v>
      </c>
      <c r="W21" s="426" t="s">
        <v>1682</v>
      </c>
      <c r="X21" s="430" t="s">
        <v>1683</v>
      </c>
      <c r="Y21" s="459" t="s">
        <v>1610</v>
      </c>
      <c r="Z21" s="460" t="s">
        <v>787</v>
      </c>
      <c r="AA21" s="460" t="s">
        <v>648</v>
      </c>
      <c r="AB21" s="460"/>
      <c r="AC21" s="460"/>
      <c r="AD21" s="461"/>
    </row>
    <row r="22" customFormat="1" spans="1:30">
      <c r="A22" s="415">
        <v>9</v>
      </c>
      <c r="B22" s="381">
        <v>875.841019621617</v>
      </c>
      <c r="C22" s="381">
        <v>853.517940420878</v>
      </c>
      <c r="D22" s="381">
        <v>1275.38124642862</v>
      </c>
      <c r="E22" s="381">
        <v>1100.96883706401</v>
      </c>
      <c r="F22" s="381">
        <v>1046.90498770615</v>
      </c>
      <c r="G22" s="381">
        <v>1515.32682942777</v>
      </c>
      <c r="H22" s="381">
        <v>1147.46370891309</v>
      </c>
      <c r="I22" s="381">
        <v>1147.46370891309</v>
      </c>
      <c r="J22" s="381">
        <v>1101.45624581392</v>
      </c>
      <c r="K22" s="381">
        <v>1102.69997881382</v>
      </c>
      <c r="L22" s="381">
        <v>1283.30601030267</v>
      </c>
      <c r="M22" s="381">
        <v>1283.30601030267</v>
      </c>
      <c r="N22" s="381">
        <v>1912.49422515903</v>
      </c>
      <c r="O22" s="381">
        <v>1484.08253760118</v>
      </c>
      <c r="P22" s="381">
        <v>2003.7637158103</v>
      </c>
      <c r="Q22" s="381">
        <v>1737.76088309527</v>
      </c>
      <c r="R22" s="381">
        <v>1553.87597906707</v>
      </c>
      <c r="S22" s="426" t="s">
        <v>1489</v>
      </c>
      <c r="T22" s="427" t="s">
        <v>1490</v>
      </c>
      <c r="U22" s="428" t="s">
        <v>1483</v>
      </c>
      <c r="V22" s="429" t="s">
        <v>1484</v>
      </c>
      <c r="W22" s="426" t="s">
        <v>1685</v>
      </c>
      <c r="X22" s="430" t="s">
        <v>1686</v>
      </c>
      <c r="Y22" s="459" t="s">
        <v>1785</v>
      </c>
      <c r="Z22" s="460" t="s">
        <v>837</v>
      </c>
      <c r="AA22" s="460" t="s">
        <v>570</v>
      </c>
      <c r="AB22" s="464" t="s">
        <v>1647</v>
      </c>
      <c r="AC22" s="465" t="s">
        <v>1340</v>
      </c>
      <c r="AD22" s="466" t="s">
        <v>1338</v>
      </c>
    </row>
    <row r="23" customFormat="1" spans="1:30">
      <c r="A23" s="415">
        <v>9.5</v>
      </c>
      <c r="B23" s="381">
        <v>900.792481650377</v>
      </c>
      <c r="C23" s="381">
        <v>880.73992940291</v>
      </c>
      <c r="D23" s="381">
        <v>1311.41559768137</v>
      </c>
      <c r="E23" s="381">
        <v>1135.9370427195</v>
      </c>
      <c r="F23" s="381">
        <v>1071.63764119165</v>
      </c>
      <c r="G23" s="381">
        <v>1563.124060828</v>
      </c>
      <c r="H23" s="381">
        <v>1197.70740324238</v>
      </c>
      <c r="I23" s="381">
        <v>1197.70740324238</v>
      </c>
      <c r="J23" s="381">
        <v>1148.62352018271</v>
      </c>
      <c r="K23" s="381">
        <v>1150.15322307754</v>
      </c>
      <c r="L23" s="381">
        <v>1331.42069857883</v>
      </c>
      <c r="M23" s="381">
        <v>1331.42069857883</v>
      </c>
      <c r="N23" s="381">
        <v>1984.43200210241</v>
      </c>
      <c r="O23" s="381">
        <v>1533.83844796478</v>
      </c>
      <c r="P23" s="381">
        <v>2080.77202001206</v>
      </c>
      <c r="Q23" s="381">
        <v>1802.61428472427</v>
      </c>
      <c r="R23" s="381">
        <v>1607.28942975973</v>
      </c>
      <c r="S23" s="426" t="s">
        <v>1691</v>
      </c>
      <c r="T23" s="427" t="s">
        <v>1692</v>
      </c>
      <c r="U23" s="428" t="s">
        <v>1491</v>
      </c>
      <c r="V23" s="429" t="s">
        <v>452</v>
      </c>
      <c r="W23" s="426" t="s">
        <v>1689</v>
      </c>
      <c r="X23" s="430" t="s">
        <v>1690</v>
      </c>
      <c r="Y23" s="459" t="s">
        <v>1428</v>
      </c>
      <c r="Z23" s="460" t="s">
        <v>797</v>
      </c>
      <c r="AA23" s="460" t="s">
        <v>652</v>
      </c>
      <c r="AB23" s="464" t="s">
        <v>799</v>
      </c>
      <c r="AC23" s="465" t="s">
        <v>800</v>
      </c>
      <c r="AD23" s="466" t="s">
        <v>653</v>
      </c>
    </row>
    <row r="24" customFormat="1" spans="1:30">
      <c r="A24" s="415">
        <v>10</v>
      </c>
      <c r="B24" s="381">
        <v>927.03145196059</v>
      </c>
      <c r="C24" s="381">
        <v>907.961918384941</v>
      </c>
      <c r="D24" s="381">
        <v>1349.50500216979</v>
      </c>
      <c r="E24" s="381">
        <v>1172.66267995252</v>
      </c>
      <c r="F24" s="381">
        <v>1097.47841780134</v>
      </c>
      <c r="G24" s="381">
        <v>1610.92129222825</v>
      </c>
      <c r="H24" s="381">
        <v>1243.80350024552</v>
      </c>
      <c r="I24" s="381">
        <v>1243.80350024552</v>
      </c>
      <c r="J24" s="381">
        <v>1195.32071097227</v>
      </c>
      <c r="K24" s="381">
        <v>1197.25597897576</v>
      </c>
      <c r="L24" s="381">
        <v>1379.76837457984</v>
      </c>
      <c r="M24" s="381">
        <v>1379.76837457984</v>
      </c>
      <c r="N24" s="381">
        <v>2054.72773949841</v>
      </c>
      <c r="O24" s="381">
        <v>1582.84797671596</v>
      </c>
      <c r="P24" s="381">
        <v>2156.13828466649</v>
      </c>
      <c r="Q24" s="381">
        <v>1869.73171057769</v>
      </c>
      <c r="R24" s="381">
        <v>1659.96461168358</v>
      </c>
      <c r="S24" s="426" t="s">
        <v>1497</v>
      </c>
      <c r="T24" s="427" t="s">
        <v>453</v>
      </c>
      <c r="U24" s="428" t="s">
        <v>1693</v>
      </c>
      <c r="V24" s="429" t="s">
        <v>558</v>
      </c>
      <c r="W24" s="426" t="s">
        <v>1458</v>
      </c>
      <c r="X24" s="430" t="s">
        <v>1459</v>
      </c>
      <c r="Y24" s="462" t="s">
        <v>1524</v>
      </c>
      <c r="Z24" s="460" t="s">
        <v>821</v>
      </c>
      <c r="AA24" s="460" t="s">
        <v>665</v>
      </c>
      <c r="AB24" s="464" t="s">
        <v>1541</v>
      </c>
      <c r="AC24" s="465" t="s">
        <v>1786</v>
      </c>
      <c r="AD24" s="466" t="s">
        <v>1787</v>
      </c>
    </row>
    <row r="25" customFormat="1" spans="1:30">
      <c r="A25" s="415">
        <v>10.5</v>
      </c>
      <c r="B25" s="381">
        <v>962.986369635689</v>
      </c>
      <c r="C25" s="381">
        <v>978.59082538207</v>
      </c>
      <c r="D25" s="381">
        <v>1387.3080908857</v>
      </c>
      <c r="E25" s="381">
        <v>1249.07255512475</v>
      </c>
      <c r="F25" s="381">
        <v>1167.3833845265</v>
      </c>
      <c r="G25" s="381">
        <v>1655.12038266049</v>
      </c>
      <c r="H25" s="381">
        <v>1299.22662803263</v>
      </c>
      <c r="I25" s="381">
        <v>1299.22662803263</v>
      </c>
      <c r="J25" s="381">
        <v>1245.92833122918</v>
      </c>
      <c r="K25" s="381">
        <v>1248.01209185447</v>
      </c>
      <c r="L25" s="381">
        <v>1407.83517821458</v>
      </c>
      <c r="M25" s="381">
        <v>1407.83517821458</v>
      </c>
      <c r="N25" s="381">
        <v>2119.9299690992</v>
      </c>
      <c r="O25" s="381">
        <v>1638.08411879389</v>
      </c>
      <c r="P25" s="381">
        <v>2226.41104152569</v>
      </c>
      <c r="Q25" s="381">
        <v>1939.30652261502</v>
      </c>
      <c r="R25" s="381">
        <v>1772.94797460199</v>
      </c>
      <c r="S25" s="426" t="s">
        <v>1505</v>
      </c>
      <c r="T25" s="427" t="s">
        <v>456</v>
      </c>
      <c r="U25" s="428" t="s">
        <v>1498</v>
      </c>
      <c r="V25" s="429" t="s">
        <v>572</v>
      </c>
      <c r="W25" s="426" t="s">
        <v>1466</v>
      </c>
      <c r="X25" s="430" t="s">
        <v>533</v>
      </c>
      <c r="Y25" s="459" t="s">
        <v>1575</v>
      </c>
      <c r="Z25" s="460" t="s">
        <v>827</v>
      </c>
      <c r="AA25" s="460" t="s">
        <v>668</v>
      </c>
      <c r="AB25" s="464" t="s">
        <v>1410</v>
      </c>
      <c r="AC25" s="465" t="s">
        <v>1161</v>
      </c>
      <c r="AD25" s="466" t="s">
        <v>574</v>
      </c>
    </row>
    <row r="26" customFormat="1" spans="1:30">
      <c r="A26" s="415">
        <v>11</v>
      </c>
      <c r="B26" s="381">
        <v>993.087864790263</v>
      </c>
      <c r="C26" s="381">
        <v>1002.81501339583</v>
      </c>
      <c r="D26" s="381">
        <v>1421.38907455879</v>
      </c>
      <c r="E26" s="381">
        <v>1280.5258976251</v>
      </c>
      <c r="F26" s="381">
        <v>1196.54853050882</v>
      </c>
      <c r="G26" s="381">
        <v>1689.32463707049</v>
      </c>
      <c r="H26" s="381">
        <v>1347.68430893081</v>
      </c>
      <c r="I26" s="381">
        <v>1347.68430893081</v>
      </c>
      <c r="J26" s="381">
        <v>1290.3287503011</v>
      </c>
      <c r="K26" s="381">
        <v>1292.4861850114</v>
      </c>
      <c r="L26" s="381">
        <v>1454.63918630286</v>
      </c>
      <c r="M26" s="381">
        <v>1454.63918630286</v>
      </c>
      <c r="N26" s="381">
        <v>2177.63673663211</v>
      </c>
      <c r="O26" s="381">
        <v>1687.09364754503</v>
      </c>
      <c r="P26" s="381">
        <v>2289.18833631701</v>
      </c>
      <c r="Q26" s="381">
        <v>1998.49986368306</v>
      </c>
      <c r="R26" s="381">
        <v>1825.62315652585</v>
      </c>
      <c r="S26" s="426" t="s">
        <v>1702</v>
      </c>
      <c r="T26" s="427" t="s">
        <v>1703</v>
      </c>
      <c r="U26" s="428" t="s">
        <v>1506</v>
      </c>
      <c r="V26" s="429" t="s">
        <v>1507</v>
      </c>
      <c r="W26" s="426" t="s">
        <v>1694</v>
      </c>
      <c r="X26" s="430" t="s">
        <v>1695</v>
      </c>
      <c r="Y26" s="459" t="s">
        <v>1581</v>
      </c>
      <c r="Z26" s="460" t="s">
        <v>830</v>
      </c>
      <c r="AA26" s="460" t="s">
        <v>669</v>
      </c>
      <c r="AB26" s="464" t="s">
        <v>1788</v>
      </c>
      <c r="AC26" s="465" t="s">
        <v>1789</v>
      </c>
      <c r="AD26" s="467" t="s">
        <v>1790</v>
      </c>
    </row>
    <row r="27" customFormat="1" ht="14.25" spans="1:30">
      <c r="A27" s="415">
        <v>11.5</v>
      </c>
      <c r="B27" s="381">
        <v>1026.89693532961</v>
      </c>
      <c r="C27" s="381">
        <v>1027.03920140958</v>
      </c>
      <c r="D27" s="381">
        <v>1456.61532132196</v>
      </c>
      <c r="E27" s="381">
        <v>1313.03369907199</v>
      </c>
      <c r="F27" s="381">
        <v>1223.86680461746</v>
      </c>
      <c r="G27" s="381">
        <v>1732.72414062096</v>
      </c>
      <c r="H27" s="381">
        <v>1403.07849113124</v>
      </c>
      <c r="I27" s="381">
        <v>1403.07849113124</v>
      </c>
      <c r="J27" s="381">
        <v>1340.40005183054</v>
      </c>
      <c r="K27" s="381">
        <v>1342.27351943652</v>
      </c>
      <c r="L27" s="381">
        <v>1507.59948531875</v>
      </c>
      <c r="M27" s="381">
        <v>1507.59948531875</v>
      </c>
      <c r="N27" s="381">
        <v>2242.8389662329</v>
      </c>
      <c r="O27" s="381">
        <v>1742.51638502608</v>
      </c>
      <c r="P27" s="381">
        <v>2359.46109317619</v>
      </c>
      <c r="Q27" s="381">
        <v>2065.24464543992</v>
      </c>
      <c r="R27" s="381">
        <v>1884.70546254684</v>
      </c>
      <c r="S27" s="426" t="s">
        <v>1511</v>
      </c>
      <c r="T27" s="427" t="s">
        <v>1512</v>
      </c>
      <c r="U27" s="428" t="s">
        <v>1513</v>
      </c>
      <c r="V27" s="429" t="s">
        <v>562</v>
      </c>
      <c r="W27" s="426" t="s">
        <v>1700</v>
      </c>
      <c r="X27" s="430" t="s">
        <v>1701</v>
      </c>
      <c r="Y27" s="468" t="s">
        <v>1791</v>
      </c>
      <c r="Z27" s="469" t="s">
        <v>789</v>
      </c>
      <c r="AA27" s="469" t="s">
        <v>650</v>
      </c>
      <c r="AB27" s="469" t="s">
        <v>1469</v>
      </c>
      <c r="AC27" s="469" t="s">
        <v>1248</v>
      </c>
      <c r="AD27" s="470" t="s">
        <v>455</v>
      </c>
    </row>
    <row r="28" customFormat="1" spans="1:24">
      <c r="A28" s="415">
        <v>12</v>
      </c>
      <c r="B28" s="381">
        <v>1056.56926105703</v>
      </c>
      <c r="C28" s="381">
        <v>1051.72458957232</v>
      </c>
      <c r="D28" s="381">
        <v>1491.26893654009</v>
      </c>
      <c r="E28" s="381">
        <v>1344.48704157234</v>
      </c>
      <c r="F28" s="381">
        <v>1252.66257622504</v>
      </c>
      <c r="G28" s="381">
        <v>1775.32405728965</v>
      </c>
      <c r="H28" s="381">
        <v>1452.20366242481</v>
      </c>
      <c r="I28" s="381">
        <v>1452.20366242481</v>
      </c>
      <c r="J28" s="381">
        <v>1384.45684924779</v>
      </c>
      <c r="K28" s="381">
        <v>1386.41343266618</v>
      </c>
      <c r="L28" s="381">
        <v>1554.36558845044</v>
      </c>
      <c r="M28" s="381">
        <v>1554.36558845044</v>
      </c>
      <c r="N28" s="381">
        <v>2299.99838725002</v>
      </c>
      <c r="O28" s="381">
        <v>1791.33931837413</v>
      </c>
      <c r="P28" s="381">
        <v>2421.69104145172</v>
      </c>
      <c r="Q28" s="381">
        <v>2124.43798650796</v>
      </c>
      <c r="R28" s="381">
        <v>1937.19607727849</v>
      </c>
      <c r="S28" s="426" t="s">
        <v>1707</v>
      </c>
      <c r="T28" s="427" t="s">
        <v>458</v>
      </c>
      <c r="U28" s="428" t="s">
        <v>1519</v>
      </c>
      <c r="V28" s="429" t="s">
        <v>1520</v>
      </c>
      <c r="W28" s="426" t="s">
        <v>1704</v>
      </c>
      <c r="X28" s="430" t="s">
        <v>1705</v>
      </c>
    </row>
    <row r="29" customFormat="1" spans="1:24">
      <c r="A29" s="415">
        <v>12.5</v>
      </c>
      <c r="B29" s="381">
        <v>1091.66583987783</v>
      </c>
      <c r="C29" s="381">
        <v>1075.48757743711</v>
      </c>
      <c r="D29" s="381">
        <v>1566.20045405294</v>
      </c>
      <c r="E29" s="381">
        <v>1376.2918703882</v>
      </c>
      <c r="F29" s="381">
        <v>1281.08897345788</v>
      </c>
      <c r="G29" s="381">
        <v>1817.92397395834</v>
      </c>
      <c r="H29" s="381">
        <v>1506.65097210252</v>
      </c>
      <c r="I29" s="381">
        <v>1506.65097210252</v>
      </c>
      <c r="J29" s="381">
        <v>1434.01515025531</v>
      </c>
      <c r="K29" s="381">
        <v>1436.12923885343</v>
      </c>
      <c r="L29" s="381">
        <v>1649.13855679507</v>
      </c>
      <c r="M29" s="381">
        <v>1649.13855679507</v>
      </c>
      <c r="N29" s="381">
        <v>2364.65327033502</v>
      </c>
      <c r="O29" s="381">
        <v>1846.38886504894</v>
      </c>
      <c r="P29" s="381">
        <v>2491.41645179514</v>
      </c>
      <c r="Q29" s="381">
        <v>2190.05075615261</v>
      </c>
      <c r="R29" s="381">
        <v>1995.90924891507</v>
      </c>
      <c r="S29" s="426" t="s">
        <v>1518</v>
      </c>
      <c r="T29" s="427" t="s">
        <v>459</v>
      </c>
      <c r="U29" s="428" t="s">
        <v>1526</v>
      </c>
      <c r="V29" s="429" t="s">
        <v>499</v>
      </c>
      <c r="W29" s="426" t="s">
        <v>1706</v>
      </c>
      <c r="X29" s="430" t="s">
        <v>1311</v>
      </c>
    </row>
    <row r="30" customFormat="1" spans="1:24">
      <c r="A30" s="415">
        <v>13</v>
      </c>
      <c r="B30" s="381">
        <v>1120.90899617809</v>
      </c>
      <c r="C30" s="381">
        <v>1100.40356567433</v>
      </c>
      <c r="D30" s="381">
        <v>1604.00354276885</v>
      </c>
      <c r="E30" s="381">
        <v>1409.15115815059</v>
      </c>
      <c r="F30" s="381">
        <v>1309.51537069074</v>
      </c>
      <c r="G30" s="381">
        <v>1862.12306439057</v>
      </c>
      <c r="H30" s="381">
        <v>1556.21200448429</v>
      </c>
      <c r="I30" s="381">
        <v>1556.21200448429</v>
      </c>
      <c r="J30" s="381">
        <v>1487.44929965581</v>
      </c>
      <c r="K30" s="381">
        <v>1489.08872686754</v>
      </c>
      <c r="L30" s="381">
        <v>1664.07018738644</v>
      </c>
      <c r="M30" s="381">
        <v>1664.07018738644</v>
      </c>
      <c r="N30" s="381">
        <v>2423.45473089951</v>
      </c>
      <c r="O30" s="381">
        <v>1888.86755469128</v>
      </c>
      <c r="P30" s="381">
        <v>2555.28843961801</v>
      </c>
      <c r="Q30" s="381">
        <v>2250.94211538893</v>
      </c>
      <c r="R30" s="381">
        <v>2042.12457911169</v>
      </c>
      <c r="S30" s="426" t="s">
        <v>1525</v>
      </c>
      <c r="T30" s="427" t="s">
        <v>492</v>
      </c>
      <c r="U30" s="428" t="s">
        <v>1708</v>
      </c>
      <c r="V30" s="429" t="s">
        <v>1709</v>
      </c>
      <c r="W30" s="426" t="s">
        <v>1710</v>
      </c>
      <c r="X30" s="430" t="s">
        <v>540</v>
      </c>
    </row>
    <row r="31" customFormat="1" spans="1:24">
      <c r="A31" s="415">
        <v>13.5</v>
      </c>
      <c r="B31" s="381">
        <v>1155.57640557174</v>
      </c>
      <c r="C31" s="381">
        <v>1125.08895383704</v>
      </c>
      <c r="D31" s="381">
        <v>1642.3792630298</v>
      </c>
      <c r="E31" s="381">
        <v>1440.25301433543</v>
      </c>
      <c r="F31" s="381">
        <v>1337.57239354884</v>
      </c>
      <c r="G31" s="381">
        <v>1932.68244843627</v>
      </c>
      <c r="H31" s="381">
        <v>1611.4229370221</v>
      </c>
      <c r="I31" s="381">
        <v>1611.4229370221</v>
      </c>
      <c r="J31" s="381">
        <v>1530.78292729192</v>
      </c>
      <c r="K31" s="381">
        <v>1532.43065177924</v>
      </c>
      <c r="L31" s="381">
        <v>1715.75255157123</v>
      </c>
      <c r="M31" s="381">
        <v>1715.75255157123</v>
      </c>
      <c r="N31" s="381">
        <v>2486.46757443714</v>
      </c>
      <c r="O31" s="381">
        <v>1964.42907430209</v>
      </c>
      <c r="P31" s="381">
        <v>2623.37181041405</v>
      </c>
      <c r="Q31" s="381">
        <v>2315.42287292139</v>
      </c>
      <c r="R31" s="381">
        <v>2094.37789902107</v>
      </c>
      <c r="S31" s="426" t="s">
        <v>1530</v>
      </c>
      <c r="T31" s="427" t="s">
        <v>469</v>
      </c>
      <c r="U31" s="428" t="s">
        <v>981</v>
      </c>
      <c r="V31" s="429" t="s">
        <v>496</v>
      </c>
      <c r="W31" s="426" t="s">
        <v>1472</v>
      </c>
      <c r="X31" s="430" t="s">
        <v>538</v>
      </c>
    </row>
    <row r="32" customFormat="1" spans="1:24">
      <c r="A32" s="415">
        <v>14</v>
      </c>
      <c r="B32" s="381">
        <v>1186.53623958061</v>
      </c>
      <c r="C32" s="381">
        <v>1148.85194170184</v>
      </c>
      <c r="D32" s="381">
        <v>1680.18235174568</v>
      </c>
      <c r="E32" s="381">
        <v>1472.40932946681</v>
      </c>
      <c r="F32" s="381">
        <v>1367.47628828061</v>
      </c>
      <c r="G32" s="381">
        <v>1975.68215854584</v>
      </c>
      <c r="H32" s="381">
        <v>1660.87256679787</v>
      </c>
      <c r="I32" s="381">
        <v>1660.87256679787</v>
      </c>
      <c r="J32" s="381">
        <v>1568.28988396848</v>
      </c>
      <c r="K32" s="381">
        <v>1569.99626161083</v>
      </c>
      <c r="L32" s="381">
        <v>1761.32802857067</v>
      </c>
      <c r="M32" s="381">
        <v>1761.32802857067</v>
      </c>
      <c r="N32" s="381">
        <v>2545.81638151742</v>
      </c>
      <c r="O32" s="381">
        <v>2006.34797773511</v>
      </c>
      <c r="P32" s="381">
        <v>2687.79114475274</v>
      </c>
      <c r="Q32" s="381">
        <v>2375.74822610161</v>
      </c>
      <c r="R32" s="381">
        <v>2140.03952764109</v>
      </c>
      <c r="S32" s="426" t="s">
        <v>1273</v>
      </c>
      <c r="T32" s="427" t="s">
        <v>494</v>
      </c>
      <c r="U32" s="428" t="s">
        <v>1537</v>
      </c>
      <c r="V32" s="429" t="s">
        <v>498</v>
      </c>
      <c r="W32" s="426" t="s">
        <v>1711</v>
      </c>
      <c r="X32" s="430" t="s">
        <v>1712</v>
      </c>
    </row>
    <row r="33" customFormat="1" spans="1:24">
      <c r="A33" s="415">
        <v>14.5</v>
      </c>
      <c r="B33" s="381">
        <v>1221.20364897427</v>
      </c>
      <c r="C33" s="381">
        <v>1173.53732986457</v>
      </c>
      <c r="D33" s="381">
        <v>1718.84438777918</v>
      </c>
      <c r="E33" s="381">
        <v>1505.26861722919</v>
      </c>
      <c r="F33" s="381">
        <v>1395.53331113873</v>
      </c>
      <c r="G33" s="381">
        <v>2019.08166209632</v>
      </c>
      <c r="H33" s="381">
        <v>1714.64100275464</v>
      </c>
      <c r="I33" s="381">
        <v>1714.64100275464</v>
      </c>
      <c r="J33" s="381">
        <v>1613.18983695722</v>
      </c>
      <c r="K33" s="381">
        <v>1614.65759639807</v>
      </c>
      <c r="L33" s="381">
        <v>1812.81671833763</v>
      </c>
      <c r="M33" s="381">
        <v>1812.81671833763</v>
      </c>
      <c r="N33" s="381">
        <v>2609.92391808662</v>
      </c>
      <c r="O33" s="381">
        <v>2055.0532807042</v>
      </c>
      <c r="P33" s="381">
        <v>2756.96920858035</v>
      </c>
      <c r="Q33" s="381">
        <v>2443.05901391456</v>
      </c>
      <c r="R33" s="381">
        <v>2192.47741474267</v>
      </c>
      <c r="S33" s="426" t="s">
        <v>1713</v>
      </c>
      <c r="T33" s="427" t="s">
        <v>1185</v>
      </c>
      <c r="U33" s="428" t="s">
        <v>1545</v>
      </c>
      <c r="V33" s="429" t="s">
        <v>622</v>
      </c>
      <c r="W33" s="426" t="s">
        <v>1485</v>
      </c>
      <c r="X33" s="430" t="s">
        <v>461</v>
      </c>
    </row>
    <row r="34" customFormat="1" spans="1:24">
      <c r="A34" s="415">
        <v>15</v>
      </c>
      <c r="B34" s="381">
        <v>1250.87597470169</v>
      </c>
      <c r="C34" s="381">
        <v>1197.53091780384</v>
      </c>
      <c r="D34" s="381">
        <v>1756.64747649508</v>
      </c>
      <c r="E34" s="381">
        <v>1536.37047341403</v>
      </c>
      <c r="F34" s="381">
        <v>1424.32908274633</v>
      </c>
      <c r="G34" s="381">
        <v>2062.48116564677</v>
      </c>
      <c r="H34" s="381">
        <v>1762.46690929385</v>
      </c>
      <c r="I34" s="381">
        <v>1762.46690929385</v>
      </c>
      <c r="J34" s="381">
        <v>1650.68506300274</v>
      </c>
      <c r="K34" s="381">
        <v>1651.96241427442</v>
      </c>
      <c r="L34" s="381">
        <v>1858.44355844405</v>
      </c>
      <c r="M34" s="381">
        <v>1858.44355844405</v>
      </c>
      <c r="N34" s="381">
        <v>2667.08333910376</v>
      </c>
      <c r="O34" s="381">
        <v>2097.15877954031</v>
      </c>
      <c r="P34" s="381">
        <v>2819.19915685589</v>
      </c>
      <c r="Q34" s="381">
        <v>2501.68634892651</v>
      </c>
      <c r="R34" s="381">
        <v>2238.32361055489</v>
      </c>
      <c r="S34" s="426" t="s">
        <v>1535</v>
      </c>
      <c r="T34" s="427" t="s">
        <v>1536</v>
      </c>
      <c r="U34" s="428" t="s">
        <v>1552</v>
      </c>
      <c r="V34" s="429" t="s">
        <v>502</v>
      </c>
      <c r="W34" s="426" t="s">
        <v>1714</v>
      </c>
      <c r="X34" s="430" t="s">
        <v>1715</v>
      </c>
    </row>
    <row r="35" customFormat="1" spans="1:24">
      <c r="A35" s="415">
        <v>15.5</v>
      </c>
      <c r="B35" s="381">
        <v>1283.39753695958</v>
      </c>
      <c r="C35" s="381">
        <v>1219.21850499829</v>
      </c>
      <c r="D35" s="381">
        <v>1794.73688098351</v>
      </c>
      <c r="E35" s="381">
        <v>1653.21251344143</v>
      </c>
      <c r="F35" s="381">
        <v>1450.53923373075</v>
      </c>
      <c r="G35" s="381">
        <v>2106.28046263812</v>
      </c>
      <c r="H35" s="381">
        <v>1816.34983598959</v>
      </c>
      <c r="I35" s="381">
        <v>1816.34983598959</v>
      </c>
      <c r="J35" s="381">
        <v>1692.94991570878</v>
      </c>
      <c r="K35" s="381">
        <v>1694.73783554229</v>
      </c>
      <c r="L35" s="381">
        <v>1872.01809189597</v>
      </c>
      <c r="M35" s="381">
        <v>1872.01809189597</v>
      </c>
      <c r="N35" s="381">
        <v>2726.81210354666</v>
      </c>
      <c r="O35" s="381">
        <v>2145.67748710629</v>
      </c>
      <c r="P35" s="381">
        <v>2883.9984485572</v>
      </c>
      <c r="Q35" s="381">
        <v>2563.33707617847</v>
      </c>
      <c r="R35" s="381">
        <v>2324.38044552029</v>
      </c>
      <c r="S35" s="426" t="s">
        <v>1543</v>
      </c>
      <c r="T35" s="427" t="s">
        <v>1544</v>
      </c>
      <c r="U35" s="428" t="s">
        <v>1559</v>
      </c>
      <c r="V35" s="429" t="s">
        <v>501</v>
      </c>
      <c r="W35" s="426" t="s">
        <v>1717</v>
      </c>
      <c r="X35" s="430" t="s">
        <v>1718</v>
      </c>
    </row>
    <row r="36" customFormat="1" spans="1:24">
      <c r="A36" s="415">
        <v>16</v>
      </c>
      <c r="B36" s="381">
        <v>1310.06567669695</v>
      </c>
      <c r="C36" s="381">
        <v>1242.05909256515</v>
      </c>
      <c r="D36" s="381">
        <v>1833.11260124446</v>
      </c>
      <c r="E36" s="381">
        <v>1682.76782983799</v>
      </c>
      <c r="F36" s="381">
        <v>1476.74938471518</v>
      </c>
      <c r="G36" s="381">
        <v>2152.87831371569</v>
      </c>
      <c r="H36" s="381">
        <v>1864.47267625959</v>
      </c>
      <c r="I36" s="381">
        <v>1864.47267625959</v>
      </c>
      <c r="J36" s="381">
        <v>1729.48265778569</v>
      </c>
      <c r="K36" s="381">
        <v>1732.11976085905</v>
      </c>
      <c r="L36" s="381">
        <v>1916.51487244955</v>
      </c>
      <c r="M36" s="381">
        <v>1916.51487244955</v>
      </c>
      <c r="N36" s="381">
        <v>2778.49805940593</v>
      </c>
      <c r="O36" s="381">
        <v>2188.52936755487</v>
      </c>
      <c r="P36" s="381">
        <v>2940.75493167486</v>
      </c>
      <c r="Q36" s="381">
        <v>2617.43636274163</v>
      </c>
      <c r="R36" s="381">
        <v>2370.96491010134</v>
      </c>
      <c r="S36" s="426" t="s">
        <v>1550</v>
      </c>
      <c r="T36" s="427" t="s">
        <v>1551</v>
      </c>
      <c r="U36" s="428" t="s">
        <v>1716</v>
      </c>
      <c r="V36" s="429" t="s">
        <v>503</v>
      </c>
      <c r="W36" s="426" t="s">
        <v>1492</v>
      </c>
      <c r="X36" s="430" t="s">
        <v>546</v>
      </c>
    </row>
    <row r="37" customFormat="1" spans="1:24">
      <c r="A37" s="415">
        <v>16.5</v>
      </c>
      <c r="B37" s="381">
        <v>1343.87474723628</v>
      </c>
      <c r="C37" s="381">
        <v>1263.74667975961</v>
      </c>
      <c r="D37" s="381">
        <v>1871.20200573287</v>
      </c>
      <c r="E37" s="381">
        <v>1712.69806497113</v>
      </c>
      <c r="F37" s="381">
        <v>1504.06765882381</v>
      </c>
      <c r="G37" s="381">
        <v>2197.07740414794</v>
      </c>
      <c r="H37" s="381">
        <v>1919.98896761565</v>
      </c>
      <c r="I37" s="381">
        <v>1919.98896761565</v>
      </c>
      <c r="J37" s="381">
        <v>1772.75806143619</v>
      </c>
      <c r="K37" s="381">
        <v>1776.13691233615</v>
      </c>
      <c r="L37" s="381">
        <v>1966.86456859725</v>
      </c>
      <c r="M37" s="381">
        <v>1966.86456859725</v>
      </c>
      <c r="N37" s="381">
        <v>2837.13213081726</v>
      </c>
      <c r="O37" s="381">
        <v>2236.86147971774</v>
      </c>
      <c r="P37" s="381">
        <v>3004.45953034461</v>
      </c>
      <c r="Q37" s="381">
        <v>2677.9550778814</v>
      </c>
      <c r="R37" s="381">
        <v>2423.03366281851</v>
      </c>
      <c r="S37" s="432" t="s">
        <v>1098</v>
      </c>
      <c r="T37" s="433" t="s">
        <v>495</v>
      </c>
      <c r="U37" s="428" t="s">
        <v>1565</v>
      </c>
      <c r="V37" s="429" t="s">
        <v>623</v>
      </c>
      <c r="W37" s="426" t="s">
        <v>1499</v>
      </c>
      <c r="X37" s="430" t="s">
        <v>1500</v>
      </c>
    </row>
    <row r="38" customFormat="1" spans="1:24">
      <c r="A38" s="415">
        <v>17</v>
      </c>
      <c r="B38" s="381">
        <v>1370.11371754649</v>
      </c>
      <c r="C38" s="381">
        <v>1286.12606717752</v>
      </c>
      <c r="D38" s="381">
        <v>1909.29141022131</v>
      </c>
      <c r="E38" s="381">
        <v>1741.87846263117</v>
      </c>
      <c r="F38" s="381">
        <v>1529.90843543352</v>
      </c>
      <c r="G38" s="381">
        <v>2241.27649458019</v>
      </c>
      <c r="H38" s="381">
        <v>1967.83976306961</v>
      </c>
      <c r="I38" s="381">
        <v>1967.83976306961</v>
      </c>
      <c r="J38" s="381">
        <v>1808.9797987349</v>
      </c>
      <c r="K38" s="381">
        <v>1812.77852039108</v>
      </c>
      <c r="L38" s="381">
        <v>2011.41954364873</v>
      </c>
      <c r="M38" s="381">
        <v>2011.41954364873</v>
      </c>
      <c r="N38" s="381">
        <v>2889.36543319229</v>
      </c>
      <c r="O38" s="381">
        <v>2279.5267647632</v>
      </c>
      <c r="P38" s="381">
        <v>3061.76335997804</v>
      </c>
      <c r="Q38" s="381">
        <v>2732.05436444454</v>
      </c>
      <c r="R38" s="381">
        <v>2469.43356020735</v>
      </c>
      <c r="S38" s="426" t="s">
        <v>1725</v>
      </c>
      <c r="T38" s="427" t="s">
        <v>1726</v>
      </c>
      <c r="U38" s="428" t="s">
        <v>1720</v>
      </c>
      <c r="V38" s="429" t="s">
        <v>1721</v>
      </c>
      <c r="W38" s="426" t="s">
        <v>1321</v>
      </c>
      <c r="X38" s="430" t="s">
        <v>1722</v>
      </c>
    </row>
    <row r="39" customFormat="1" spans="1:24">
      <c r="A39" s="415">
        <v>17.5</v>
      </c>
      <c r="B39" s="381">
        <v>1403.49361865869</v>
      </c>
      <c r="C39" s="381">
        <v>1308.04425444645</v>
      </c>
      <c r="D39" s="381">
        <v>1947.66713048225</v>
      </c>
      <c r="E39" s="381">
        <v>1771.8086977643</v>
      </c>
      <c r="F39" s="381">
        <v>1556.85733516741</v>
      </c>
      <c r="G39" s="381">
        <v>2286.27517189421</v>
      </c>
      <c r="H39" s="381">
        <v>2021.54075302589</v>
      </c>
      <c r="I39" s="381">
        <v>2021.54075302589</v>
      </c>
      <c r="J39" s="381">
        <v>1851.38942459435</v>
      </c>
      <c r="K39" s="381">
        <v>1856.0137251719</v>
      </c>
      <c r="L39" s="381">
        <v>2061.47110186868</v>
      </c>
      <c r="M39" s="381">
        <v>2061.47110186868</v>
      </c>
      <c r="N39" s="381">
        <v>2946.35746505628</v>
      </c>
      <c r="O39" s="381">
        <v>2328.4186631354</v>
      </c>
      <c r="P39" s="381">
        <v>3123.82591910044</v>
      </c>
      <c r="Q39" s="381">
        <v>2792.57307958432</v>
      </c>
      <c r="R39" s="381">
        <v>2522.05601450114</v>
      </c>
      <c r="S39" s="426" t="s">
        <v>1729</v>
      </c>
      <c r="T39" s="427" t="s">
        <v>473</v>
      </c>
      <c r="U39" s="428" t="s">
        <v>1572</v>
      </c>
      <c r="V39" s="429" t="s">
        <v>507</v>
      </c>
      <c r="W39" s="434" t="s">
        <v>1727</v>
      </c>
      <c r="X39" s="435" t="s">
        <v>1280</v>
      </c>
    </row>
    <row r="40" customFormat="1" spans="1:24">
      <c r="A40" s="415">
        <v>18</v>
      </c>
      <c r="B40" s="381">
        <v>1423.72421698878</v>
      </c>
      <c r="C40" s="381">
        <v>1329.96244171538</v>
      </c>
      <c r="D40" s="381">
        <v>1966.28706243902</v>
      </c>
      <c r="E40" s="381">
        <v>1801.73893289741</v>
      </c>
      <c r="F40" s="381">
        <v>1577.52687053082</v>
      </c>
      <c r="G40" s="381">
        <v>2325.27694759489</v>
      </c>
      <c r="H40" s="381">
        <v>2070.3774589745</v>
      </c>
      <c r="I40" s="381">
        <v>2070.3774589745</v>
      </c>
      <c r="J40" s="381">
        <v>1888.04061743313</v>
      </c>
      <c r="K40" s="381">
        <v>1891.93375636332</v>
      </c>
      <c r="L40" s="381">
        <v>2061.89057379017</v>
      </c>
      <c r="M40" s="381">
        <v>2061.89057379017</v>
      </c>
      <c r="N40" s="381">
        <v>2969.5814020946</v>
      </c>
      <c r="O40" s="381">
        <v>2370.52416197152</v>
      </c>
      <c r="P40" s="381">
        <v>3152.12038339714</v>
      </c>
      <c r="Q40" s="381">
        <v>2847.80437825966</v>
      </c>
      <c r="R40" s="381">
        <v>2567.90221031336</v>
      </c>
      <c r="S40" s="426" t="s">
        <v>1558</v>
      </c>
      <c r="T40" s="427" t="s">
        <v>475</v>
      </c>
      <c r="U40" s="428" t="s">
        <v>1578</v>
      </c>
      <c r="V40" s="429" t="s">
        <v>508</v>
      </c>
      <c r="W40" s="426" t="s">
        <v>1056</v>
      </c>
      <c r="X40" s="430" t="s">
        <v>550</v>
      </c>
    </row>
    <row r="41" customFormat="1" spans="1:24">
      <c r="A41" s="415">
        <v>18.5</v>
      </c>
      <c r="B41" s="381">
        <v>1450.66657669369</v>
      </c>
      <c r="C41" s="381">
        <v>1350.95822868638</v>
      </c>
      <c r="D41" s="381">
        <v>1985.47962594084</v>
      </c>
      <c r="E41" s="381">
        <v>1832.04408676709</v>
      </c>
      <c r="F41" s="381">
        <v>1598.9351546437</v>
      </c>
      <c r="G41" s="381">
        <v>2363.47913641377</v>
      </c>
      <c r="H41" s="381">
        <v>2124.74068629864</v>
      </c>
      <c r="I41" s="381">
        <v>2124.74068629864</v>
      </c>
      <c r="J41" s="381">
        <v>1929.9323788505</v>
      </c>
      <c r="K41" s="381">
        <v>1933.5608633006</v>
      </c>
      <c r="L41" s="381">
        <v>2111.11910845517</v>
      </c>
      <c r="M41" s="381">
        <v>2111.11910845517</v>
      </c>
      <c r="N41" s="381">
        <v>2995.3746825587</v>
      </c>
      <c r="O41" s="381">
        <v>2418.85627413439</v>
      </c>
      <c r="P41" s="381">
        <v>3182.98419111967</v>
      </c>
      <c r="Q41" s="381">
        <v>2908.88909945554</v>
      </c>
      <c r="R41" s="381">
        <v>2619.97096303054</v>
      </c>
      <c r="S41" s="426" t="s">
        <v>1563</v>
      </c>
      <c r="T41" s="427" t="s">
        <v>1564</v>
      </c>
      <c r="U41" s="428" t="s">
        <v>1582</v>
      </c>
      <c r="V41" s="429" t="s">
        <v>509</v>
      </c>
      <c r="W41" s="426" t="s">
        <v>1514</v>
      </c>
      <c r="X41" s="430" t="s">
        <v>1515</v>
      </c>
    </row>
    <row r="42" customFormat="1" spans="1:24">
      <c r="A42" s="415">
        <v>19</v>
      </c>
      <c r="B42" s="381">
        <v>1468.32215846089</v>
      </c>
      <c r="C42" s="381">
        <v>1366.88081401879</v>
      </c>
      <c r="D42" s="381">
        <v>2005.81745253273</v>
      </c>
      <c r="E42" s="381">
        <v>1862.34924063676</v>
      </c>
      <c r="F42" s="381">
        <v>1617.38844375869</v>
      </c>
      <c r="G42" s="381">
        <v>2402.08111867358</v>
      </c>
      <c r="H42" s="381">
        <v>2173.45674655775</v>
      </c>
      <c r="I42" s="381">
        <v>2173.45674655775</v>
      </c>
      <c r="J42" s="381">
        <v>1972.78292406452</v>
      </c>
      <c r="K42" s="381">
        <v>1976.09339396909</v>
      </c>
      <c r="L42" s="381">
        <v>2154.22441025217</v>
      </c>
      <c r="M42" s="381">
        <v>2154.22441025217</v>
      </c>
      <c r="N42" s="381">
        <v>3018.05127308124</v>
      </c>
      <c r="O42" s="381">
        <v>2461.14836837363</v>
      </c>
      <c r="P42" s="381">
        <v>3210.7313089006</v>
      </c>
      <c r="Q42" s="381">
        <v>2964.12039813088</v>
      </c>
      <c r="R42" s="381">
        <v>2666.00172603496</v>
      </c>
      <c r="S42" s="426" t="s">
        <v>1570</v>
      </c>
      <c r="T42" s="427" t="s">
        <v>1571</v>
      </c>
      <c r="U42" s="428" t="s">
        <v>1589</v>
      </c>
      <c r="V42" s="429" t="s">
        <v>627</v>
      </c>
      <c r="W42" s="426" t="s">
        <v>1521</v>
      </c>
      <c r="X42" s="430" t="s">
        <v>1522</v>
      </c>
    </row>
    <row r="43" customFormat="1" spans="1:24">
      <c r="A43" s="415">
        <v>19.5</v>
      </c>
      <c r="B43" s="381">
        <v>1493.11867103005</v>
      </c>
      <c r="C43" s="381">
        <v>1381.65039897877</v>
      </c>
      <c r="D43" s="381">
        <v>2027.87317375978</v>
      </c>
      <c r="E43" s="381">
        <v>1876.15797009839</v>
      </c>
      <c r="F43" s="381">
        <v>1636.94985599788</v>
      </c>
      <c r="G43" s="381">
        <v>2439.88351405156</v>
      </c>
      <c r="H43" s="381">
        <v>2227.66631527606</v>
      </c>
      <c r="I43" s="381">
        <v>2227.66631527606</v>
      </c>
      <c r="J43" s="381">
        <v>2021.61807458729</v>
      </c>
      <c r="K43" s="381">
        <v>2024.54429479807</v>
      </c>
      <c r="L43" s="381">
        <v>2203.12576417169</v>
      </c>
      <c r="M43" s="381">
        <v>2203.12576417169</v>
      </c>
      <c r="N43" s="381">
        <v>3045.48659309271</v>
      </c>
      <c r="O43" s="381">
        <v>2512.65260238936</v>
      </c>
      <c r="P43" s="381">
        <v>3243.23715617048</v>
      </c>
      <c r="Q43" s="381">
        <v>3001.99887102673</v>
      </c>
      <c r="R43" s="381">
        <v>2721.20812101962</v>
      </c>
      <c r="S43" s="426" t="s">
        <v>1733</v>
      </c>
      <c r="T43" s="427" t="s">
        <v>1734</v>
      </c>
      <c r="U43" s="428" t="s">
        <v>1595</v>
      </c>
      <c r="V43" s="429" t="s">
        <v>510</v>
      </c>
      <c r="W43" s="426" t="s">
        <v>1527</v>
      </c>
      <c r="X43" s="430" t="s">
        <v>1003</v>
      </c>
    </row>
    <row r="44" customFormat="1" spans="1:24">
      <c r="A44" s="415">
        <v>20</v>
      </c>
      <c r="B44" s="381">
        <v>1508.19923623432</v>
      </c>
      <c r="C44" s="381">
        <v>1394.57518334288</v>
      </c>
      <c r="D44" s="381">
        <v>2048.21100035169</v>
      </c>
      <c r="E44" s="381">
        <v>1892.96604945239</v>
      </c>
      <c r="F44" s="381">
        <v>1653.18689886448</v>
      </c>
      <c r="G44" s="381">
        <v>2467.29127996646</v>
      </c>
      <c r="H44" s="381">
        <v>2275.38150597549</v>
      </c>
      <c r="I44" s="381">
        <v>2275.38150597549</v>
      </c>
      <c r="J44" s="381">
        <v>2064.36104133155</v>
      </c>
      <c r="K44" s="381">
        <v>2066.36325976568</v>
      </c>
      <c r="L44" s="381">
        <v>2246.37715042233</v>
      </c>
      <c r="M44" s="381">
        <v>2246.37715042233</v>
      </c>
      <c r="N44" s="381">
        <v>3065.9737975521</v>
      </c>
      <c r="O44" s="381">
        <v>2564.83425299338</v>
      </c>
      <c r="P44" s="381">
        <v>3268.79488788824</v>
      </c>
      <c r="Q44" s="381">
        <v>3037.98596379474</v>
      </c>
      <c r="R44" s="381">
        <v>2777.02094521097</v>
      </c>
      <c r="S44" s="426" t="s">
        <v>1736</v>
      </c>
      <c r="T44" s="427" t="s">
        <v>633</v>
      </c>
      <c r="U44" s="428" t="s">
        <v>1599</v>
      </c>
      <c r="V44" s="429" t="s">
        <v>1600</v>
      </c>
      <c r="W44" s="426" t="s">
        <v>1531</v>
      </c>
      <c r="X44" s="430" t="s">
        <v>552</v>
      </c>
    </row>
    <row r="45" customFormat="1" ht="64" customHeight="1" spans="1:24">
      <c r="A45" s="416" t="s">
        <v>1792</v>
      </c>
      <c r="B45" s="381">
        <v>51.5276308593749</v>
      </c>
      <c r="C45" s="381">
        <v>52.9258850097656</v>
      </c>
      <c r="D45" s="381">
        <v>104.447900390626</v>
      </c>
      <c r="E45" s="381">
        <v>92.0938476562499</v>
      </c>
      <c r="F45" s="381">
        <v>79.739794921875</v>
      </c>
      <c r="G45" s="381">
        <v>104.447900390626</v>
      </c>
      <c r="H45" s="381">
        <v>95.463134765625</v>
      </c>
      <c r="I45" s="381">
        <v>96.5862304687501</v>
      </c>
      <c r="J45" s="381">
        <v>60.5778546712804</v>
      </c>
      <c r="K45" s="381">
        <v>60.5778546712804</v>
      </c>
      <c r="L45" s="381">
        <v>80.9750000000001</v>
      </c>
      <c r="M45" s="381">
        <v>80.9750000000001</v>
      </c>
      <c r="N45" s="381">
        <v>94.3400390625</v>
      </c>
      <c r="O45" s="381">
        <v>105.57099609375</v>
      </c>
      <c r="P45" s="381">
        <v>140.386962890626</v>
      </c>
      <c r="Q45" s="381">
        <v>123.540527343749</v>
      </c>
      <c r="R45" s="381">
        <v>122.417431640625</v>
      </c>
      <c r="S45" s="426" t="s">
        <v>1576</v>
      </c>
      <c r="T45" s="427" t="s">
        <v>1577</v>
      </c>
      <c r="U45" s="428" t="s">
        <v>1737</v>
      </c>
      <c r="V45" s="429" t="s">
        <v>512</v>
      </c>
      <c r="W45" s="426" t="s">
        <v>1738</v>
      </c>
      <c r="X45" s="430" t="s">
        <v>553</v>
      </c>
    </row>
    <row r="46" customFormat="1" ht="20" customHeight="1" spans="1:24">
      <c r="A46" s="415" t="s">
        <v>1793</v>
      </c>
      <c r="B46" s="381">
        <v>49.4162109375002</v>
      </c>
      <c r="C46" s="381">
        <v>49.4162109375002</v>
      </c>
      <c r="D46" s="381">
        <v>101.078613281251</v>
      </c>
      <c r="E46" s="381">
        <v>89.8476562500001</v>
      </c>
      <c r="F46" s="381">
        <v>78.61669921875</v>
      </c>
      <c r="G46" s="381">
        <v>123.540527343749</v>
      </c>
      <c r="H46" s="381">
        <v>94.3400390625</v>
      </c>
      <c r="I46" s="381">
        <v>95.463134765625</v>
      </c>
      <c r="J46" s="381">
        <v>60.5778546712804</v>
      </c>
      <c r="K46" s="381">
        <v>60.5778546712804</v>
      </c>
      <c r="L46" s="381">
        <v>80.9750000000001</v>
      </c>
      <c r="M46" s="381">
        <v>80.9750000000001</v>
      </c>
      <c r="N46" s="381">
        <v>94.3400390625</v>
      </c>
      <c r="O46" s="381">
        <v>103.324804687499</v>
      </c>
      <c r="P46" s="381">
        <v>139.263867187499</v>
      </c>
      <c r="Q46" s="381">
        <v>120.171240234376</v>
      </c>
      <c r="R46" s="381">
        <v>120.171240234376</v>
      </c>
      <c r="S46" s="426" t="s">
        <v>1743</v>
      </c>
      <c r="T46" s="427" t="s">
        <v>1744</v>
      </c>
      <c r="U46" s="428" t="s">
        <v>1115</v>
      </c>
      <c r="V46" s="429" t="s">
        <v>511</v>
      </c>
      <c r="W46" s="426" t="s">
        <v>1739</v>
      </c>
      <c r="X46" s="430" t="s">
        <v>1740</v>
      </c>
    </row>
    <row r="47" customFormat="1" ht="20" customHeight="1" spans="1:24">
      <c r="A47" s="415" t="s">
        <v>1794</v>
      </c>
      <c r="B47" s="381">
        <v>49.4162109375002</v>
      </c>
      <c r="C47" s="381">
        <v>44.9238281249999</v>
      </c>
      <c r="D47" s="381">
        <v>96.5862304687501</v>
      </c>
      <c r="E47" s="381">
        <v>87.60146484375</v>
      </c>
      <c r="F47" s="381">
        <v>78.61669921875</v>
      </c>
      <c r="G47" s="381">
        <v>120.171240234376</v>
      </c>
      <c r="H47" s="381">
        <v>93.216943359375</v>
      </c>
      <c r="I47" s="381">
        <v>95.463134765625</v>
      </c>
      <c r="J47" s="381">
        <v>60.5778546712804</v>
      </c>
      <c r="K47" s="381">
        <v>60.5778546712804</v>
      </c>
      <c r="L47" s="381">
        <v>80.9750000000001</v>
      </c>
      <c r="M47" s="381">
        <v>80.9750000000001</v>
      </c>
      <c r="N47" s="381">
        <v>92.0938476562499</v>
      </c>
      <c r="O47" s="381">
        <v>96.5862304687501</v>
      </c>
      <c r="P47" s="381">
        <v>135.894580078126</v>
      </c>
      <c r="Q47" s="381">
        <v>116.801953125001</v>
      </c>
      <c r="R47" s="381">
        <v>112.309570312501</v>
      </c>
      <c r="S47" s="426" t="s">
        <v>1192</v>
      </c>
      <c r="T47" s="427" t="s">
        <v>462</v>
      </c>
      <c r="U47" s="428" t="s">
        <v>1606</v>
      </c>
      <c r="V47" s="429" t="s">
        <v>1607</v>
      </c>
      <c r="W47" s="436" t="s">
        <v>1745</v>
      </c>
      <c r="X47" s="430" t="s">
        <v>1703</v>
      </c>
    </row>
    <row r="48" customFormat="1" ht="20" customHeight="1" spans="1:24">
      <c r="A48" s="415" t="s">
        <v>1795</v>
      </c>
      <c r="B48" s="381">
        <v>48.293115234375</v>
      </c>
      <c r="C48" s="381">
        <v>44.9238281249999</v>
      </c>
      <c r="D48" s="381">
        <v>96.5862304687501</v>
      </c>
      <c r="E48" s="381">
        <v>87.60146484375</v>
      </c>
      <c r="F48" s="381">
        <v>77.493603515625</v>
      </c>
      <c r="G48" s="381">
        <v>119.048144531249</v>
      </c>
      <c r="H48" s="381">
        <v>93.216943359375</v>
      </c>
      <c r="I48" s="381">
        <v>94.3400390625</v>
      </c>
      <c r="J48" s="381">
        <v>60.5778546712804</v>
      </c>
      <c r="K48" s="381">
        <v>60.5778546712804</v>
      </c>
      <c r="L48" s="381">
        <v>80.9750000000001</v>
      </c>
      <c r="M48" s="381">
        <v>80.9750000000001</v>
      </c>
      <c r="N48" s="381">
        <v>90.9707519531249</v>
      </c>
      <c r="O48" s="381">
        <v>95.463134765625</v>
      </c>
      <c r="P48" s="381">
        <v>134.771484374999</v>
      </c>
      <c r="Q48" s="381">
        <v>115.678857421874</v>
      </c>
      <c r="R48" s="381">
        <v>111.186474609374</v>
      </c>
      <c r="S48" s="426" t="s">
        <v>1587</v>
      </c>
      <c r="T48" s="427" t="s">
        <v>1588</v>
      </c>
      <c r="U48" s="437" t="s">
        <v>1612</v>
      </c>
      <c r="V48" s="438" t="s">
        <v>483</v>
      </c>
      <c r="W48" s="436" t="s">
        <v>1538</v>
      </c>
      <c r="X48" s="430" t="s">
        <v>563</v>
      </c>
    </row>
    <row r="49" customFormat="1" ht="20" customHeight="1" spans="1:24">
      <c r="A49" s="415" t="s">
        <v>1796</v>
      </c>
      <c r="B49" s="381">
        <v>47.17001953125</v>
      </c>
      <c r="C49" s="381">
        <v>44.9238281249999</v>
      </c>
      <c r="D49" s="381">
        <v>95.463134765625</v>
      </c>
      <c r="E49" s="381">
        <v>86.478369140625</v>
      </c>
      <c r="F49" s="381">
        <v>77.493603515625</v>
      </c>
      <c r="G49" s="381">
        <v>117.925048828125</v>
      </c>
      <c r="H49" s="381">
        <v>92.0938476562499</v>
      </c>
      <c r="I49" s="381">
        <v>94.3400390625</v>
      </c>
      <c r="J49" s="381">
        <v>60.5778546712804</v>
      </c>
      <c r="K49" s="381">
        <v>60.5778546712804</v>
      </c>
      <c r="L49" s="381">
        <v>80.9750000000001</v>
      </c>
      <c r="M49" s="381">
        <v>80.9750000000001</v>
      </c>
      <c r="N49" s="381">
        <v>89.8476562500001</v>
      </c>
      <c r="O49" s="381">
        <v>94.3400390625</v>
      </c>
      <c r="P49" s="381">
        <v>132.525292968751</v>
      </c>
      <c r="Q49" s="381">
        <v>114.55576171875</v>
      </c>
      <c r="R49" s="381">
        <v>110.06337890625</v>
      </c>
      <c r="S49" s="426" t="s">
        <v>1594</v>
      </c>
      <c r="T49" s="427" t="s">
        <v>465</v>
      </c>
      <c r="U49" s="428" t="s">
        <v>1287</v>
      </c>
      <c r="V49" s="429" t="s">
        <v>1616</v>
      </c>
      <c r="W49" s="436" t="s">
        <v>1546</v>
      </c>
      <c r="X49" s="430" t="s">
        <v>576</v>
      </c>
    </row>
    <row r="50" customFormat="1" ht="20" customHeight="1" spans="1:24">
      <c r="A50" s="415" t="s">
        <v>1797</v>
      </c>
      <c r="B50" s="381">
        <v>47.17001953125</v>
      </c>
      <c r="C50" s="381">
        <v>45.4712328323731</v>
      </c>
      <c r="D50" s="381">
        <v>95.463134765625</v>
      </c>
      <c r="E50" s="381">
        <v>86.478369140625</v>
      </c>
      <c r="F50" s="381">
        <v>77.493603515625</v>
      </c>
      <c r="G50" s="381">
        <v>117.925048828125</v>
      </c>
      <c r="H50" s="381">
        <v>92.0938476562499</v>
      </c>
      <c r="I50" s="381">
        <v>93.216943359375</v>
      </c>
      <c r="J50" s="381">
        <v>60.5778546712804</v>
      </c>
      <c r="K50" s="381">
        <v>60.5778546712804</v>
      </c>
      <c r="L50" s="381">
        <v>80.9750000000001</v>
      </c>
      <c r="M50" s="381">
        <v>80.9750000000001</v>
      </c>
      <c r="N50" s="381">
        <v>88.7245605468751</v>
      </c>
      <c r="O50" s="381">
        <v>93.216943359375</v>
      </c>
      <c r="P50" s="381">
        <v>131.402197265624</v>
      </c>
      <c r="Q50" s="381">
        <v>113.432666015625</v>
      </c>
      <c r="R50" s="381">
        <v>110.06337890625</v>
      </c>
      <c r="S50" s="426" t="s">
        <v>1041</v>
      </c>
      <c r="T50" s="427" t="s">
        <v>439</v>
      </c>
      <c r="U50" s="428" t="s">
        <v>1621</v>
      </c>
      <c r="V50" s="429" t="s">
        <v>518</v>
      </c>
      <c r="W50" s="439" t="s">
        <v>1553</v>
      </c>
      <c r="X50" s="440" t="s">
        <v>1553</v>
      </c>
    </row>
    <row r="51" customFormat="1" ht="14.25" spans="3:24">
      <c r="C51" s="353"/>
      <c r="D51" s="417"/>
      <c r="E51" s="417"/>
      <c r="F51" s="417"/>
      <c r="G51" s="417"/>
      <c r="H51" s="353"/>
      <c r="I51" s="417"/>
      <c r="L51" s="421"/>
      <c r="M51" s="421"/>
      <c r="N51" s="353"/>
      <c r="S51" s="426" t="s">
        <v>1604</v>
      </c>
      <c r="T51" s="427" t="s">
        <v>1605</v>
      </c>
      <c r="U51" s="428" t="s">
        <v>1625</v>
      </c>
      <c r="V51" s="429" t="s">
        <v>519</v>
      </c>
      <c r="W51" s="439" t="s">
        <v>1553</v>
      </c>
      <c r="X51" s="440" t="s">
        <v>1553</v>
      </c>
    </row>
    <row r="52" customFormat="1" ht="14.25" spans="19:24">
      <c r="S52" s="426" t="s">
        <v>1753</v>
      </c>
      <c r="T52" s="427" t="s">
        <v>460</v>
      </c>
      <c r="U52" s="428" t="s">
        <v>1629</v>
      </c>
      <c r="V52" s="429" t="s">
        <v>520</v>
      </c>
      <c r="W52" s="439" t="s">
        <v>1553</v>
      </c>
      <c r="X52" s="440" t="s">
        <v>1553</v>
      </c>
    </row>
    <row r="53" customFormat="1" ht="15" spans="19:24">
      <c r="S53" s="426" t="s">
        <v>1611</v>
      </c>
      <c r="T53" s="427" t="s">
        <v>466</v>
      </c>
      <c r="U53" s="428" t="s">
        <v>1633</v>
      </c>
      <c r="V53" s="429" t="s">
        <v>522</v>
      </c>
      <c r="W53" s="441" t="s">
        <v>1553</v>
      </c>
      <c r="X53" s="442" t="s">
        <v>1553</v>
      </c>
    </row>
    <row r="54" customFormat="1" ht="15" spans="19:24">
      <c r="S54" s="426" t="s">
        <v>1615</v>
      </c>
      <c r="T54" s="427" t="s">
        <v>608</v>
      </c>
      <c r="U54" s="431" t="s">
        <v>1636</v>
      </c>
      <c r="V54" s="429" t="s">
        <v>523</v>
      </c>
      <c r="W54" s="441" t="s">
        <v>1553</v>
      </c>
      <c r="X54" s="442" t="s">
        <v>1553</v>
      </c>
    </row>
    <row r="55" customFormat="1" ht="15" spans="19:24">
      <c r="S55" s="443" t="s">
        <v>1620</v>
      </c>
      <c r="T55" s="444" t="s">
        <v>440</v>
      </c>
      <c r="U55" s="431" t="s">
        <v>1639</v>
      </c>
      <c r="V55" s="429" t="s">
        <v>524</v>
      </c>
      <c r="W55" s="441" t="s">
        <v>1553</v>
      </c>
      <c r="X55" s="442" t="s">
        <v>1553</v>
      </c>
    </row>
    <row r="56" customFormat="1" ht="15" spans="21:24">
      <c r="U56" s="445" t="s">
        <v>1642</v>
      </c>
      <c r="V56" s="446" t="s">
        <v>437</v>
      </c>
      <c r="W56" s="441" t="s">
        <v>1553</v>
      </c>
      <c r="X56" s="442" t="s">
        <v>1553</v>
      </c>
    </row>
  </sheetData>
  <mergeCells count="7">
    <mergeCell ref="A1:R1"/>
    <mergeCell ref="A2:R2"/>
    <mergeCell ref="A4:R4"/>
    <mergeCell ref="S5:T5"/>
    <mergeCell ref="U5:V5"/>
    <mergeCell ref="W5:X5"/>
    <mergeCell ref="Y5:AD6"/>
  </mergeCells>
  <hyperlinks>
    <hyperlink ref="S1" location="目录!A1" display="目录!A1"/>
  </hyperlinks>
  <pageMargins left="0.75" right="0.75" top="1" bottom="1" header="0.5" footer="0.5"/>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1"/>
  <sheetViews>
    <sheetView workbookViewId="0">
      <selection activeCell="G1" sqref="G1"/>
    </sheetView>
  </sheetViews>
  <sheetFormatPr defaultColWidth="9" defaultRowHeight="13.5" outlineLevelCol="7"/>
  <cols>
    <col min="1" max="6" width="20.625" customWidth="1"/>
    <col min="7" max="7" width="14.75" customWidth="1"/>
  </cols>
  <sheetData>
    <row r="1" ht="46.5" spans="1:8">
      <c r="A1" s="387" t="s">
        <v>1798</v>
      </c>
      <c r="B1" s="387"/>
      <c r="C1" s="387"/>
      <c r="D1" s="387"/>
      <c r="E1" s="387"/>
      <c r="F1" s="387"/>
      <c r="G1" s="273" t="s">
        <v>65</v>
      </c>
      <c r="H1" s="21"/>
    </row>
    <row r="2" ht="29" customHeight="1" spans="1:8">
      <c r="A2" s="388" t="s">
        <v>1799</v>
      </c>
      <c r="B2" s="388"/>
      <c r="C2" s="388"/>
      <c r="D2" s="388"/>
      <c r="E2" s="388"/>
      <c r="F2" s="388"/>
      <c r="G2" s="21"/>
      <c r="H2" s="21"/>
    </row>
    <row r="3" ht="30" customHeight="1" spans="1:8">
      <c r="A3" s="168" t="s">
        <v>1800</v>
      </c>
      <c r="B3" s="389"/>
      <c r="C3" s="389"/>
      <c r="D3" s="389"/>
      <c r="E3" s="389"/>
      <c r="F3" s="169"/>
      <c r="G3" s="21"/>
      <c r="H3" s="21"/>
    </row>
    <row r="4" ht="27" customHeight="1" spans="1:8">
      <c r="A4" s="390" t="s">
        <v>1801</v>
      </c>
      <c r="B4" s="390" t="s">
        <v>315</v>
      </c>
      <c r="C4" s="391" t="s">
        <v>1802</v>
      </c>
      <c r="D4" s="390" t="s">
        <v>1803</v>
      </c>
      <c r="E4" s="391" t="s">
        <v>1804</v>
      </c>
      <c r="F4" s="391" t="s">
        <v>339</v>
      </c>
      <c r="G4" s="388" t="s">
        <v>427</v>
      </c>
      <c r="H4" s="388" t="s">
        <v>308</v>
      </c>
    </row>
    <row r="5" ht="14.25" spans="1:8">
      <c r="A5" s="392">
        <v>1</v>
      </c>
      <c r="B5" s="393">
        <v>321.12</v>
      </c>
      <c r="C5" s="393">
        <v>333.632</v>
      </c>
      <c r="D5" s="393">
        <v>599.79</v>
      </c>
      <c r="E5" s="393">
        <v>615.3</v>
      </c>
      <c r="F5" s="393">
        <v>621.57</v>
      </c>
      <c r="G5" s="394" t="s">
        <v>603</v>
      </c>
      <c r="H5" s="395">
        <v>5</v>
      </c>
    </row>
    <row r="6" ht="14.25" spans="1:8">
      <c r="A6" s="392">
        <v>1.5</v>
      </c>
      <c r="B6" s="393">
        <v>333.25</v>
      </c>
      <c r="C6" s="393">
        <v>346.475</v>
      </c>
      <c r="D6" s="393">
        <v>544.07</v>
      </c>
      <c r="E6" s="393">
        <v>572.23</v>
      </c>
      <c r="F6" s="393">
        <v>572.56</v>
      </c>
      <c r="G6" s="394" t="s">
        <v>604</v>
      </c>
      <c r="H6" s="395">
        <v>5</v>
      </c>
    </row>
    <row r="7" ht="14.25" spans="1:8">
      <c r="A7" s="392">
        <v>2</v>
      </c>
      <c r="B7" s="393">
        <v>357.11</v>
      </c>
      <c r="C7" s="393">
        <v>372.221</v>
      </c>
      <c r="D7" s="393">
        <v>555.89</v>
      </c>
      <c r="E7" s="393">
        <v>582.84</v>
      </c>
      <c r="F7" s="393">
        <v>582.95</v>
      </c>
      <c r="G7" s="394" t="s">
        <v>602</v>
      </c>
      <c r="H7" s="395">
        <v>5</v>
      </c>
    </row>
    <row r="8" ht="14.25" spans="1:8">
      <c r="A8" s="392">
        <v>2.5</v>
      </c>
      <c r="B8" s="393">
        <v>381.66</v>
      </c>
      <c r="C8" s="393">
        <v>398.726</v>
      </c>
      <c r="D8" s="393">
        <v>567.82</v>
      </c>
      <c r="E8" s="393">
        <v>593.56</v>
      </c>
      <c r="F8" s="393">
        <v>593.89</v>
      </c>
      <c r="G8" s="394" t="s">
        <v>600</v>
      </c>
      <c r="H8" s="395">
        <v>5</v>
      </c>
    </row>
    <row r="9" ht="14.25" spans="1:8">
      <c r="A9" s="392">
        <v>3</v>
      </c>
      <c r="B9" s="393">
        <v>406.785</v>
      </c>
      <c r="C9" s="393">
        <v>425.8635</v>
      </c>
      <c r="D9" s="393">
        <v>579.97</v>
      </c>
      <c r="E9" s="393">
        <v>603.84</v>
      </c>
      <c r="F9" s="393">
        <v>604.28</v>
      </c>
      <c r="G9" s="394" t="s">
        <v>609</v>
      </c>
      <c r="H9" s="395">
        <v>6</v>
      </c>
    </row>
    <row r="10" ht="14.25" spans="1:8">
      <c r="A10" s="392">
        <v>3.5</v>
      </c>
      <c r="B10" s="393">
        <v>430.53</v>
      </c>
      <c r="C10" s="393">
        <v>451.483</v>
      </c>
      <c r="D10" s="393">
        <v>591.79</v>
      </c>
      <c r="E10" s="393">
        <v>613.9</v>
      </c>
      <c r="F10" s="393">
        <v>614.45</v>
      </c>
      <c r="G10" s="394" t="s">
        <v>612</v>
      </c>
      <c r="H10" s="395">
        <v>6</v>
      </c>
    </row>
    <row r="11" ht="14.25" spans="1:8">
      <c r="A11" s="392">
        <v>4</v>
      </c>
      <c r="B11" s="393">
        <v>455.195</v>
      </c>
      <c r="C11" s="393">
        <v>478.1145</v>
      </c>
      <c r="D11" s="393">
        <v>603.94</v>
      </c>
      <c r="E11" s="393">
        <v>624.07</v>
      </c>
      <c r="F11" s="393">
        <v>624.29</v>
      </c>
      <c r="G11" s="394" t="s">
        <v>489</v>
      </c>
      <c r="H11" s="395">
        <v>6</v>
      </c>
    </row>
    <row r="12" ht="14.25" spans="1:8">
      <c r="A12" s="392">
        <v>4.5</v>
      </c>
      <c r="B12" s="393">
        <v>479.17</v>
      </c>
      <c r="C12" s="393">
        <v>503.987</v>
      </c>
      <c r="D12" s="393">
        <v>615.87</v>
      </c>
      <c r="E12" s="393">
        <v>633.8</v>
      </c>
      <c r="F12" s="393">
        <v>634.13</v>
      </c>
      <c r="G12" s="394" t="s">
        <v>615</v>
      </c>
      <c r="H12" s="395">
        <v>6</v>
      </c>
    </row>
    <row r="13" ht="14.25" spans="1:8">
      <c r="A13" s="392">
        <v>5</v>
      </c>
      <c r="B13" s="393">
        <v>503.95</v>
      </c>
      <c r="C13" s="393">
        <v>530.745</v>
      </c>
      <c r="D13" s="393">
        <v>627.8</v>
      </c>
      <c r="E13" s="393">
        <v>644.19</v>
      </c>
      <c r="F13" s="393">
        <v>644.3</v>
      </c>
      <c r="G13" s="394" t="s">
        <v>1805</v>
      </c>
      <c r="H13" s="395">
        <v>6</v>
      </c>
    </row>
    <row r="14" ht="14.25" spans="1:8">
      <c r="A14" s="392">
        <v>5.5</v>
      </c>
      <c r="B14" s="393">
        <v>527.58</v>
      </c>
      <c r="C14" s="393">
        <v>556.238</v>
      </c>
      <c r="D14" s="393">
        <v>669.65</v>
      </c>
      <c r="E14" s="393">
        <v>701.11</v>
      </c>
      <c r="F14" s="393">
        <v>700.78</v>
      </c>
      <c r="G14" s="394" t="s">
        <v>640</v>
      </c>
      <c r="H14" s="395">
        <v>6</v>
      </c>
    </row>
    <row r="15" ht="14.25" spans="1:8">
      <c r="A15" s="392">
        <v>6</v>
      </c>
      <c r="B15" s="393">
        <v>552.36</v>
      </c>
      <c r="C15" s="393">
        <v>582.996</v>
      </c>
      <c r="D15" s="393">
        <v>703.14</v>
      </c>
      <c r="E15" s="393">
        <v>731.3</v>
      </c>
      <c r="F15" s="393">
        <v>731.74</v>
      </c>
      <c r="G15" s="394" t="s">
        <v>625</v>
      </c>
      <c r="H15" s="395">
        <v>6</v>
      </c>
    </row>
    <row r="16" ht="14.25" spans="1:8">
      <c r="A16" s="392">
        <v>6.5</v>
      </c>
      <c r="B16" s="393">
        <v>576.795</v>
      </c>
      <c r="C16" s="393">
        <v>609.3745</v>
      </c>
      <c r="D16" s="393">
        <v>736.41</v>
      </c>
      <c r="E16" s="393">
        <v>762.26</v>
      </c>
      <c r="F16" s="393">
        <v>762.15</v>
      </c>
      <c r="G16" s="394" t="s">
        <v>628</v>
      </c>
      <c r="H16" s="395">
        <v>6</v>
      </c>
    </row>
    <row r="17" ht="14.25" spans="1:8">
      <c r="A17" s="392">
        <v>7</v>
      </c>
      <c r="B17" s="393">
        <v>601.46</v>
      </c>
      <c r="C17" s="393">
        <v>636.006</v>
      </c>
      <c r="D17" s="393">
        <v>770.23</v>
      </c>
      <c r="E17" s="393">
        <v>792.45</v>
      </c>
      <c r="F17" s="393">
        <v>792.34</v>
      </c>
      <c r="G17" s="394" t="s">
        <v>619</v>
      </c>
      <c r="H17" s="395">
        <v>6</v>
      </c>
    </row>
    <row r="18" ht="14.25" spans="1:8">
      <c r="A18" s="392">
        <v>7.5</v>
      </c>
      <c r="B18" s="393">
        <v>626.24</v>
      </c>
      <c r="C18" s="393">
        <v>662.764</v>
      </c>
      <c r="D18" s="393">
        <v>800.09</v>
      </c>
      <c r="E18" s="393">
        <v>822.86</v>
      </c>
      <c r="F18" s="393">
        <v>823.19</v>
      </c>
      <c r="G18" s="394" t="s">
        <v>634</v>
      </c>
      <c r="H18" s="395">
        <v>6</v>
      </c>
    </row>
    <row r="19" ht="14.25" spans="1:8">
      <c r="A19" s="392">
        <v>8</v>
      </c>
      <c r="B19" s="393">
        <v>650.215</v>
      </c>
      <c r="C19" s="393">
        <v>688.6365</v>
      </c>
      <c r="D19" s="393">
        <v>833.58</v>
      </c>
      <c r="E19" s="393">
        <v>853.38</v>
      </c>
      <c r="F19" s="393">
        <v>853.71</v>
      </c>
      <c r="G19" s="394" t="s">
        <v>637</v>
      </c>
      <c r="H19" s="395">
        <v>6</v>
      </c>
    </row>
    <row r="20" ht="14.25" spans="1:8">
      <c r="A20" s="392">
        <v>8.5</v>
      </c>
      <c r="B20" s="393">
        <v>674.88</v>
      </c>
      <c r="C20" s="393">
        <v>715.268</v>
      </c>
      <c r="D20" s="393">
        <v>866.63</v>
      </c>
      <c r="E20" s="393">
        <v>891.38</v>
      </c>
      <c r="F20" s="393">
        <v>891.6</v>
      </c>
      <c r="G20" s="394" t="s">
        <v>642</v>
      </c>
      <c r="H20" s="395">
        <v>6</v>
      </c>
    </row>
    <row r="21" ht="14.25" spans="1:8">
      <c r="A21" s="392">
        <v>9</v>
      </c>
      <c r="B21" s="393">
        <v>698.855</v>
      </c>
      <c r="C21" s="393">
        <v>741.1405</v>
      </c>
      <c r="D21" s="393">
        <v>902.98</v>
      </c>
      <c r="E21" s="393">
        <v>928.83</v>
      </c>
      <c r="F21" s="393">
        <v>929.27</v>
      </c>
      <c r="G21" s="394" t="s">
        <v>1806</v>
      </c>
      <c r="H21" s="395">
        <v>6</v>
      </c>
    </row>
    <row r="22" ht="14.25" spans="1:8">
      <c r="A22" s="392">
        <v>9.5</v>
      </c>
      <c r="B22" s="393">
        <v>723.29</v>
      </c>
      <c r="C22" s="393">
        <v>767.519</v>
      </c>
      <c r="D22" s="393">
        <v>939.66</v>
      </c>
      <c r="E22" s="393">
        <v>966.83</v>
      </c>
      <c r="F22" s="393">
        <v>967.27</v>
      </c>
      <c r="G22" s="394" t="s">
        <v>1644</v>
      </c>
      <c r="H22" s="395">
        <v>6</v>
      </c>
    </row>
    <row r="23" ht="14.25" spans="1:8">
      <c r="A23" s="392">
        <v>10</v>
      </c>
      <c r="B23" s="393">
        <v>747.495</v>
      </c>
      <c r="C23" s="393">
        <v>793.6445</v>
      </c>
      <c r="D23" s="393">
        <v>972.27</v>
      </c>
      <c r="E23" s="393">
        <v>1004.28</v>
      </c>
      <c r="F23" s="393">
        <v>1005.27</v>
      </c>
      <c r="G23" s="394" t="s">
        <v>1338</v>
      </c>
      <c r="H23" s="395">
        <v>7</v>
      </c>
    </row>
    <row r="24" ht="14.25" spans="1:8">
      <c r="A24" s="392">
        <v>10.5</v>
      </c>
      <c r="B24" s="393">
        <v>804.47</v>
      </c>
      <c r="C24" s="393">
        <v>852.517</v>
      </c>
      <c r="D24" s="393">
        <v>1029.4</v>
      </c>
      <c r="E24" s="393">
        <v>1061.08</v>
      </c>
      <c r="F24" s="393">
        <v>1061.85</v>
      </c>
      <c r="G24" s="394" t="s">
        <v>610</v>
      </c>
      <c r="H24" s="395">
        <v>7</v>
      </c>
    </row>
    <row r="25" ht="14.25" spans="1:8">
      <c r="A25" s="392">
        <v>11</v>
      </c>
      <c r="B25" s="393">
        <v>820.915</v>
      </c>
      <c r="C25" s="393">
        <v>870.6065</v>
      </c>
      <c r="D25" s="393">
        <v>1060.09</v>
      </c>
      <c r="E25" s="393">
        <v>1091.55</v>
      </c>
      <c r="F25" s="393">
        <v>1092.43</v>
      </c>
      <c r="G25" s="394" t="s">
        <v>653</v>
      </c>
      <c r="H25" s="395">
        <v>7</v>
      </c>
    </row>
    <row r="26" ht="14.25" spans="1:8">
      <c r="A26" s="392">
        <v>11.5</v>
      </c>
      <c r="B26" s="393">
        <v>852.13</v>
      </c>
      <c r="C26" s="393">
        <v>903.443</v>
      </c>
      <c r="D26" s="393">
        <v>1106.44</v>
      </c>
      <c r="E26" s="393">
        <v>1136.69</v>
      </c>
      <c r="F26" s="393">
        <v>1137.68</v>
      </c>
      <c r="G26" s="394" t="s">
        <v>614</v>
      </c>
      <c r="H26" s="395">
        <v>7</v>
      </c>
    </row>
    <row r="27" ht="14.25" spans="1:8">
      <c r="A27" s="392">
        <v>12</v>
      </c>
      <c r="B27" s="393">
        <v>869.035</v>
      </c>
      <c r="C27" s="393">
        <v>922.0385</v>
      </c>
      <c r="D27" s="393">
        <v>1137.02</v>
      </c>
      <c r="E27" s="393">
        <v>1167.05</v>
      </c>
      <c r="F27" s="393">
        <v>1167.6</v>
      </c>
      <c r="G27" s="394" t="s">
        <v>569</v>
      </c>
      <c r="H27" s="395">
        <v>7</v>
      </c>
    </row>
    <row r="28" ht="14.25" spans="1:8">
      <c r="A28" s="392">
        <v>12.5</v>
      </c>
      <c r="B28" s="393">
        <v>900.02</v>
      </c>
      <c r="C28" s="393">
        <v>954.622</v>
      </c>
      <c r="D28" s="393">
        <v>1182.38</v>
      </c>
      <c r="E28" s="393">
        <v>1211.75</v>
      </c>
      <c r="F28" s="393">
        <v>1212.52</v>
      </c>
      <c r="G28" s="394" t="s">
        <v>617</v>
      </c>
      <c r="H28" s="395">
        <v>7</v>
      </c>
    </row>
    <row r="29" ht="14.25" spans="1:8">
      <c r="A29" s="392">
        <v>13</v>
      </c>
      <c r="B29" s="393">
        <v>917.04</v>
      </c>
      <c r="C29" s="393">
        <v>973.344</v>
      </c>
      <c r="D29" s="393">
        <v>1213.4</v>
      </c>
      <c r="E29" s="393">
        <v>1250.03</v>
      </c>
      <c r="F29" s="393">
        <v>1250.58</v>
      </c>
      <c r="G29" s="394" t="s">
        <v>1409</v>
      </c>
      <c r="H29" s="395">
        <v>7</v>
      </c>
    </row>
    <row r="30" ht="14.25" spans="1:8">
      <c r="A30" s="392">
        <v>13.5</v>
      </c>
      <c r="B30" s="393">
        <v>948.945</v>
      </c>
      <c r="C30" s="393">
        <v>1006.9395</v>
      </c>
      <c r="D30" s="393">
        <v>1259.64</v>
      </c>
      <c r="E30" s="393">
        <v>1289.56</v>
      </c>
      <c r="F30" s="393">
        <v>1289.89</v>
      </c>
      <c r="G30" s="394" t="s">
        <v>651</v>
      </c>
      <c r="H30" s="395">
        <v>7</v>
      </c>
    </row>
    <row r="31" ht="14.25" spans="1:8">
      <c r="A31" s="392">
        <v>14</v>
      </c>
      <c r="B31" s="393">
        <v>964.815</v>
      </c>
      <c r="C31" s="393">
        <v>1024.3965</v>
      </c>
      <c r="D31" s="393">
        <v>1290.77</v>
      </c>
      <c r="E31" s="393">
        <v>1313.76</v>
      </c>
      <c r="F31" s="393">
        <v>1314.42</v>
      </c>
      <c r="G31" s="394" t="s">
        <v>607</v>
      </c>
      <c r="H31" s="395">
        <v>7</v>
      </c>
    </row>
    <row r="32" ht="14.25" spans="1:8">
      <c r="A32" s="392">
        <v>14.5</v>
      </c>
      <c r="B32" s="393">
        <v>996.605</v>
      </c>
      <c r="C32" s="393">
        <v>1057.8655</v>
      </c>
      <c r="D32" s="393">
        <v>1335.03</v>
      </c>
      <c r="E32" s="393">
        <v>1354.17</v>
      </c>
      <c r="F32" s="393">
        <v>1354.72</v>
      </c>
      <c r="G32" s="394" t="s">
        <v>652</v>
      </c>
      <c r="H32" s="395">
        <v>7</v>
      </c>
    </row>
    <row r="33" ht="14.25" spans="1:8">
      <c r="A33" s="392">
        <v>15</v>
      </c>
      <c r="B33" s="393">
        <v>1012.82</v>
      </c>
      <c r="C33" s="393">
        <v>1075.702</v>
      </c>
      <c r="D33" s="393">
        <v>1430.51</v>
      </c>
      <c r="E33" s="393">
        <v>1444.7</v>
      </c>
      <c r="F33" s="393">
        <v>1444.7</v>
      </c>
      <c r="G33" s="394" t="s">
        <v>656</v>
      </c>
      <c r="H33" s="395">
        <v>7</v>
      </c>
    </row>
    <row r="34" ht="14.25" spans="1:8">
      <c r="A34" s="392">
        <v>15.5</v>
      </c>
      <c r="B34" s="393">
        <v>1041.735</v>
      </c>
      <c r="C34" s="393">
        <v>1106.0085</v>
      </c>
      <c r="D34" s="393">
        <v>1409.43</v>
      </c>
      <c r="E34" s="393">
        <v>1417.46</v>
      </c>
      <c r="F34" s="393">
        <v>1417.68</v>
      </c>
      <c r="G34" s="394" t="s">
        <v>670</v>
      </c>
      <c r="H34" s="395">
        <v>7</v>
      </c>
    </row>
    <row r="35" ht="14.25" spans="1:8">
      <c r="A35" s="392">
        <v>16</v>
      </c>
      <c r="B35" s="393">
        <v>1056.915</v>
      </c>
      <c r="C35" s="393">
        <v>1122.7065</v>
      </c>
      <c r="D35" s="393">
        <v>1439.24</v>
      </c>
      <c r="E35" s="393">
        <v>1441.11</v>
      </c>
      <c r="F35" s="393">
        <v>1442.1</v>
      </c>
      <c r="G35" s="394" t="s">
        <v>782</v>
      </c>
      <c r="H35" s="395">
        <v>7</v>
      </c>
    </row>
    <row r="36" ht="14.25" spans="1:8">
      <c r="A36" s="392">
        <v>16.5</v>
      </c>
      <c r="B36" s="393">
        <v>1085.83</v>
      </c>
      <c r="C36" s="393">
        <v>1153.013</v>
      </c>
      <c r="D36" s="393">
        <v>1485.37</v>
      </c>
      <c r="E36" s="393">
        <v>1480.97</v>
      </c>
      <c r="F36" s="393">
        <v>1482.29</v>
      </c>
      <c r="G36" s="394" t="s">
        <v>629</v>
      </c>
      <c r="H36" s="395">
        <v>7</v>
      </c>
    </row>
    <row r="37" ht="14.25" spans="1:8">
      <c r="A37" s="392">
        <v>17</v>
      </c>
      <c r="B37" s="393">
        <v>1100.32</v>
      </c>
      <c r="C37" s="393">
        <v>1168.952</v>
      </c>
      <c r="D37" s="393">
        <v>1514.74</v>
      </c>
      <c r="E37" s="393">
        <v>1504.4</v>
      </c>
      <c r="F37" s="393">
        <v>1505.94</v>
      </c>
      <c r="G37" s="394" t="s">
        <v>663</v>
      </c>
      <c r="H37" s="395">
        <v>7</v>
      </c>
    </row>
    <row r="38" ht="14.25" spans="1:8">
      <c r="A38" s="392">
        <v>17.5</v>
      </c>
      <c r="B38" s="393">
        <v>1129.465</v>
      </c>
      <c r="C38" s="393">
        <v>1199.5115</v>
      </c>
      <c r="D38" s="393">
        <v>1559.22</v>
      </c>
      <c r="E38" s="393">
        <v>1543.38</v>
      </c>
      <c r="F38" s="393">
        <v>1545.03</v>
      </c>
      <c r="G38" s="394" t="s">
        <v>646</v>
      </c>
      <c r="H38" s="395">
        <v>7</v>
      </c>
    </row>
    <row r="39" ht="14.25" spans="1:8">
      <c r="A39" s="392">
        <v>18</v>
      </c>
      <c r="B39" s="393">
        <v>1143.61</v>
      </c>
      <c r="C39" s="393">
        <v>1215.071</v>
      </c>
      <c r="D39" s="393">
        <v>1590.13</v>
      </c>
      <c r="E39" s="393">
        <v>1567.14</v>
      </c>
      <c r="F39" s="393">
        <v>1568.79</v>
      </c>
      <c r="G39" s="394" t="s">
        <v>613</v>
      </c>
      <c r="H39" s="395">
        <v>7</v>
      </c>
    </row>
    <row r="40" ht="14.25" spans="1:8">
      <c r="A40" s="392">
        <v>18.5</v>
      </c>
      <c r="B40" s="393">
        <v>1171.835</v>
      </c>
      <c r="C40" s="393">
        <v>1244.6185</v>
      </c>
      <c r="D40" s="393">
        <v>1635.16</v>
      </c>
      <c r="E40" s="393">
        <v>1605.57</v>
      </c>
      <c r="F40" s="393">
        <v>1607.22</v>
      </c>
      <c r="G40" s="394" t="s">
        <v>1510</v>
      </c>
      <c r="H40" s="395">
        <v>7</v>
      </c>
    </row>
    <row r="41" ht="14.25" spans="1:8">
      <c r="A41" s="392">
        <v>19</v>
      </c>
      <c r="B41" s="393">
        <v>1180.23</v>
      </c>
      <c r="C41" s="393">
        <v>1253.853</v>
      </c>
      <c r="D41" s="393">
        <v>1665.96</v>
      </c>
      <c r="E41" s="393">
        <v>1635.27</v>
      </c>
      <c r="F41" s="393">
        <v>1636.81</v>
      </c>
      <c r="G41" s="394" t="s">
        <v>664</v>
      </c>
      <c r="H41" s="395">
        <v>7</v>
      </c>
    </row>
    <row r="42" ht="14.25" spans="1:8">
      <c r="A42" s="392">
        <v>19.5</v>
      </c>
      <c r="B42" s="393">
        <v>1202.36</v>
      </c>
      <c r="C42" s="393">
        <v>1276.696</v>
      </c>
      <c r="D42" s="393">
        <v>1711.54</v>
      </c>
      <c r="E42" s="393">
        <v>1679.75</v>
      </c>
      <c r="F42" s="393">
        <v>1680.96</v>
      </c>
      <c r="G42" s="394" t="s">
        <v>665</v>
      </c>
      <c r="H42" s="395">
        <v>7</v>
      </c>
    </row>
    <row r="43" ht="14.25" spans="1:8">
      <c r="A43" s="392">
        <v>20</v>
      </c>
      <c r="B43" s="393">
        <v>1207.765</v>
      </c>
      <c r="C43" s="393">
        <v>1342.2</v>
      </c>
      <c r="D43" s="393">
        <v>1741.57</v>
      </c>
      <c r="E43" s="393">
        <v>1709.34</v>
      </c>
      <c r="F43" s="393">
        <v>1709.89</v>
      </c>
      <c r="G43" s="394" t="s">
        <v>631</v>
      </c>
      <c r="H43" s="395">
        <v>7</v>
      </c>
    </row>
    <row r="44" ht="14.25" spans="1:8">
      <c r="A44" s="396" t="s">
        <v>701</v>
      </c>
      <c r="B44" s="397"/>
      <c r="C44" s="397"/>
      <c r="D44" s="397"/>
      <c r="E44" s="397"/>
      <c r="F44" s="397"/>
      <c r="G44" s="394" t="s">
        <v>632</v>
      </c>
      <c r="H44" s="395">
        <v>7</v>
      </c>
    </row>
    <row r="45" ht="25.5" spans="1:8">
      <c r="A45" s="398" t="s">
        <v>1807</v>
      </c>
      <c r="B45" s="393">
        <v>47.445</v>
      </c>
      <c r="C45" s="393">
        <v>47.1</v>
      </c>
      <c r="D45" s="393">
        <v>76.92</v>
      </c>
      <c r="E45" s="393">
        <v>74.39</v>
      </c>
      <c r="F45" s="393">
        <v>74.61</v>
      </c>
      <c r="G45" s="394" t="s">
        <v>1787</v>
      </c>
      <c r="H45" s="395">
        <v>7</v>
      </c>
    </row>
    <row r="46" ht="14.25" spans="1:8">
      <c r="A46" s="399" t="s">
        <v>1808</v>
      </c>
      <c r="B46" s="393">
        <v>47.445</v>
      </c>
      <c r="C46" s="393">
        <v>47.1</v>
      </c>
      <c r="D46" s="400">
        <v>81.1</v>
      </c>
      <c r="E46" s="393">
        <v>93.75</v>
      </c>
      <c r="F46" s="393">
        <v>94.52</v>
      </c>
      <c r="G46" s="394" t="s">
        <v>650</v>
      </c>
      <c r="H46" s="395">
        <v>7</v>
      </c>
    </row>
    <row r="47" ht="14.25" spans="1:8">
      <c r="A47" s="399" t="s">
        <v>1809</v>
      </c>
      <c r="B47" s="393">
        <v>47.445</v>
      </c>
      <c r="C47" s="393">
        <v>47.1</v>
      </c>
      <c r="D47" s="400">
        <v>81.1</v>
      </c>
      <c r="E47" s="393">
        <v>90.01</v>
      </c>
      <c r="F47" s="393">
        <v>90.45</v>
      </c>
      <c r="G47" s="394" t="s">
        <v>667</v>
      </c>
      <c r="H47" s="395">
        <v>7</v>
      </c>
    </row>
    <row r="48" ht="14.25" spans="1:8">
      <c r="A48" s="399" t="s">
        <v>1795</v>
      </c>
      <c r="B48" s="393">
        <v>47.445</v>
      </c>
      <c r="C48" s="393">
        <v>45.95</v>
      </c>
      <c r="D48" s="400">
        <v>81.1</v>
      </c>
      <c r="E48" s="393">
        <v>89.57</v>
      </c>
      <c r="F48" s="393">
        <v>90.45</v>
      </c>
      <c r="G48" s="394" t="s">
        <v>668</v>
      </c>
      <c r="H48" s="395">
        <v>7</v>
      </c>
    </row>
    <row r="49" ht="14.25" spans="1:8">
      <c r="A49" s="399" t="s">
        <v>1796</v>
      </c>
      <c r="B49" s="393">
        <v>47.445</v>
      </c>
      <c r="C49" s="393">
        <v>45.95</v>
      </c>
      <c r="D49" s="400">
        <v>81.1</v>
      </c>
      <c r="E49" s="393">
        <v>88.8</v>
      </c>
      <c r="F49" s="393">
        <v>89.24</v>
      </c>
      <c r="G49" s="394" t="s">
        <v>669</v>
      </c>
      <c r="H49" s="395">
        <v>7</v>
      </c>
    </row>
    <row r="50" ht="14.25" spans="1:8">
      <c r="A50" s="399" t="s">
        <v>1797</v>
      </c>
      <c r="B50" s="393">
        <v>47.445</v>
      </c>
      <c r="C50" s="393">
        <v>44.8</v>
      </c>
      <c r="D50" s="400">
        <v>81.1</v>
      </c>
      <c r="E50" s="393">
        <v>88.8</v>
      </c>
      <c r="F50" s="393">
        <v>89.24</v>
      </c>
      <c r="G50" s="21"/>
      <c r="H50" s="21"/>
    </row>
    <row r="51" ht="14.25" spans="1:8">
      <c r="A51" s="399" t="s">
        <v>1810</v>
      </c>
      <c r="B51" s="393">
        <v>47.445</v>
      </c>
      <c r="C51" s="393">
        <v>44.8</v>
      </c>
      <c r="D51" s="400">
        <v>81.1</v>
      </c>
      <c r="E51" s="393">
        <v>88.8</v>
      </c>
      <c r="F51" s="393">
        <v>89.24</v>
      </c>
      <c r="G51" s="21"/>
      <c r="H51" s="21"/>
    </row>
  </sheetData>
  <mergeCells count="3">
    <mergeCell ref="A1:F1"/>
    <mergeCell ref="A2:F2"/>
    <mergeCell ref="A3:F3"/>
  </mergeCells>
  <hyperlinks>
    <hyperlink ref="G1" location="目录!A1" display="目录"/>
  </hyperlinks>
  <pageMargins left="0.75" right="0.75" top="1" bottom="1" header="0.5" footer="0.5"/>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9"/>
  <sheetViews>
    <sheetView zoomScale="85" zoomScaleNormal="85" topLeftCell="B1" workbookViewId="0">
      <selection activeCell="M1" sqref="M1"/>
    </sheetView>
  </sheetViews>
  <sheetFormatPr defaultColWidth="8.89166666666667" defaultRowHeight="13.5"/>
  <cols>
    <col min="1" max="1" width="11.6333333333333" style="369" customWidth="1"/>
    <col min="2" max="12" width="15.6333333333333" style="369" customWidth="1"/>
    <col min="13" max="16370" width="8.89166666666667" style="369"/>
  </cols>
  <sheetData>
    <row r="1" s="369" customFormat="1" ht="54" customHeight="1" spans="1:14">
      <c r="A1" s="370" t="s">
        <v>1811</v>
      </c>
      <c r="B1" s="370"/>
      <c r="C1" s="370"/>
      <c r="D1" s="370"/>
      <c r="E1" s="370"/>
      <c r="F1" s="370"/>
      <c r="G1" s="370"/>
      <c r="H1" s="370"/>
      <c r="I1" s="370"/>
      <c r="J1" s="370"/>
      <c r="K1" s="370"/>
      <c r="L1" s="370"/>
      <c r="M1" s="26" t="s">
        <v>65</v>
      </c>
      <c r="N1" s="26" t="s">
        <v>1812</v>
      </c>
    </row>
    <row r="2" s="369" customFormat="1" ht="66" customHeight="1" spans="1:12">
      <c r="A2" s="371" t="s">
        <v>1813</v>
      </c>
      <c r="B2" s="371"/>
      <c r="C2" s="371"/>
      <c r="D2" s="371"/>
      <c r="E2" s="371"/>
      <c r="F2" s="371"/>
      <c r="G2" s="371"/>
      <c r="H2" s="371"/>
      <c r="I2" s="371"/>
      <c r="J2" s="371"/>
      <c r="K2" s="371"/>
      <c r="L2" s="371"/>
    </row>
    <row r="3" s="369" customFormat="1" ht="71" customHeight="1" spans="1:12">
      <c r="A3" s="372" t="s">
        <v>1814</v>
      </c>
      <c r="B3" s="373" t="s">
        <v>1815</v>
      </c>
      <c r="C3" s="373" t="s">
        <v>1816</v>
      </c>
      <c r="D3" s="374" t="s">
        <v>1817</v>
      </c>
      <c r="E3" s="375" t="s">
        <v>1818</v>
      </c>
      <c r="F3" s="374" t="s">
        <v>1819</v>
      </c>
      <c r="G3" s="376" t="s">
        <v>1820</v>
      </c>
      <c r="H3" s="374" t="s">
        <v>1348</v>
      </c>
      <c r="I3" s="376" t="s">
        <v>1349</v>
      </c>
      <c r="J3" s="376" t="s">
        <v>1821</v>
      </c>
      <c r="K3" s="384" t="s">
        <v>1822</v>
      </c>
      <c r="L3" s="385" t="s">
        <v>593</v>
      </c>
    </row>
    <row r="4" s="369" customFormat="1" ht="19" customHeight="1" spans="1:12">
      <c r="A4" s="377"/>
      <c r="B4" s="378">
        <v>1</v>
      </c>
      <c r="C4" s="378">
        <v>2</v>
      </c>
      <c r="D4" s="378">
        <v>3</v>
      </c>
      <c r="E4" s="378">
        <v>4</v>
      </c>
      <c r="F4" s="379">
        <v>5</v>
      </c>
      <c r="G4" s="379">
        <v>6</v>
      </c>
      <c r="H4" s="379">
        <v>7</v>
      </c>
      <c r="I4" s="378">
        <v>8</v>
      </c>
      <c r="J4" s="378">
        <v>9</v>
      </c>
      <c r="K4" s="386">
        <v>10</v>
      </c>
      <c r="L4" s="386">
        <v>11</v>
      </c>
    </row>
    <row r="5" s="369" customFormat="1" ht="20" customHeight="1" spans="1:12">
      <c r="A5" s="380">
        <v>1</v>
      </c>
      <c r="B5" s="381">
        <v>416.254020109049</v>
      </c>
      <c r="C5" s="381">
        <v>435.198923906808</v>
      </c>
      <c r="D5" s="381">
        <v>695.121486679806</v>
      </c>
      <c r="E5" s="381">
        <v>597.834378210626</v>
      </c>
      <c r="F5" s="381">
        <v>623.717861162606</v>
      </c>
      <c r="G5" s="381">
        <v>657.667711781648</v>
      </c>
      <c r="H5" s="381">
        <v>658.838396285753</v>
      </c>
      <c r="I5" s="381">
        <v>727.752690760725</v>
      </c>
      <c r="J5" s="381">
        <v>600.529595649693</v>
      </c>
      <c r="K5" s="381">
        <v>769.6343503415</v>
      </c>
      <c r="L5" s="381">
        <v>553.538759453965</v>
      </c>
    </row>
    <row r="6" s="369" customFormat="1" ht="20" customHeight="1" spans="1:12">
      <c r="A6" s="382">
        <v>1.5</v>
      </c>
      <c r="B6" s="381">
        <v>440.059534489947</v>
      </c>
      <c r="C6" s="381">
        <v>474.544365548731</v>
      </c>
      <c r="D6" s="381">
        <v>752.237788471826</v>
      </c>
      <c r="E6" s="381">
        <v>655.800257746788</v>
      </c>
      <c r="F6" s="381">
        <v>629.571283683131</v>
      </c>
      <c r="G6" s="381">
        <v>664.691818806276</v>
      </c>
      <c r="H6" s="381">
        <v>664.691818806276</v>
      </c>
      <c r="I6" s="381">
        <v>818.988036447299</v>
      </c>
      <c r="J6" s="381">
        <v>661.204157968961</v>
      </c>
      <c r="K6" s="381">
        <v>774.902796617669</v>
      </c>
      <c r="L6" s="381">
        <v>601.453131411179</v>
      </c>
    </row>
    <row r="7" s="369" customFormat="1" ht="20" customHeight="1" spans="1:12">
      <c r="A7" s="382">
        <v>2</v>
      </c>
      <c r="B7" s="381">
        <v>467.425588037923</v>
      </c>
      <c r="C7" s="381">
        <v>513.659207116172</v>
      </c>
      <c r="D7" s="381">
        <v>826.371629074656</v>
      </c>
      <c r="E7" s="381">
        <v>715.552747703506</v>
      </c>
      <c r="F7" s="381">
        <v>638.765208508299</v>
      </c>
      <c r="G7" s="381">
        <v>668.775743770971</v>
      </c>
      <c r="H7" s="381">
        <v>669.070045891136</v>
      </c>
      <c r="I7" s="381">
        <v>908.792246082663</v>
      </c>
      <c r="J7" s="381">
        <v>721.347789988569</v>
      </c>
      <c r="K7" s="381">
        <v>863.317975964201</v>
      </c>
      <c r="L7" s="381">
        <v>641.283318111607</v>
      </c>
    </row>
    <row r="8" s="369" customFormat="1" ht="20" customHeight="1" spans="1:12">
      <c r="A8" s="382">
        <v>2.5</v>
      </c>
      <c r="B8" s="381">
        <v>495.614680790348</v>
      </c>
      <c r="C8" s="381">
        <v>553.465848907062</v>
      </c>
      <c r="D8" s="381">
        <v>884.030659617436</v>
      </c>
      <c r="E8" s="381">
        <v>776.484858643025</v>
      </c>
      <c r="F8" s="381">
        <v>653.838107370437</v>
      </c>
      <c r="G8" s="381">
        <v>679.555624996356</v>
      </c>
      <c r="H8" s="381">
        <v>680.214950967748</v>
      </c>
      <c r="I8" s="381">
        <v>986.159671913746</v>
      </c>
      <c r="J8" s="381">
        <v>781.137468475077</v>
      </c>
      <c r="K8" s="381">
        <v>919.694264349522</v>
      </c>
      <c r="L8" s="381">
        <v>688.635311964</v>
      </c>
    </row>
    <row r="9" s="369" customFormat="1" ht="20" customHeight="1" spans="1:12">
      <c r="A9" s="383">
        <v>3</v>
      </c>
      <c r="B9" s="381">
        <v>541.775560706573</v>
      </c>
      <c r="C9" s="381">
        <v>593.733690846915</v>
      </c>
      <c r="D9" s="381">
        <v>959.249957721789</v>
      </c>
      <c r="E9" s="381">
        <v>827.636422793105</v>
      </c>
      <c r="F9" s="381">
        <v>686.87536467311</v>
      </c>
      <c r="G9" s="381">
        <v>706.87483539856</v>
      </c>
      <c r="H9" s="381">
        <v>708.349757437248</v>
      </c>
      <c r="I9" s="381">
        <v>1082.13703849469</v>
      </c>
      <c r="J9" s="381">
        <v>858.664391289709</v>
      </c>
      <c r="K9" s="381">
        <v>956.218771913723</v>
      </c>
      <c r="L9" s="381">
        <v>744.86819338834</v>
      </c>
    </row>
    <row r="10" s="369" customFormat="1" ht="20" customHeight="1" spans="1:12">
      <c r="A10" s="382">
        <v>3.5</v>
      </c>
      <c r="B10" s="381">
        <v>569.964653458999</v>
      </c>
      <c r="C10" s="381">
        <v>632.848532414356</v>
      </c>
      <c r="D10" s="381">
        <v>1015.82353076305</v>
      </c>
      <c r="E10" s="381">
        <v>878.787986943183</v>
      </c>
      <c r="F10" s="381">
        <v>702.106382549939</v>
      </c>
      <c r="G10" s="381">
        <v>716.483937391563</v>
      </c>
      <c r="H10" s="381">
        <v>717.88997462727</v>
      </c>
      <c r="I10" s="381">
        <v>1160.55413751407</v>
      </c>
      <c r="J10" s="381">
        <v>918.277093009661</v>
      </c>
      <c r="K10" s="381">
        <v>981.508872571804</v>
      </c>
      <c r="L10" s="381">
        <v>792.454511451077</v>
      </c>
    </row>
    <row r="11" s="369" customFormat="1" ht="20" customHeight="1" spans="1:12">
      <c r="A11" s="382">
        <v>4</v>
      </c>
      <c r="B11" s="381">
        <v>650.834548896143</v>
      </c>
      <c r="C11" s="381">
        <v>672.655174205244</v>
      </c>
      <c r="D11" s="381">
        <v>1092.4704928968</v>
      </c>
      <c r="E11" s="381">
        <v>944.324055504899</v>
      </c>
      <c r="F11" s="381">
        <v>736.539682477209</v>
      </c>
      <c r="G11" s="381">
        <v>745.136603654512</v>
      </c>
      <c r="H11" s="381">
        <v>746.145733215901</v>
      </c>
      <c r="I11" s="381">
        <v>1290.60236602984</v>
      </c>
      <c r="J11" s="381">
        <v>1031.10152771399</v>
      </c>
      <c r="K11" s="381">
        <v>950.770537723304</v>
      </c>
      <c r="L11" s="381">
        <v>840.696937302767</v>
      </c>
    </row>
    <row r="12" s="369" customFormat="1" ht="20" customHeight="1" spans="1:12">
      <c r="A12" s="382">
        <v>4.5</v>
      </c>
      <c r="B12" s="381">
        <v>678.612122046346</v>
      </c>
      <c r="C12" s="381">
        <v>712.000615847167</v>
      </c>
      <c r="D12" s="381">
        <v>1150.67225219032</v>
      </c>
      <c r="E12" s="381">
        <v>996.494903805163</v>
      </c>
      <c r="F12" s="381">
        <v>751.805413498459</v>
      </c>
      <c r="G12" s="381">
        <v>754.761713163638</v>
      </c>
      <c r="H12" s="381">
        <v>755.555003675683</v>
      </c>
      <c r="I12" s="381">
        <v>1367.44495526678</v>
      </c>
      <c r="J12" s="381">
        <v>1090.5372526674</v>
      </c>
      <c r="K12" s="381">
        <v>964.112795266097</v>
      </c>
      <c r="L12" s="381">
        <v>888.939363154461</v>
      </c>
    </row>
    <row r="13" s="369" customFormat="1" ht="20" customHeight="1" spans="1:12">
      <c r="A13" s="382">
        <v>5</v>
      </c>
      <c r="B13" s="381">
        <v>755.558444368951</v>
      </c>
      <c r="C13" s="381">
        <v>752.037857712539</v>
      </c>
      <c r="D13" s="381">
        <v>1258.04276065629</v>
      </c>
      <c r="E13" s="381">
        <v>1048.96352050885</v>
      </c>
      <c r="F13" s="381">
        <v>851.105863165289</v>
      </c>
      <c r="G13" s="381">
        <v>833.328653356274</v>
      </c>
      <c r="H13" s="381">
        <v>833.941131697586</v>
      </c>
      <c r="I13" s="381">
        <v>1492.40662048785</v>
      </c>
      <c r="J13" s="381">
        <v>1199.31870355974</v>
      </c>
      <c r="K13" s="381">
        <v>1024.23760735595</v>
      </c>
      <c r="L13" s="381">
        <v>937.509842900629</v>
      </c>
    </row>
    <row r="14" s="369" customFormat="1" ht="20" customHeight="1" spans="1:12">
      <c r="A14" s="382">
        <v>5.5</v>
      </c>
      <c r="B14" s="381">
        <v>779.724489188497</v>
      </c>
      <c r="C14" s="381">
        <v>820.167511314873</v>
      </c>
      <c r="D14" s="381">
        <v>1321.01248496881</v>
      </c>
      <c r="E14" s="381">
        <v>1132.89881527275</v>
      </c>
      <c r="F14" s="381">
        <v>893.650864383469</v>
      </c>
      <c r="G14" s="381">
        <v>887.585697356531</v>
      </c>
      <c r="H14" s="381">
        <v>887.767589020713</v>
      </c>
      <c r="I14" s="381">
        <v>1570.37910289803</v>
      </c>
      <c r="J14" s="381">
        <v>1290.40756295767</v>
      </c>
      <c r="K14" s="381">
        <v>1139.33641717028</v>
      </c>
      <c r="L14" s="381">
        <v>1040.42106230357</v>
      </c>
    </row>
    <row r="15" s="369" customFormat="1" ht="20" customHeight="1" spans="1:12">
      <c r="A15" s="382">
        <v>6</v>
      </c>
      <c r="B15" s="381">
        <v>820.627762365164</v>
      </c>
      <c r="C15" s="381">
        <v>860.204753180244</v>
      </c>
      <c r="D15" s="381">
        <v>1402.0852055937</v>
      </c>
      <c r="E15" s="381">
        <v>1179.75564283498</v>
      </c>
      <c r="F15" s="381">
        <v>956.578815020996</v>
      </c>
      <c r="G15" s="381">
        <v>942.606973526739</v>
      </c>
      <c r="H15" s="381">
        <v>942.990372622813</v>
      </c>
      <c r="I15" s="381">
        <v>1663.28766989907</v>
      </c>
      <c r="J15" s="381">
        <v>1360.51465080141</v>
      </c>
      <c r="K15" s="381">
        <v>1198.4013526833</v>
      </c>
      <c r="L15" s="381">
        <v>1090.44435215386</v>
      </c>
    </row>
    <row r="16" s="369" customFormat="1" ht="20" customHeight="1" spans="1:12">
      <c r="A16" s="382">
        <v>6.5</v>
      </c>
      <c r="B16" s="381">
        <v>856.089132623533</v>
      </c>
      <c r="C16" s="381">
        <v>900.011394971134</v>
      </c>
      <c r="D16" s="381">
        <v>1477.30450369805</v>
      </c>
      <c r="E16" s="381">
        <v>1226.32615462464</v>
      </c>
      <c r="F16" s="381">
        <v>1013.60915162766</v>
      </c>
      <c r="G16" s="381">
        <v>992.028871944199</v>
      </c>
      <c r="H16" s="381">
        <v>992.22064007883</v>
      </c>
      <c r="I16" s="381">
        <v>1749.81797778546</v>
      </c>
      <c r="J16" s="381">
        <v>1424.41436259151</v>
      </c>
      <c r="K16" s="381">
        <v>1257.20630936757</v>
      </c>
      <c r="L16" s="381">
        <v>1140.46764200416</v>
      </c>
    </row>
    <row r="17" s="369" customFormat="1" ht="20" customHeight="1" spans="1:12">
      <c r="A17" s="382">
        <v>7</v>
      </c>
      <c r="B17" s="381">
        <v>897.815445004654</v>
      </c>
      <c r="C17" s="381">
        <v>939.818036762021</v>
      </c>
      <c r="D17" s="381">
        <v>1560.00541057521</v>
      </c>
      <c r="E17" s="381">
        <v>1273.18298218687</v>
      </c>
      <c r="F17" s="381">
        <v>1076.7501562257</v>
      </c>
      <c r="G17" s="381">
        <v>1046.87113708743</v>
      </c>
      <c r="H17" s="381">
        <v>1047.14767826014</v>
      </c>
      <c r="I17" s="381">
        <v>1844.30105456892</v>
      </c>
      <c r="J17" s="381">
        <v>1494.34447366866</v>
      </c>
      <c r="K17" s="381">
        <v>1315.98891480262</v>
      </c>
      <c r="L17" s="381">
        <v>1191.19390448547</v>
      </c>
    </row>
    <row r="18" s="369" customFormat="1" ht="20" customHeight="1" spans="1:12">
      <c r="A18" s="382">
        <v>7.5</v>
      </c>
      <c r="B18" s="381">
        <v>921.158450619747</v>
      </c>
      <c r="C18" s="381">
        <v>979.855278627388</v>
      </c>
      <c r="D18" s="381">
        <v>1622.97513488775</v>
      </c>
      <c r="E18" s="381">
        <v>1319.18086243151</v>
      </c>
      <c r="F18" s="381">
        <v>1120.668600865</v>
      </c>
      <c r="G18" s="381">
        <v>1084.52761750713</v>
      </c>
      <c r="H18" s="381">
        <v>1084.8564216693</v>
      </c>
      <c r="I18" s="381">
        <v>1920.17419060253</v>
      </c>
      <c r="J18" s="381">
        <v>1546.53734041771</v>
      </c>
      <c r="K18" s="381">
        <v>1375.07703933843</v>
      </c>
      <c r="L18" s="381">
        <v>1240.86570802024</v>
      </c>
    </row>
    <row r="19" s="369" customFormat="1" ht="20" customHeight="1" spans="1:12">
      <c r="A19" s="382">
        <v>8</v>
      </c>
      <c r="B19" s="381">
        <v>964.119321807542</v>
      </c>
      <c r="C19" s="381">
        <v>1019.20072026931</v>
      </c>
      <c r="D19" s="381">
        <v>1687.03031670183</v>
      </c>
      <c r="E19" s="381">
        <v>1366.61032153876</v>
      </c>
      <c r="F19" s="381">
        <v>1183.69909059926</v>
      </c>
      <c r="G19" s="381">
        <v>1139.47111647252</v>
      </c>
      <c r="H19" s="381">
        <v>1140.23242773663</v>
      </c>
      <c r="I19" s="381">
        <v>2003.11086231487</v>
      </c>
      <c r="J19" s="381">
        <v>1615.93652119521</v>
      </c>
      <c r="K19" s="381">
        <v>1355.30801136665</v>
      </c>
      <c r="L19" s="381">
        <v>1291.24048418604</v>
      </c>
    </row>
    <row r="20" s="369" customFormat="1" ht="20" customHeight="1" spans="1:12">
      <c r="A20" s="382">
        <v>8.5</v>
      </c>
      <c r="B20" s="381">
        <v>1000.81525087259</v>
      </c>
      <c r="C20" s="381">
        <v>1059.00736206021</v>
      </c>
      <c r="D20" s="381">
        <v>1798.97469245201</v>
      </c>
      <c r="E20" s="381">
        <v>1412.32188601088</v>
      </c>
      <c r="F20" s="381">
        <v>1240.15602085009</v>
      </c>
      <c r="G20" s="381">
        <v>1196.5714219747</v>
      </c>
      <c r="H20" s="381">
        <v>1197.4409628942</v>
      </c>
      <c r="I20" s="381">
        <v>2088.59149701296</v>
      </c>
      <c r="J20" s="381">
        <v>1679.83623298531</v>
      </c>
      <c r="K20" s="381">
        <v>1433.15768058131</v>
      </c>
      <c r="L20" s="381">
        <v>1339.50634245877</v>
      </c>
    </row>
    <row r="21" s="369" customFormat="1" ht="20" customHeight="1" spans="1:12">
      <c r="A21" s="382">
        <v>9</v>
      </c>
      <c r="B21" s="381">
        <v>1042.95308285592</v>
      </c>
      <c r="C21" s="381">
        <v>1098.35280370213</v>
      </c>
      <c r="D21" s="381">
        <v>1863.57260301684</v>
      </c>
      <c r="E21" s="381">
        <v>1459.17871357308</v>
      </c>
      <c r="F21" s="381">
        <v>1305.98242792211</v>
      </c>
      <c r="G21" s="381">
        <v>1259.28976078491</v>
      </c>
      <c r="H21" s="381">
        <v>1260.48234459217</v>
      </c>
      <c r="I21" s="381">
        <v>2180.97522741985</v>
      </c>
      <c r="J21" s="381">
        <v>1749.58936729593</v>
      </c>
      <c r="K21" s="381">
        <v>1490.41271881621</v>
      </c>
      <c r="L21" s="381">
        <v>1390.23260494008</v>
      </c>
    </row>
    <row r="22" s="369" customFormat="1" ht="20" customHeight="1" spans="1:12">
      <c r="A22" s="382">
        <v>9.5</v>
      </c>
      <c r="B22" s="381">
        <v>1067.11912767548</v>
      </c>
      <c r="C22" s="381">
        <v>1137.92884541853</v>
      </c>
      <c r="D22" s="381">
        <v>1925.99959857862</v>
      </c>
      <c r="E22" s="381">
        <v>1505.74922536277</v>
      </c>
      <c r="F22" s="381">
        <v>1354.54373084998</v>
      </c>
      <c r="G22" s="381">
        <v>1304.75798064046</v>
      </c>
      <c r="H22" s="381">
        <v>1306.22477367597</v>
      </c>
      <c r="I22" s="381">
        <v>2256.32352685933</v>
      </c>
      <c r="J22" s="381">
        <v>1802.31316434465</v>
      </c>
      <c r="K22" s="381">
        <v>1552.35049506753</v>
      </c>
      <c r="L22" s="381">
        <v>1439.20143584383</v>
      </c>
    </row>
    <row r="23" s="369" customFormat="1" ht="20" customHeight="1" spans="1:12">
      <c r="A23" s="382">
        <v>10</v>
      </c>
      <c r="B23" s="381">
        <v>1110.07999886328</v>
      </c>
      <c r="C23" s="381">
        <v>1177.50488713494</v>
      </c>
      <c r="D23" s="381">
        <v>1990.59750914345</v>
      </c>
      <c r="E23" s="381">
        <v>1554.37479038813</v>
      </c>
      <c r="F23" s="381">
        <v>1416.6882761977</v>
      </c>
      <c r="G23" s="381">
        <v>1367.33571691993</v>
      </c>
      <c r="H23" s="381">
        <v>1369.19139597956</v>
      </c>
      <c r="I23" s="381">
        <v>2347.65758407796</v>
      </c>
      <c r="J23" s="381">
        <v>1871.88932188872</v>
      </c>
      <c r="K23" s="381">
        <v>1623.6537473517</v>
      </c>
      <c r="L23" s="381">
        <v>1489.92769832515</v>
      </c>
    </row>
    <row r="24" s="369" customFormat="1"/>
    <row r="25" s="369" customFormat="1"/>
    <row r="26" s="369" customFormat="1"/>
    <row r="27" s="369" customFormat="1"/>
    <row r="28" s="369" customFormat="1"/>
    <row r="29" s="369" customFormat="1"/>
    <row r="30" s="369" customFormat="1"/>
    <row r="31" s="369" customFormat="1"/>
    <row r="32" s="369" customFormat="1"/>
    <row r="33" s="369" customFormat="1"/>
    <row r="34" s="369" customFormat="1"/>
    <row r="35" s="369" customFormat="1"/>
    <row r="36" s="369" customFormat="1"/>
    <row r="37" s="369" customFormat="1"/>
    <row r="38" s="369" customFormat="1"/>
    <row r="39" s="369" customFormat="1"/>
    <row r="40" s="369" customFormat="1"/>
    <row r="41" s="369" customFormat="1"/>
    <row r="42" s="369" customFormat="1"/>
    <row r="43" s="369" customFormat="1"/>
    <row r="44" s="369" customFormat="1"/>
    <row r="45" s="369" customFormat="1"/>
    <row r="46" s="369" customFormat="1"/>
    <row r="47" s="369" customFormat="1"/>
    <row r="48" s="369" customFormat="1"/>
    <row r="49" s="369" customFormat="1"/>
  </sheetData>
  <mergeCells count="3">
    <mergeCell ref="A1:L1"/>
    <mergeCell ref="A2:L2"/>
    <mergeCell ref="A3:A4"/>
  </mergeCells>
  <hyperlinks>
    <hyperlink ref="M1" location="目录!A1" display="目录"/>
    <hyperlink ref="N1" location="HKUPS分区!A1" display="分区表"/>
  </hyperlink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workbookViewId="0">
      <selection activeCell="J1" sqref="J1"/>
    </sheetView>
  </sheetViews>
  <sheetFormatPr defaultColWidth="9" defaultRowHeight="13.5"/>
  <cols>
    <col min="1" max="8" width="15.625" customWidth="1"/>
    <col min="9" max="9" width="21" customWidth="1"/>
  </cols>
  <sheetData>
    <row r="1" ht="25.5" spans="1:10">
      <c r="A1" s="785" t="s">
        <v>64</v>
      </c>
      <c r="B1" s="785"/>
      <c r="C1" s="785"/>
      <c r="D1" s="785"/>
      <c r="E1" s="785"/>
      <c r="F1" s="785"/>
      <c r="G1" s="785"/>
      <c r="H1" s="785"/>
      <c r="I1" s="785"/>
      <c r="J1" s="26" t="s">
        <v>65</v>
      </c>
    </row>
    <row r="2" ht="20.25" spans="1:9">
      <c r="A2" s="786" t="s">
        <v>66</v>
      </c>
      <c r="B2" s="787"/>
      <c r="C2" s="787"/>
      <c r="D2" s="787"/>
      <c r="E2" s="787"/>
      <c r="F2" s="787"/>
      <c r="G2" s="787"/>
      <c r="H2" s="788" t="s">
        <v>67</v>
      </c>
      <c r="I2" s="818"/>
    </row>
    <row r="3" spans="1:9">
      <c r="A3" s="789" t="s">
        <v>68</v>
      </c>
      <c r="B3" s="790"/>
      <c r="C3" s="787"/>
      <c r="D3" s="787"/>
      <c r="E3" s="787"/>
      <c r="F3" s="787"/>
      <c r="G3" s="787"/>
      <c r="H3" s="787"/>
      <c r="I3" s="818"/>
    </row>
    <row r="4" spans="1:9">
      <c r="A4" s="791" t="s">
        <v>69</v>
      </c>
      <c r="B4" s="790"/>
      <c r="C4" s="790"/>
      <c r="D4" s="790"/>
      <c r="E4" s="790"/>
      <c r="F4" s="790"/>
      <c r="G4" s="790"/>
      <c r="H4" s="790"/>
      <c r="I4" s="819"/>
    </row>
    <row r="5" spans="1:9">
      <c r="A5" s="792" t="s">
        <v>70</v>
      </c>
      <c r="B5" s="793"/>
      <c r="C5" s="793"/>
      <c r="D5" s="793"/>
      <c r="E5" s="793"/>
      <c r="F5" s="793"/>
      <c r="G5" s="793"/>
      <c r="H5" s="793"/>
      <c r="I5" s="820"/>
    </row>
    <row r="6" spans="1:9">
      <c r="A6" s="794" t="s">
        <v>71</v>
      </c>
      <c r="B6" s="795"/>
      <c r="C6" s="795"/>
      <c r="D6" s="795"/>
      <c r="E6" s="795"/>
      <c r="F6" s="795"/>
      <c r="G6" s="795"/>
      <c r="H6" s="795"/>
      <c r="I6" s="821"/>
    </row>
    <row r="7" spans="1:9">
      <c r="A7" s="796" t="s">
        <v>72</v>
      </c>
      <c r="B7" s="797"/>
      <c r="C7" s="797"/>
      <c r="D7" s="797"/>
      <c r="E7" s="797"/>
      <c r="F7" s="797"/>
      <c r="G7" s="797"/>
      <c r="H7" s="797"/>
      <c r="I7" s="822"/>
    </row>
    <row r="8" ht="114" customHeight="1" spans="1:9">
      <c r="A8" s="798" t="s">
        <v>73</v>
      </c>
      <c r="B8" s="799"/>
      <c r="C8" s="799"/>
      <c r="D8" s="799"/>
      <c r="E8" s="799"/>
      <c r="F8" s="799"/>
      <c r="G8" s="799"/>
      <c r="H8" s="799"/>
      <c r="I8" s="823"/>
    </row>
    <row r="9" ht="90" customHeight="1" spans="1:9">
      <c r="A9" s="800" t="s">
        <v>74</v>
      </c>
      <c r="B9" s="801"/>
      <c r="C9" s="801"/>
      <c r="D9" s="801"/>
      <c r="E9" s="801"/>
      <c r="F9" s="801"/>
      <c r="G9" s="801"/>
      <c r="H9" s="801"/>
      <c r="I9" s="824"/>
    </row>
    <row r="10" spans="1:9">
      <c r="A10" s="802" t="s">
        <v>75</v>
      </c>
      <c r="B10" s="694"/>
      <c r="C10" s="694"/>
      <c r="D10" s="694"/>
      <c r="E10" s="694"/>
      <c r="F10" s="694"/>
      <c r="G10" s="694"/>
      <c r="H10" s="694"/>
      <c r="I10" s="716"/>
    </row>
    <row r="11" spans="1:9">
      <c r="A11" s="803" t="s">
        <v>76</v>
      </c>
      <c r="B11" s="694"/>
      <c r="C11" s="694"/>
      <c r="D11" s="694"/>
      <c r="E11" s="694"/>
      <c r="F11" s="694"/>
      <c r="G11" s="694"/>
      <c r="H11" s="694"/>
      <c r="I11" s="716"/>
    </row>
    <row r="12" spans="1:9">
      <c r="A12" s="803" t="s">
        <v>77</v>
      </c>
      <c r="B12" s="694"/>
      <c r="C12" s="694"/>
      <c r="D12" s="694"/>
      <c r="E12" s="694"/>
      <c r="F12" s="694"/>
      <c r="G12" s="694"/>
      <c r="H12" s="694"/>
      <c r="I12" s="716"/>
    </row>
    <row r="13" spans="1:9">
      <c r="A13" s="803" t="s">
        <v>78</v>
      </c>
      <c r="B13" s="694"/>
      <c r="C13" s="694"/>
      <c r="D13" s="694"/>
      <c r="E13" s="694"/>
      <c r="F13" s="694"/>
      <c r="G13" s="694"/>
      <c r="H13" s="694"/>
      <c r="I13" s="716"/>
    </row>
    <row r="14" spans="1:9">
      <c r="A14" s="802" t="s">
        <v>79</v>
      </c>
      <c r="B14" s="694"/>
      <c r="C14" s="694"/>
      <c r="D14" s="694"/>
      <c r="E14" s="694"/>
      <c r="F14" s="694"/>
      <c r="G14" s="694"/>
      <c r="H14" s="694"/>
      <c r="I14" s="716"/>
    </row>
    <row r="15" spans="1:9">
      <c r="A15" s="802" t="s">
        <v>80</v>
      </c>
      <c r="B15" s="694"/>
      <c r="C15" s="694"/>
      <c r="D15" s="694"/>
      <c r="E15" s="694"/>
      <c r="F15" s="694"/>
      <c r="G15" s="694"/>
      <c r="H15" s="694"/>
      <c r="I15" s="716"/>
    </row>
    <row r="16" spans="1:9">
      <c r="A16" s="802" t="s">
        <v>81</v>
      </c>
      <c r="B16" s="694"/>
      <c r="C16" s="694"/>
      <c r="D16" s="694"/>
      <c r="E16" s="694"/>
      <c r="F16" s="694"/>
      <c r="G16" s="694"/>
      <c r="H16" s="694"/>
      <c r="I16" s="716"/>
    </row>
    <row r="17" spans="1:9">
      <c r="A17" s="802" t="s">
        <v>82</v>
      </c>
      <c r="B17" s="694"/>
      <c r="C17" s="694"/>
      <c r="D17" s="694"/>
      <c r="E17" s="694"/>
      <c r="F17" s="694"/>
      <c r="G17" s="694"/>
      <c r="H17" s="694"/>
      <c r="I17" s="716"/>
    </row>
    <row r="18" spans="1:9">
      <c r="A18" s="802" t="s">
        <v>83</v>
      </c>
      <c r="B18" s="694"/>
      <c r="C18" s="694"/>
      <c r="D18" s="694"/>
      <c r="E18" s="694"/>
      <c r="F18" s="694"/>
      <c r="G18" s="694"/>
      <c r="H18" s="694"/>
      <c r="I18" s="716"/>
    </row>
    <row r="19" spans="1:9">
      <c r="A19" s="802" t="s">
        <v>84</v>
      </c>
      <c r="B19" s="694"/>
      <c r="C19" s="694"/>
      <c r="D19" s="694"/>
      <c r="E19" s="694"/>
      <c r="F19" s="694"/>
      <c r="G19" s="694"/>
      <c r="H19" s="694"/>
      <c r="I19" s="716"/>
    </row>
    <row r="20" spans="1:9">
      <c r="A20" s="802" t="s">
        <v>85</v>
      </c>
      <c r="B20" s="694"/>
      <c r="C20" s="694"/>
      <c r="D20" s="694"/>
      <c r="E20" s="694"/>
      <c r="F20" s="694"/>
      <c r="G20" s="694"/>
      <c r="H20" s="694"/>
      <c r="I20" s="716"/>
    </row>
    <row r="21" spans="1:9">
      <c r="A21" s="802" t="s">
        <v>86</v>
      </c>
      <c r="B21" s="694"/>
      <c r="C21" s="694"/>
      <c r="D21" s="694"/>
      <c r="E21" s="694"/>
      <c r="F21" s="694"/>
      <c r="G21" s="694"/>
      <c r="H21" s="694"/>
      <c r="I21" s="716"/>
    </row>
    <row r="22" spans="1:9">
      <c r="A22" s="802" t="s">
        <v>87</v>
      </c>
      <c r="B22" s="694"/>
      <c r="C22" s="694"/>
      <c r="D22" s="694"/>
      <c r="E22" s="694"/>
      <c r="F22" s="694"/>
      <c r="G22" s="694"/>
      <c r="H22" s="694"/>
      <c r="I22" s="716"/>
    </row>
    <row r="23" spans="1:9">
      <c r="A23" s="802" t="s">
        <v>88</v>
      </c>
      <c r="B23" s="694"/>
      <c r="C23" s="694"/>
      <c r="D23" s="694"/>
      <c r="E23" s="694"/>
      <c r="F23" s="694"/>
      <c r="G23" s="694"/>
      <c r="H23" s="694"/>
      <c r="I23" s="716"/>
    </row>
    <row r="24" spans="1:9">
      <c r="A24" s="802" t="s">
        <v>89</v>
      </c>
      <c r="B24" s="694"/>
      <c r="C24" s="694"/>
      <c r="D24" s="694"/>
      <c r="E24" s="694"/>
      <c r="F24" s="694"/>
      <c r="G24" s="694"/>
      <c r="H24" s="694"/>
      <c r="I24" s="716"/>
    </row>
    <row r="25" spans="1:9">
      <c r="A25" s="693" t="s">
        <v>90</v>
      </c>
      <c r="B25" s="693"/>
      <c r="C25" s="693"/>
      <c r="D25" s="693"/>
      <c r="E25" s="693"/>
      <c r="F25" s="693"/>
      <c r="G25" s="693"/>
      <c r="H25" s="693"/>
      <c r="I25" s="716"/>
    </row>
    <row r="26" spans="1:9">
      <c r="A26" s="697" t="s">
        <v>91</v>
      </c>
      <c r="B26" s="804"/>
      <c r="C26" s="804"/>
      <c r="D26" s="804"/>
      <c r="E26" s="804"/>
      <c r="F26" s="804"/>
      <c r="G26" s="804"/>
      <c r="H26" s="804"/>
      <c r="I26" s="718"/>
    </row>
    <row r="27" spans="1:9">
      <c r="A27" s="693" t="s">
        <v>92</v>
      </c>
      <c r="B27" s="693"/>
      <c r="C27" s="693"/>
      <c r="D27" s="693"/>
      <c r="E27" s="693"/>
      <c r="F27" s="693"/>
      <c r="G27" s="693"/>
      <c r="H27" s="693"/>
      <c r="I27" s="716"/>
    </row>
    <row r="28" spans="1:9">
      <c r="A28" s="693" t="s">
        <v>93</v>
      </c>
      <c r="B28" s="693"/>
      <c r="C28" s="693"/>
      <c r="D28" s="693"/>
      <c r="E28" s="693"/>
      <c r="F28" s="693"/>
      <c r="G28" s="693"/>
      <c r="H28" s="693"/>
      <c r="I28" s="716"/>
    </row>
    <row r="29" spans="1:9">
      <c r="A29" s="693" t="s">
        <v>94</v>
      </c>
      <c r="B29" s="693"/>
      <c r="C29" s="693"/>
      <c r="D29" s="693"/>
      <c r="E29" s="693"/>
      <c r="F29" s="693"/>
      <c r="G29" s="693"/>
      <c r="H29" s="693"/>
      <c r="I29" s="716"/>
    </row>
    <row r="30" spans="1:9">
      <c r="A30" s="689" t="s">
        <v>95</v>
      </c>
      <c r="B30" s="690"/>
      <c r="C30" s="690"/>
      <c r="D30" s="690"/>
      <c r="E30" s="690"/>
      <c r="F30" s="690"/>
      <c r="G30" s="690"/>
      <c r="H30" s="690"/>
      <c r="I30" s="714"/>
    </row>
    <row r="31" spans="1:9">
      <c r="A31" s="689" t="s">
        <v>96</v>
      </c>
      <c r="B31" s="690"/>
      <c r="C31" s="690"/>
      <c r="D31" s="690"/>
      <c r="E31" s="690"/>
      <c r="F31" s="690"/>
      <c r="G31" s="690"/>
      <c r="H31" s="690"/>
      <c r="I31" s="714"/>
    </row>
    <row r="32" spans="1:9">
      <c r="A32" s="689" t="s">
        <v>97</v>
      </c>
      <c r="B32" s="690"/>
      <c r="C32" s="690"/>
      <c r="D32" s="690"/>
      <c r="E32" s="690"/>
      <c r="F32" s="690"/>
      <c r="G32" s="690"/>
      <c r="H32" s="690"/>
      <c r="I32" s="714"/>
    </row>
    <row r="33" spans="1:9">
      <c r="A33" s="805" t="s">
        <v>98</v>
      </c>
      <c r="B33" s="806"/>
      <c r="C33" s="806"/>
      <c r="D33" s="806"/>
      <c r="E33" s="806"/>
      <c r="F33" s="806"/>
      <c r="G33" s="806"/>
      <c r="H33" s="806"/>
      <c r="I33" s="825"/>
    </row>
    <row r="34" spans="1:9">
      <c r="A34" s="805" t="s">
        <v>99</v>
      </c>
      <c r="B34" s="806"/>
      <c r="C34" s="806"/>
      <c r="D34" s="806"/>
      <c r="E34" s="806"/>
      <c r="F34" s="806"/>
      <c r="G34" s="806"/>
      <c r="H34" s="806"/>
      <c r="I34" s="825"/>
    </row>
    <row r="35" spans="1:9">
      <c r="A35" s="807" t="s">
        <v>100</v>
      </c>
      <c r="B35" s="808"/>
      <c r="C35" s="808"/>
      <c r="D35" s="808"/>
      <c r="E35" s="808"/>
      <c r="F35" s="808"/>
      <c r="G35" s="808"/>
      <c r="H35" s="808"/>
      <c r="I35" s="826"/>
    </row>
    <row r="36" spans="1:9">
      <c r="A36" s="807" t="s">
        <v>101</v>
      </c>
      <c r="B36" s="808"/>
      <c r="C36" s="808"/>
      <c r="D36" s="808"/>
      <c r="E36" s="808"/>
      <c r="F36" s="808"/>
      <c r="G36" s="808"/>
      <c r="H36" s="808"/>
      <c r="I36" s="826"/>
    </row>
    <row r="37" spans="1:9">
      <c r="A37" s="689" t="s">
        <v>102</v>
      </c>
      <c r="B37" s="690"/>
      <c r="C37" s="690"/>
      <c r="D37" s="690"/>
      <c r="E37" s="690"/>
      <c r="F37" s="690"/>
      <c r="G37" s="690"/>
      <c r="H37" s="690"/>
      <c r="I37" s="714"/>
    </row>
    <row r="38" spans="1:9">
      <c r="A38" s="689" t="s">
        <v>103</v>
      </c>
      <c r="B38" s="690"/>
      <c r="C38" s="690"/>
      <c r="D38" s="690"/>
      <c r="E38" s="690"/>
      <c r="F38" s="690"/>
      <c r="G38" s="690"/>
      <c r="H38" s="690"/>
      <c r="I38" s="714"/>
    </row>
    <row r="39" spans="1:9">
      <c r="A39" s="809" t="s">
        <v>104</v>
      </c>
      <c r="B39" s="690"/>
      <c r="C39" s="690"/>
      <c r="D39" s="690"/>
      <c r="E39" s="690"/>
      <c r="F39" s="690"/>
      <c r="G39" s="690"/>
      <c r="H39" s="690"/>
      <c r="I39" s="714"/>
    </row>
    <row r="40" spans="1:9">
      <c r="A40" s="689" t="s">
        <v>105</v>
      </c>
      <c r="B40" s="690"/>
      <c r="C40" s="690"/>
      <c r="D40" s="690"/>
      <c r="E40" s="690"/>
      <c r="F40" s="690"/>
      <c r="G40" s="690"/>
      <c r="H40" s="690"/>
      <c r="I40" s="714"/>
    </row>
    <row r="41" spans="1:9">
      <c r="A41" s="693" t="s">
        <v>106</v>
      </c>
      <c r="B41" s="693"/>
      <c r="C41" s="693"/>
      <c r="D41" s="693"/>
      <c r="E41" s="693"/>
      <c r="F41" s="693"/>
      <c r="G41" s="693"/>
      <c r="H41" s="693"/>
      <c r="I41" s="716"/>
    </row>
    <row r="42" spans="1:9">
      <c r="A42" s="693" t="s">
        <v>107</v>
      </c>
      <c r="B42" s="693"/>
      <c r="C42" s="693"/>
      <c r="D42" s="693"/>
      <c r="E42" s="693"/>
      <c r="F42" s="693"/>
      <c r="G42" s="693"/>
      <c r="H42" s="693"/>
      <c r="I42" s="716"/>
    </row>
    <row r="43" spans="1:9">
      <c r="A43" s="810" t="s">
        <v>108</v>
      </c>
      <c r="B43" s="811"/>
      <c r="C43" s="811"/>
      <c r="D43" s="811"/>
      <c r="E43" s="811"/>
      <c r="F43" s="811"/>
      <c r="G43" s="811"/>
      <c r="H43" s="811"/>
      <c r="I43" s="827"/>
    </row>
    <row r="44" spans="1:9">
      <c r="A44" s="693" t="s">
        <v>109</v>
      </c>
      <c r="B44" s="707"/>
      <c r="C44" s="707"/>
      <c r="D44" s="707"/>
      <c r="E44" s="707"/>
      <c r="F44" s="707"/>
      <c r="G44" s="707"/>
      <c r="H44" s="707"/>
      <c r="I44" s="716"/>
    </row>
    <row r="45" spans="1:9">
      <c r="A45" s="693" t="s">
        <v>110</v>
      </c>
      <c r="B45" s="693"/>
      <c r="C45" s="693"/>
      <c r="D45" s="693"/>
      <c r="E45" s="693"/>
      <c r="F45" s="693"/>
      <c r="G45" s="693"/>
      <c r="H45" s="693"/>
      <c r="I45" s="716"/>
    </row>
    <row r="46" spans="1:9">
      <c r="A46" s="693" t="s">
        <v>111</v>
      </c>
      <c r="B46" s="693"/>
      <c r="C46" s="693"/>
      <c r="D46" s="693"/>
      <c r="E46" s="693"/>
      <c r="F46" s="693"/>
      <c r="G46" s="693"/>
      <c r="H46" s="693"/>
      <c r="I46" s="716"/>
    </row>
    <row r="47" spans="1:9">
      <c r="A47" s="693" t="s">
        <v>112</v>
      </c>
      <c r="B47" s="693"/>
      <c r="C47" s="693"/>
      <c r="D47" s="693"/>
      <c r="E47" s="693"/>
      <c r="F47" s="693"/>
      <c r="G47" s="693"/>
      <c r="H47" s="693"/>
      <c r="I47" s="716"/>
    </row>
    <row r="48" spans="1:9">
      <c r="A48" s="693" t="s">
        <v>113</v>
      </c>
      <c r="B48" s="693"/>
      <c r="C48" s="693"/>
      <c r="D48" s="693"/>
      <c r="E48" s="693"/>
      <c r="F48" s="693"/>
      <c r="G48" s="693"/>
      <c r="H48" s="693"/>
      <c r="I48" s="716"/>
    </row>
    <row r="49" spans="1:9">
      <c r="A49" s="693" t="s">
        <v>114</v>
      </c>
      <c r="B49" s="693"/>
      <c r="C49" s="693"/>
      <c r="D49" s="693"/>
      <c r="E49" s="693"/>
      <c r="F49" s="693"/>
      <c r="G49" s="693"/>
      <c r="H49" s="693"/>
      <c r="I49" s="716"/>
    </row>
    <row r="50" spans="1:9">
      <c r="A50" s="693" t="s">
        <v>115</v>
      </c>
      <c r="B50" s="693"/>
      <c r="C50" s="693"/>
      <c r="D50" s="693"/>
      <c r="E50" s="693"/>
      <c r="F50" s="693"/>
      <c r="G50" s="693"/>
      <c r="H50" s="693"/>
      <c r="I50" s="716"/>
    </row>
    <row r="51" spans="1:9">
      <c r="A51" s="693" t="s">
        <v>116</v>
      </c>
      <c r="B51" s="693"/>
      <c r="C51" s="693"/>
      <c r="D51" s="693"/>
      <c r="E51" s="693"/>
      <c r="F51" s="693"/>
      <c r="G51" s="693"/>
      <c r="H51" s="693"/>
      <c r="I51" s="716"/>
    </row>
    <row r="52" spans="1:9">
      <c r="A52" s="812" t="s">
        <v>117</v>
      </c>
      <c r="B52" s="694"/>
      <c r="C52" s="694"/>
      <c r="D52" s="694"/>
      <c r="E52" s="694"/>
      <c r="F52" s="694"/>
      <c r="G52" s="694"/>
      <c r="H52" s="694"/>
      <c r="I52" s="716"/>
    </row>
    <row r="53" spans="1:9">
      <c r="A53" s="812" t="s">
        <v>118</v>
      </c>
      <c r="B53" s="694"/>
      <c r="C53" s="694"/>
      <c r="D53" s="694"/>
      <c r="E53" s="694"/>
      <c r="F53" s="694"/>
      <c r="G53" s="694"/>
      <c r="H53" s="694"/>
      <c r="I53" s="716"/>
    </row>
    <row r="54" spans="1:9">
      <c r="A54" s="812" t="s">
        <v>119</v>
      </c>
      <c r="B54" s="694"/>
      <c r="D54" s="694"/>
      <c r="E54" s="694"/>
      <c r="F54" s="694"/>
      <c r="G54" s="694"/>
      <c r="H54" s="694"/>
      <c r="I54" s="716"/>
    </row>
    <row r="55" spans="1:9">
      <c r="A55" s="812" t="s">
        <v>120</v>
      </c>
      <c r="B55" s="694"/>
      <c r="C55" s="694"/>
      <c r="D55" s="694"/>
      <c r="E55" s="694"/>
      <c r="F55" s="694"/>
      <c r="G55" s="694"/>
      <c r="H55" s="694"/>
      <c r="I55" s="716"/>
    </row>
    <row r="56" spans="1:9">
      <c r="A56" s="812" t="s">
        <v>121</v>
      </c>
      <c r="B56" s="694"/>
      <c r="C56" s="694"/>
      <c r="D56" s="694"/>
      <c r="E56" s="694"/>
      <c r="F56" s="694"/>
      <c r="G56" s="694"/>
      <c r="H56" s="694"/>
      <c r="I56" s="716"/>
    </row>
    <row r="57" spans="1:9">
      <c r="A57" s="813" t="s">
        <v>122</v>
      </c>
      <c r="B57" s="814"/>
      <c r="C57" s="814"/>
      <c r="D57" s="814"/>
      <c r="E57" s="814"/>
      <c r="F57" s="814"/>
      <c r="G57" s="814"/>
      <c r="H57" s="814"/>
      <c r="I57" s="716"/>
    </row>
    <row r="58" spans="1:9">
      <c r="A58" s="815" t="s">
        <v>123</v>
      </c>
      <c r="B58" s="816"/>
      <c r="C58" s="816"/>
      <c r="D58" s="816"/>
      <c r="E58" s="816"/>
      <c r="F58" s="816"/>
      <c r="G58" s="816"/>
      <c r="H58" s="816"/>
      <c r="I58" s="714"/>
    </row>
    <row r="59" spans="1:9">
      <c r="A59" s="815" t="s">
        <v>124</v>
      </c>
      <c r="B59" s="816"/>
      <c r="C59" s="816"/>
      <c r="D59" s="816"/>
      <c r="E59" s="816"/>
      <c r="F59" s="816"/>
      <c r="G59" s="816"/>
      <c r="H59" s="816"/>
      <c r="I59" s="714"/>
    </row>
    <row r="60" spans="1:9">
      <c r="A60" s="815" t="s">
        <v>125</v>
      </c>
      <c r="B60" s="816"/>
      <c r="C60" s="816"/>
      <c r="D60" s="816"/>
      <c r="E60" s="816"/>
      <c r="F60" s="816"/>
      <c r="G60" s="816"/>
      <c r="H60" s="816"/>
      <c r="I60" s="714"/>
    </row>
    <row r="61" spans="1:9">
      <c r="A61" s="817" t="s">
        <v>126</v>
      </c>
      <c r="B61" s="690"/>
      <c r="C61" s="690"/>
      <c r="D61" s="690"/>
      <c r="E61" s="690"/>
      <c r="F61" s="690"/>
      <c r="G61" s="690"/>
      <c r="H61" s="690"/>
      <c r="I61" s="714"/>
    </row>
    <row r="62" spans="1:9">
      <c r="A62" s="817" t="s">
        <v>127</v>
      </c>
      <c r="B62" s="690"/>
      <c r="C62" s="690"/>
      <c r="D62" s="690"/>
      <c r="E62" s="690"/>
      <c r="F62" s="690"/>
      <c r="G62" s="690"/>
      <c r="H62" s="690"/>
      <c r="I62" s="714"/>
    </row>
    <row r="63" spans="1:9">
      <c r="A63" s="817" t="s">
        <v>128</v>
      </c>
      <c r="B63" s="690"/>
      <c r="C63" s="690"/>
      <c r="D63" s="690"/>
      <c r="E63" s="690"/>
      <c r="F63" s="690"/>
      <c r="G63" s="690"/>
      <c r="H63" s="690"/>
      <c r="I63" s="714"/>
    </row>
    <row r="64" spans="1:9">
      <c r="A64" s="693" t="s">
        <v>129</v>
      </c>
      <c r="B64" s="693"/>
      <c r="C64" s="693"/>
      <c r="D64" s="693"/>
      <c r="E64" s="693"/>
      <c r="F64" s="693"/>
      <c r="G64" s="693"/>
      <c r="H64" s="693"/>
      <c r="I64" s="716"/>
    </row>
    <row r="65" spans="1:9">
      <c r="A65" s="789" t="s">
        <v>130</v>
      </c>
      <c r="B65" s="787"/>
      <c r="C65" s="787"/>
      <c r="D65" s="787"/>
      <c r="E65" s="787"/>
      <c r="F65" s="787"/>
      <c r="G65" s="787"/>
      <c r="H65" s="787"/>
      <c r="I65" s="818"/>
    </row>
    <row r="66" spans="1:9">
      <c r="A66" s="789" t="s">
        <v>131</v>
      </c>
      <c r="B66" s="787"/>
      <c r="C66" s="787"/>
      <c r="D66" s="787"/>
      <c r="E66" s="787"/>
      <c r="F66" s="787"/>
      <c r="G66" s="787"/>
      <c r="H66" s="787"/>
      <c r="I66" s="818"/>
    </row>
    <row r="67" spans="1:9">
      <c r="A67" s="789" t="s">
        <v>132</v>
      </c>
      <c r="B67" s="787"/>
      <c r="C67" s="787"/>
      <c r="D67" s="787"/>
      <c r="E67" s="787"/>
      <c r="F67" s="787"/>
      <c r="G67" s="787"/>
      <c r="H67" s="787"/>
      <c r="I67" s="818"/>
    </row>
    <row r="68" ht="14.25" spans="1:9">
      <c r="A68" s="828" t="s">
        <v>133</v>
      </c>
      <c r="B68" s="829"/>
      <c r="C68" s="830"/>
      <c r="D68" s="830"/>
      <c r="E68" s="830"/>
      <c r="F68" s="830"/>
      <c r="G68" s="830"/>
      <c r="H68" s="830"/>
      <c r="I68" s="842"/>
    </row>
    <row r="69" ht="14.25" spans="1:9">
      <c r="A69" s="828" t="s">
        <v>134</v>
      </c>
      <c r="B69" s="829"/>
      <c r="C69" s="830"/>
      <c r="D69" s="830"/>
      <c r="E69" s="830"/>
      <c r="F69" s="830"/>
      <c r="H69" s="830"/>
      <c r="I69" s="842"/>
    </row>
    <row r="70" ht="14.25" spans="1:9">
      <c r="A70" s="831" t="s">
        <v>135</v>
      </c>
      <c r="B70" s="500"/>
      <c r="C70" s="610"/>
      <c r="D70" s="610"/>
      <c r="E70" s="610"/>
      <c r="F70" s="610"/>
      <c r="G70" s="610"/>
      <c r="H70" s="610"/>
      <c r="I70" s="843"/>
    </row>
    <row r="71" spans="1:9">
      <c r="A71" s="789" t="s">
        <v>136</v>
      </c>
      <c r="B71" s="787"/>
      <c r="C71" s="787"/>
      <c r="D71" s="787"/>
      <c r="E71" s="787"/>
      <c r="F71" s="787"/>
      <c r="G71" s="787"/>
      <c r="H71" s="787"/>
      <c r="I71" s="818"/>
    </row>
    <row r="72" spans="1:9">
      <c r="A72" s="832" t="s">
        <v>137</v>
      </c>
      <c r="B72" s="787"/>
      <c r="C72" s="787"/>
      <c r="D72" s="787"/>
      <c r="E72" s="787"/>
      <c r="F72" s="787"/>
      <c r="G72" s="787"/>
      <c r="H72" s="787"/>
      <c r="I72" s="818"/>
    </row>
    <row r="73" spans="1:9">
      <c r="A73" s="832" t="s">
        <v>138</v>
      </c>
      <c r="B73" s="787"/>
      <c r="C73" s="787"/>
      <c r="D73" s="787"/>
      <c r="E73" s="787"/>
      <c r="F73" s="787"/>
      <c r="G73" s="787"/>
      <c r="H73" s="787"/>
      <c r="I73" s="818"/>
    </row>
    <row r="74" spans="1:9">
      <c r="A74" s="832" t="s">
        <v>139</v>
      </c>
      <c r="B74" s="787"/>
      <c r="C74" s="787"/>
      <c r="D74" s="787"/>
      <c r="E74" s="787"/>
      <c r="F74" s="787"/>
      <c r="G74" s="787"/>
      <c r="H74" s="787"/>
      <c r="I74" s="818"/>
    </row>
    <row r="75" spans="1:9">
      <c r="A75" s="832" t="s">
        <v>140</v>
      </c>
      <c r="B75" s="787"/>
      <c r="C75" s="787"/>
      <c r="D75" s="787"/>
      <c r="E75" s="787"/>
      <c r="F75" s="787"/>
      <c r="G75" s="787"/>
      <c r="H75" s="787"/>
      <c r="I75" s="818"/>
    </row>
    <row r="76" spans="1:9">
      <c r="A76" s="832" t="s">
        <v>141</v>
      </c>
      <c r="B76" s="787"/>
      <c r="C76" s="787"/>
      <c r="D76" s="787"/>
      <c r="E76" s="787"/>
      <c r="F76" s="787"/>
      <c r="G76" s="787"/>
      <c r="H76" s="787"/>
      <c r="I76" s="818"/>
    </row>
    <row r="77" spans="1:9">
      <c r="A77" s="832" t="s">
        <v>142</v>
      </c>
      <c r="B77" s="787"/>
      <c r="C77" s="787"/>
      <c r="D77" s="787"/>
      <c r="E77" s="787"/>
      <c r="F77" s="787"/>
      <c r="G77" s="787"/>
      <c r="H77" s="787"/>
      <c r="I77" s="818"/>
    </row>
    <row r="78" spans="1:9">
      <c r="A78" s="832" t="s">
        <v>143</v>
      </c>
      <c r="B78" s="787"/>
      <c r="C78" s="787"/>
      <c r="D78" s="787"/>
      <c r="E78" s="787"/>
      <c r="F78" s="787"/>
      <c r="G78" s="787"/>
      <c r="H78" s="787"/>
      <c r="I78" s="818"/>
    </row>
    <row r="79" spans="1:9">
      <c r="A79" s="832" t="s">
        <v>144</v>
      </c>
      <c r="B79" s="787"/>
      <c r="C79" s="787"/>
      <c r="D79" s="787"/>
      <c r="E79" s="787"/>
      <c r="F79" s="787"/>
      <c r="G79" s="787"/>
      <c r="H79" s="787"/>
      <c r="I79" s="818"/>
    </row>
    <row r="80" spans="1:9">
      <c r="A80" s="689" t="s">
        <v>145</v>
      </c>
      <c r="B80" s="687"/>
      <c r="C80" s="687"/>
      <c r="D80" s="687"/>
      <c r="E80" s="687"/>
      <c r="F80" s="687"/>
      <c r="G80" s="687"/>
      <c r="H80" s="687"/>
      <c r="I80" s="714"/>
    </row>
    <row r="81" spans="1:9">
      <c r="A81" s="689" t="s">
        <v>146</v>
      </c>
      <c r="B81" s="833"/>
      <c r="C81" s="833"/>
      <c r="D81" s="833"/>
      <c r="E81" s="833"/>
      <c r="F81" s="833"/>
      <c r="G81" s="833"/>
      <c r="H81" s="833"/>
      <c r="I81" s="714"/>
    </row>
    <row r="82" ht="25" customHeight="1" spans="1:9">
      <c r="A82" s="689" t="s">
        <v>147</v>
      </c>
      <c r="B82" s="833"/>
      <c r="C82" s="833"/>
      <c r="D82" s="833"/>
      <c r="E82" s="833"/>
      <c r="F82" s="833"/>
      <c r="G82" s="833"/>
      <c r="H82" s="833"/>
      <c r="I82" s="714"/>
    </row>
    <row r="83" spans="1:9">
      <c r="A83" s="832" t="s">
        <v>148</v>
      </c>
      <c r="B83" s="787"/>
      <c r="C83" s="787"/>
      <c r="D83" s="787"/>
      <c r="E83" s="787"/>
      <c r="F83" s="787"/>
      <c r="G83" s="787"/>
      <c r="H83" s="787"/>
      <c r="I83" s="818"/>
    </row>
    <row r="84" spans="1:9">
      <c r="A84" s="832" t="s">
        <v>149</v>
      </c>
      <c r="B84" s="787"/>
      <c r="C84" s="787"/>
      <c r="D84" s="787"/>
      <c r="E84" s="787"/>
      <c r="F84" s="787"/>
      <c r="G84" s="787"/>
      <c r="H84" s="787"/>
      <c r="I84" s="818"/>
    </row>
    <row r="85" spans="1:9">
      <c r="A85" s="834" t="s">
        <v>150</v>
      </c>
      <c r="B85" s="787"/>
      <c r="C85" s="787"/>
      <c r="D85" s="787"/>
      <c r="E85" s="787"/>
      <c r="F85" s="787"/>
      <c r="G85" s="787"/>
      <c r="H85" s="787"/>
      <c r="I85" s="818"/>
    </row>
    <row r="86" ht="45" customHeight="1" spans="1:9">
      <c r="A86" s="835" t="s">
        <v>151</v>
      </c>
      <c r="B86" s="836"/>
      <c r="C86" s="836"/>
      <c r="D86" s="836"/>
      <c r="E86" s="836"/>
      <c r="F86" s="836"/>
      <c r="G86" s="836"/>
      <c r="H86" s="836"/>
      <c r="I86" s="844"/>
    </row>
    <row r="87" spans="1:9">
      <c r="A87" s="834" t="s">
        <v>152</v>
      </c>
      <c r="B87" s="787"/>
      <c r="C87" s="787"/>
      <c r="D87" s="787"/>
      <c r="E87" s="787"/>
      <c r="F87" s="787"/>
      <c r="G87" s="787"/>
      <c r="H87" s="787"/>
      <c r="I87" s="818"/>
    </row>
    <row r="88" spans="1:9">
      <c r="A88" s="837" t="s">
        <v>153</v>
      </c>
      <c r="B88" s="787"/>
      <c r="C88" s="787"/>
      <c r="D88" s="787"/>
      <c r="E88" s="787"/>
      <c r="F88" s="787"/>
      <c r="G88" s="787"/>
      <c r="H88" s="787"/>
      <c r="I88" s="818"/>
    </row>
    <row r="89" ht="27" customHeight="1" spans="1:9">
      <c r="A89" s="838" t="s">
        <v>154</v>
      </c>
      <c r="B89" s="839"/>
      <c r="C89" s="839"/>
      <c r="D89" s="839"/>
      <c r="E89" s="839"/>
      <c r="F89" s="839"/>
      <c r="G89" s="839"/>
      <c r="H89" s="839"/>
      <c r="I89" s="845"/>
    </row>
    <row r="90" spans="1:9">
      <c r="A90" s="840" t="s">
        <v>155</v>
      </c>
      <c r="B90" s="841"/>
      <c r="C90" s="841"/>
      <c r="D90" s="841"/>
      <c r="E90" s="841"/>
      <c r="F90" s="841"/>
      <c r="G90" s="841"/>
      <c r="H90" s="841"/>
      <c r="I90" s="846"/>
    </row>
  </sheetData>
  <mergeCells count="39">
    <mergeCell ref="A1:I1"/>
    <mergeCell ref="A5:I5"/>
    <mergeCell ref="A6:I6"/>
    <mergeCell ref="A7:I7"/>
    <mergeCell ref="A8:I8"/>
    <mergeCell ref="A9:I9"/>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 ref="A42:I42"/>
    <mergeCell ref="A43:I43"/>
    <mergeCell ref="A44:I44"/>
    <mergeCell ref="A45:I45"/>
    <mergeCell ref="A46:I46"/>
    <mergeCell ref="A47:I47"/>
    <mergeCell ref="A48:I48"/>
    <mergeCell ref="A49:I49"/>
    <mergeCell ref="A50:I50"/>
    <mergeCell ref="A51:I51"/>
    <mergeCell ref="A64:I64"/>
    <mergeCell ref="A80:I80"/>
    <mergeCell ref="A81:I81"/>
    <mergeCell ref="A82:I82"/>
    <mergeCell ref="A86:I86"/>
    <mergeCell ref="A89:I89"/>
  </mergeCells>
  <hyperlinks>
    <hyperlink ref="J1" location="目录!A1" display="目录"/>
    <hyperlink ref="H2" location="四大快递不接带电国家!A1" display="DHL不接带电国家"/>
  </hyperlinks>
  <pageMargins left="0.75" right="0.75" top="1" bottom="1" header="0.5" footer="0.5"/>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185"/>
  <sheetViews>
    <sheetView topLeftCell="B1" workbookViewId="0">
      <selection activeCell="X1" sqref="X1"/>
    </sheetView>
  </sheetViews>
  <sheetFormatPr defaultColWidth="9" defaultRowHeight="13.5"/>
  <cols>
    <col min="2" max="2" width="7.05833333333333" style="354" customWidth="1"/>
    <col min="3" max="3" width="8.675" style="354" customWidth="1"/>
    <col min="4" max="12" width="6.44166666666667" style="354" customWidth="1"/>
    <col min="13" max="13" width="5.88333333333333" style="354" customWidth="1"/>
    <col min="14" max="23" width="6.44166666666667" style="354" customWidth="1"/>
    <col min="24" max="24" width="8.08333333333333" customWidth="1"/>
    <col min="16378" max="16384" width="9" style="355"/>
  </cols>
  <sheetData>
    <row r="1" customFormat="1" ht="46.5" spans="1:25">
      <c r="A1" s="282" t="s">
        <v>1823</v>
      </c>
      <c r="B1" s="282"/>
      <c r="C1" s="282"/>
      <c r="D1" s="282"/>
      <c r="E1" s="282"/>
      <c r="F1" s="282"/>
      <c r="G1" s="282"/>
      <c r="H1" s="282"/>
      <c r="I1" s="282"/>
      <c r="J1" s="282"/>
      <c r="K1" s="282"/>
      <c r="L1" s="282"/>
      <c r="M1" s="282"/>
      <c r="N1" s="282"/>
      <c r="O1" s="282"/>
      <c r="P1" s="282"/>
      <c r="Q1" s="282"/>
      <c r="R1" s="282"/>
      <c r="S1" s="282"/>
      <c r="T1" s="282"/>
      <c r="U1" s="282"/>
      <c r="V1" s="282"/>
      <c r="W1" s="282"/>
      <c r="X1" s="26" t="s">
        <v>672</v>
      </c>
      <c r="Y1" s="26" t="s">
        <v>1824</v>
      </c>
    </row>
    <row r="2" s="352" customFormat="1" ht="35" customHeight="1" spans="1:16383">
      <c r="A2" s="283" t="s">
        <v>1825</v>
      </c>
      <c r="B2" s="283"/>
      <c r="C2" s="283"/>
      <c r="D2" s="283"/>
      <c r="E2" s="283"/>
      <c r="F2" s="283"/>
      <c r="G2" s="283"/>
      <c r="H2" s="283"/>
      <c r="I2" s="283"/>
      <c r="J2" s="283"/>
      <c r="K2" s="283"/>
      <c r="L2" s="283"/>
      <c r="M2" s="283"/>
      <c r="N2" s="283"/>
      <c r="O2" s="283"/>
      <c r="P2" s="283"/>
      <c r="Q2" s="283"/>
      <c r="R2" s="283"/>
      <c r="S2" s="283"/>
      <c r="T2" s="283"/>
      <c r="U2" s="283"/>
      <c r="V2" s="283"/>
      <c r="W2" s="283"/>
      <c r="X2" s="366"/>
      <c r="Y2" s="366"/>
      <c r="Z2" s="366"/>
      <c r="AA2" s="366"/>
      <c r="AB2" s="366"/>
      <c r="XEX2" s="367"/>
      <c r="XEY2" s="367"/>
      <c r="XEZ2" s="367"/>
      <c r="XFA2" s="367"/>
      <c r="XFB2" s="367"/>
      <c r="XFC2" s="367"/>
    </row>
    <row r="3" s="352" customFormat="1" ht="35" customHeight="1" spans="1:16383">
      <c r="A3" s="284" t="s">
        <v>1826</v>
      </c>
      <c r="B3" s="283"/>
      <c r="C3" s="283"/>
      <c r="D3" s="283"/>
      <c r="E3" s="283"/>
      <c r="F3" s="283"/>
      <c r="G3" s="283"/>
      <c r="H3" s="283"/>
      <c r="I3" s="283"/>
      <c r="J3" s="283"/>
      <c r="K3" s="283"/>
      <c r="L3" s="283"/>
      <c r="M3" s="283"/>
      <c r="N3" s="283"/>
      <c r="O3" s="283"/>
      <c r="P3" s="283"/>
      <c r="Q3" s="283"/>
      <c r="R3" s="283"/>
      <c r="S3" s="283"/>
      <c r="T3" s="283"/>
      <c r="U3" s="283"/>
      <c r="V3" s="283"/>
      <c r="W3" s="283"/>
      <c r="X3" s="366"/>
      <c r="Y3" s="366"/>
      <c r="Z3" s="366"/>
      <c r="AA3" s="366"/>
      <c r="AB3" s="366"/>
      <c r="XEX3" s="367"/>
      <c r="XEY3" s="367"/>
      <c r="XEZ3" s="367"/>
      <c r="XFA3" s="367"/>
      <c r="XFB3" s="367"/>
      <c r="XFC3" s="367"/>
    </row>
    <row r="4" customFormat="1" ht="45" spans="1:23">
      <c r="A4" s="356" t="s">
        <v>308</v>
      </c>
      <c r="B4" s="357" t="s">
        <v>1827</v>
      </c>
      <c r="C4" s="357" t="s">
        <v>1828</v>
      </c>
      <c r="D4" s="357" t="s">
        <v>1829</v>
      </c>
      <c r="E4" s="357" t="s">
        <v>1830</v>
      </c>
      <c r="F4" s="357" t="s">
        <v>1831</v>
      </c>
      <c r="G4" s="357" t="s">
        <v>1832</v>
      </c>
      <c r="H4" s="358" t="s">
        <v>1833</v>
      </c>
      <c r="I4" s="358" t="s">
        <v>1834</v>
      </c>
      <c r="J4" s="876" t="s">
        <v>1835</v>
      </c>
      <c r="K4" s="358" t="s">
        <v>1836</v>
      </c>
      <c r="L4" s="357" t="s">
        <v>1837</v>
      </c>
      <c r="M4" s="357" t="s">
        <v>1838</v>
      </c>
      <c r="N4" s="357" t="s">
        <v>1839</v>
      </c>
      <c r="O4" s="357" t="s">
        <v>1840</v>
      </c>
      <c r="P4" s="357" t="s">
        <v>1841</v>
      </c>
      <c r="Q4" s="357" t="s">
        <v>1842</v>
      </c>
      <c r="R4" s="876" t="s">
        <v>1843</v>
      </c>
      <c r="S4" s="358" t="s">
        <v>1844</v>
      </c>
      <c r="T4" s="358" t="s">
        <v>1845</v>
      </c>
      <c r="U4" s="358" t="s">
        <v>1846</v>
      </c>
      <c r="V4" s="358" t="s">
        <v>1847</v>
      </c>
      <c r="W4" s="357" t="s">
        <v>1848</v>
      </c>
    </row>
    <row r="5" customFormat="1" ht="15" spans="1:23">
      <c r="A5" s="359" t="s">
        <v>1849</v>
      </c>
      <c r="B5" s="360">
        <v>1</v>
      </c>
      <c r="C5" s="360">
        <v>2</v>
      </c>
      <c r="D5" s="360">
        <v>3</v>
      </c>
      <c r="E5" s="360">
        <v>4</v>
      </c>
      <c r="F5" s="360">
        <v>5</v>
      </c>
      <c r="G5" s="360">
        <v>6</v>
      </c>
      <c r="H5" s="360">
        <v>7</v>
      </c>
      <c r="I5" s="360">
        <v>8</v>
      </c>
      <c r="J5" s="360">
        <v>9</v>
      </c>
      <c r="K5" s="360">
        <v>10</v>
      </c>
      <c r="L5" s="360">
        <v>11</v>
      </c>
      <c r="M5" s="360">
        <v>12</v>
      </c>
      <c r="N5" s="360">
        <v>13</v>
      </c>
      <c r="O5" s="360">
        <v>14</v>
      </c>
      <c r="P5" s="360">
        <v>15</v>
      </c>
      <c r="Q5" s="360">
        <v>16</v>
      </c>
      <c r="R5" s="360">
        <v>17</v>
      </c>
      <c r="S5" s="360">
        <v>18</v>
      </c>
      <c r="T5" s="360">
        <v>19</v>
      </c>
      <c r="U5" s="360">
        <v>20</v>
      </c>
      <c r="V5" s="360">
        <v>21</v>
      </c>
      <c r="W5" s="360">
        <v>22</v>
      </c>
    </row>
    <row r="6" customFormat="1" ht="15" spans="1:23">
      <c r="A6" s="245">
        <v>1</v>
      </c>
      <c r="B6" s="361">
        <v>255</v>
      </c>
      <c r="C6" s="361">
        <v>348.5</v>
      </c>
      <c r="D6" s="361">
        <v>305</v>
      </c>
      <c r="E6" s="361">
        <v>484</v>
      </c>
      <c r="F6" s="361">
        <v>432</v>
      </c>
      <c r="G6" s="361">
        <v>433</v>
      </c>
      <c r="H6" s="361">
        <v>704</v>
      </c>
      <c r="I6" s="361">
        <v>251</v>
      </c>
      <c r="J6" s="361">
        <v>299</v>
      </c>
      <c r="K6" s="361">
        <v>307.5</v>
      </c>
      <c r="L6" s="361">
        <v>342</v>
      </c>
      <c r="M6" s="361">
        <v>220</v>
      </c>
      <c r="N6" s="361">
        <v>212</v>
      </c>
      <c r="O6" s="361">
        <v>212</v>
      </c>
      <c r="P6" s="361">
        <v>208</v>
      </c>
      <c r="Q6" s="361">
        <v>258</v>
      </c>
      <c r="R6" s="361">
        <v>344.5</v>
      </c>
      <c r="S6" s="361">
        <v>212</v>
      </c>
      <c r="T6" s="361">
        <v>212</v>
      </c>
      <c r="U6" s="361">
        <v>219</v>
      </c>
      <c r="V6" s="361">
        <v>302.5</v>
      </c>
      <c r="W6" s="361">
        <v>307.5</v>
      </c>
    </row>
    <row r="7" customFormat="1" ht="15" spans="1:23">
      <c r="A7" s="245">
        <v>1.5</v>
      </c>
      <c r="B7" s="361">
        <v>294</v>
      </c>
      <c r="C7" s="361">
        <v>401</v>
      </c>
      <c r="D7" s="361">
        <v>347</v>
      </c>
      <c r="E7" s="361">
        <v>540</v>
      </c>
      <c r="F7" s="361">
        <v>484</v>
      </c>
      <c r="G7" s="361">
        <v>519</v>
      </c>
      <c r="H7" s="361">
        <v>824</v>
      </c>
      <c r="I7" s="361">
        <v>288</v>
      </c>
      <c r="J7" s="361">
        <v>334</v>
      </c>
      <c r="K7" s="361">
        <v>360</v>
      </c>
      <c r="L7" s="361">
        <v>382</v>
      </c>
      <c r="M7" s="361">
        <v>256</v>
      </c>
      <c r="N7" s="361">
        <v>241</v>
      </c>
      <c r="O7" s="361">
        <v>241</v>
      </c>
      <c r="P7" s="361">
        <v>237</v>
      </c>
      <c r="Q7" s="361">
        <v>296</v>
      </c>
      <c r="R7" s="361">
        <v>395</v>
      </c>
      <c r="S7" s="361">
        <v>240</v>
      </c>
      <c r="T7" s="361">
        <v>241</v>
      </c>
      <c r="U7" s="361">
        <v>253</v>
      </c>
      <c r="V7" s="361">
        <v>354</v>
      </c>
      <c r="W7" s="361">
        <v>360</v>
      </c>
    </row>
    <row r="8" customFormat="1" ht="15" spans="1:23">
      <c r="A8" s="245">
        <v>2</v>
      </c>
      <c r="B8" s="361">
        <v>322</v>
      </c>
      <c r="C8" s="361">
        <v>440</v>
      </c>
      <c r="D8" s="361">
        <v>378</v>
      </c>
      <c r="E8" s="361">
        <v>585</v>
      </c>
      <c r="F8" s="361">
        <v>533</v>
      </c>
      <c r="G8" s="361">
        <v>598</v>
      </c>
      <c r="H8" s="361">
        <v>934</v>
      </c>
      <c r="I8" s="361">
        <v>315</v>
      </c>
      <c r="J8" s="361">
        <v>364</v>
      </c>
      <c r="K8" s="361">
        <v>397</v>
      </c>
      <c r="L8" s="361">
        <v>406</v>
      </c>
      <c r="M8" s="361">
        <v>277</v>
      </c>
      <c r="N8" s="361">
        <v>263</v>
      </c>
      <c r="O8" s="361">
        <v>263</v>
      </c>
      <c r="P8" s="361">
        <v>260</v>
      </c>
      <c r="Q8" s="361">
        <v>322</v>
      </c>
      <c r="R8" s="361">
        <v>431</v>
      </c>
      <c r="S8" s="361">
        <v>263</v>
      </c>
      <c r="T8" s="361">
        <v>263</v>
      </c>
      <c r="U8" s="361">
        <v>270</v>
      </c>
      <c r="V8" s="361">
        <v>391</v>
      </c>
      <c r="W8" s="361">
        <v>397</v>
      </c>
    </row>
    <row r="9" customFormat="1" ht="15" spans="1:23">
      <c r="A9" s="245">
        <v>2.5</v>
      </c>
      <c r="B9" s="361">
        <v>358</v>
      </c>
      <c r="C9" s="361">
        <v>491.5</v>
      </c>
      <c r="D9" s="361">
        <v>424</v>
      </c>
      <c r="E9" s="361">
        <v>639</v>
      </c>
      <c r="F9" s="361">
        <v>589</v>
      </c>
      <c r="G9" s="361">
        <v>685</v>
      </c>
      <c r="H9" s="361">
        <v>1054</v>
      </c>
      <c r="I9" s="361">
        <v>347</v>
      </c>
      <c r="J9" s="361">
        <v>401</v>
      </c>
      <c r="K9" s="361">
        <v>453.5</v>
      </c>
      <c r="L9" s="361">
        <v>447</v>
      </c>
      <c r="M9" s="361">
        <v>316</v>
      </c>
      <c r="N9" s="361">
        <v>293</v>
      </c>
      <c r="O9" s="361">
        <v>293</v>
      </c>
      <c r="P9" s="361">
        <v>287</v>
      </c>
      <c r="Q9" s="361">
        <v>357</v>
      </c>
      <c r="R9" s="361">
        <v>487.5</v>
      </c>
      <c r="S9" s="361">
        <v>290</v>
      </c>
      <c r="T9" s="361">
        <v>293</v>
      </c>
      <c r="U9" s="361">
        <v>305</v>
      </c>
      <c r="V9" s="361">
        <v>444.5</v>
      </c>
      <c r="W9" s="361">
        <v>453.5</v>
      </c>
    </row>
    <row r="10" customFormat="1" ht="15" spans="1:23">
      <c r="A10" s="245">
        <v>3</v>
      </c>
      <c r="B10" s="361">
        <v>380</v>
      </c>
      <c r="C10" s="361">
        <v>537.5</v>
      </c>
      <c r="D10" s="361">
        <v>451</v>
      </c>
      <c r="E10" s="361">
        <v>684</v>
      </c>
      <c r="F10" s="361">
        <v>653</v>
      </c>
      <c r="G10" s="361">
        <v>760</v>
      </c>
      <c r="H10" s="361">
        <v>1130</v>
      </c>
      <c r="I10" s="361">
        <v>374</v>
      </c>
      <c r="J10" s="361">
        <v>428</v>
      </c>
      <c r="K10" s="361">
        <v>483.5</v>
      </c>
      <c r="L10" s="361">
        <v>473</v>
      </c>
      <c r="M10" s="361">
        <v>340</v>
      </c>
      <c r="N10" s="361">
        <v>350</v>
      </c>
      <c r="O10" s="361">
        <v>350</v>
      </c>
      <c r="P10" s="361">
        <v>307</v>
      </c>
      <c r="Q10" s="361">
        <v>387</v>
      </c>
      <c r="R10" s="361">
        <v>529.5</v>
      </c>
      <c r="S10" s="361">
        <v>313</v>
      </c>
      <c r="T10" s="361">
        <v>350</v>
      </c>
      <c r="U10" s="361">
        <v>327</v>
      </c>
      <c r="V10" s="361">
        <v>476.5</v>
      </c>
      <c r="W10" s="361">
        <v>483.5</v>
      </c>
    </row>
    <row r="11" customFormat="1" ht="15" spans="1:23">
      <c r="A11" s="245">
        <v>3.5</v>
      </c>
      <c r="B11" s="361">
        <v>427</v>
      </c>
      <c r="C11" s="361">
        <v>599</v>
      </c>
      <c r="D11" s="361">
        <v>503</v>
      </c>
      <c r="E11" s="361">
        <v>761</v>
      </c>
      <c r="F11" s="361">
        <v>723</v>
      </c>
      <c r="G11" s="361">
        <v>843</v>
      </c>
      <c r="H11" s="361">
        <v>1313</v>
      </c>
      <c r="I11" s="361">
        <v>419</v>
      </c>
      <c r="J11" s="361">
        <v>474</v>
      </c>
      <c r="K11" s="361">
        <v>538</v>
      </c>
      <c r="L11" s="361">
        <v>526</v>
      </c>
      <c r="M11" s="361">
        <v>378</v>
      </c>
      <c r="N11" s="361">
        <v>387</v>
      </c>
      <c r="O11" s="361">
        <v>387</v>
      </c>
      <c r="P11" s="361">
        <v>343</v>
      </c>
      <c r="Q11" s="361">
        <v>429</v>
      </c>
      <c r="R11" s="361">
        <v>592</v>
      </c>
      <c r="S11" s="361">
        <v>349</v>
      </c>
      <c r="T11" s="361">
        <v>387</v>
      </c>
      <c r="U11" s="361">
        <v>364</v>
      </c>
      <c r="V11" s="361">
        <v>530</v>
      </c>
      <c r="W11" s="361">
        <v>538</v>
      </c>
    </row>
    <row r="12" customFormat="1" ht="15" spans="1:23">
      <c r="A12" s="245">
        <v>4</v>
      </c>
      <c r="B12" s="361">
        <v>464</v>
      </c>
      <c r="C12" s="361">
        <v>651</v>
      </c>
      <c r="D12" s="361">
        <v>546</v>
      </c>
      <c r="E12" s="361">
        <v>829</v>
      </c>
      <c r="F12" s="361">
        <v>787</v>
      </c>
      <c r="G12" s="361">
        <v>918</v>
      </c>
      <c r="H12" s="361">
        <v>1486</v>
      </c>
      <c r="I12" s="361">
        <v>454</v>
      </c>
      <c r="J12" s="361">
        <v>513</v>
      </c>
      <c r="K12" s="361">
        <v>574</v>
      </c>
      <c r="L12" s="361">
        <v>566</v>
      </c>
      <c r="M12" s="361">
        <v>401</v>
      </c>
      <c r="N12" s="361">
        <v>422</v>
      </c>
      <c r="O12" s="361">
        <v>422</v>
      </c>
      <c r="P12" s="361">
        <v>372</v>
      </c>
      <c r="Q12" s="361">
        <v>463</v>
      </c>
      <c r="R12" s="361">
        <v>642</v>
      </c>
      <c r="S12" s="361">
        <v>377</v>
      </c>
      <c r="T12" s="361">
        <v>422</v>
      </c>
      <c r="U12" s="361">
        <v>391</v>
      </c>
      <c r="V12" s="361">
        <v>564</v>
      </c>
      <c r="W12" s="361">
        <v>574</v>
      </c>
    </row>
    <row r="13" customFormat="1" ht="15" spans="1:23">
      <c r="A13" s="245">
        <v>4.5</v>
      </c>
      <c r="B13" s="361">
        <v>508</v>
      </c>
      <c r="C13" s="361">
        <v>712.5</v>
      </c>
      <c r="D13" s="361">
        <v>596</v>
      </c>
      <c r="E13" s="361">
        <v>906</v>
      </c>
      <c r="F13" s="361">
        <v>859</v>
      </c>
      <c r="G13" s="361">
        <v>1004</v>
      </c>
      <c r="H13" s="361">
        <v>1666</v>
      </c>
      <c r="I13" s="361">
        <v>496</v>
      </c>
      <c r="J13" s="361">
        <v>563</v>
      </c>
      <c r="K13" s="361">
        <v>627.5</v>
      </c>
      <c r="L13" s="361">
        <v>618</v>
      </c>
      <c r="M13" s="361">
        <v>441</v>
      </c>
      <c r="N13" s="361">
        <v>462</v>
      </c>
      <c r="O13" s="361">
        <v>462</v>
      </c>
      <c r="P13" s="361">
        <v>404</v>
      </c>
      <c r="Q13" s="361">
        <v>505</v>
      </c>
      <c r="R13" s="361">
        <v>702.5</v>
      </c>
      <c r="S13" s="361">
        <v>410</v>
      </c>
      <c r="T13" s="361">
        <v>462</v>
      </c>
      <c r="U13" s="361">
        <v>431</v>
      </c>
      <c r="V13" s="361">
        <v>614.5</v>
      </c>
      <c r="W13" s="361">
        <v>627.5</v>
      </c>
    </row>
    <row r="14" customFormat="1" ht="15" spans="1:23">
      <c r="A14" s="245">
        <v>5</v>
      </c>
      <c r="B14" s="361">
        <v>548</v>
      </c>
      <c r="C14" s="361">
        <v>762.5</v>
      </c>
      <c r="D14" s="361">
        <v>640</v>
      </c>
      <c r="E14" s="361">
        <v>974</v>
      </c>
      <c r="F14" s="361">
        <v>921</v>
      </c>
      <c r="G14" s="361">
        <v>1075</v>
      </c>
      <c r="H14" s="361">
        <v>1840</v>
      </c>
      <c r="I14" s="361">
        <v>532</v>
      </c>
      <c r="J14" s="361">
        <v>602</v>
      </c>
      <c r="K14" s="361">
        <v>661.5</v>
      </c>
      <c r="L14" s="361">
        <v>664</v>
      </c>
      <c r="M14" s="361">
        <v>472</v>
      </c>
      <c r="N14" s="361">
        <v>497</v>
      </c>
      <c r="O14" s="361">
        <v>497</v>
      </c>
      <c r="P14" s="361">
        <v>435</v>
      </c>
      <c r="Q14" s="361">
        <v>541</v>
      </c>
      <c r="R14" s="361">
        <v>754.5</v>
      </c>
      <c r="S14" s="361">
        <v>438</v>
      </c>
      <c r="T14" s="361">
        <v>497</v>
      </c>
      <c r="U14" s="361">
        <v>461</v>
      </c>
      <c r="V14" s="361">
        <v>649.5</v>
      </c>
      <c r="W14" s="361">
        <v>661.5</v>
      </c>
    </row>
    <row r="15" customFormat="1" ht="15" spans="1:23">
      <c r="A15" s="245">
        <v>5.5</v>
      </c>
      <c r="B15" s="361">
        <v>564</v>
      </c>
      <c r="C15" s="361">
        <v>832</v>
      </c>
      <c r="D15" s="361">
        <v>675</v>
      </c>
      <c r="E15" s="361">
        <v>1004</v>
      </c>
      <c r="F15" s="361">
        <v>986</v>
      </c>
      <c r="G15" s="361">
        <v>1125</v>
      </c>
      <c r="H15" s="361">
        <v>1748</v>
      </c>
      <c r="I15" s="361">
        <v>550</v>
      </c>
      <c r="J15" s="361">
        <v>625</v>
      </c>
      <c r="K15" s="361">
        <v>710</v>
      </c>
      <c r="L15" s="361">
        <v>685</v>
      </c>
      <c r="M15" s="361">
        <v>511</v>
      </c>
      <c r="N15" s="361">
        <v>526</v>
      </c>
      <c r="O15" s="361">
        <v>526</v>
      </c>
      <c r="P15" s="361">
        <v>452</v>
      </c>
      <c r="Q15" s="361">
        <v>585</v>
      </c>
      <c r="R15" s="361">
        <v>822</v>
      </c>
      <c r="S15" s="361">
        <v>460</v>
      </c>
      <c r="T15" s="361">
        <v>526</v>
      </c>
      <c r="U15" s="361">
        <v>479</v>
      </c>
      <c r="V15" s="361">
        <v>696</v>
      </c>
      <c r="W15" s="361">
        <v>710</v>
      </c>
    </row>
    <row r="16" customFormat="1" ht="15" spans="1:23">
      <c r="A16" s="245">
        <v>6</v>
      </c>
      <c r="B16" s="361">
        <v>583</v>
      </c>
      <c r="C16" s="361">
        <v>872</v>
      </c>
      <c r="D16" s="361">
        <v>707</v>
      </c>
      <c r="E16" s="361">
        <v>1047</v>
      </c>
      <c r="F16" s="361">
        <v>1028</v>
      </c>
      <c r="G16" s="361">
        <v>1164</v>
      </c>
      <c r="H16" s="361">
        <v>1822</v>
      </c>
      <c r="I16" s="361">
        <v>571</v>
      </c>
      <c r="J16" s="361">
        <v>652</v>
      </c>
      <c r="K16" s="361">
        <v>742</v>
      </c>
      <c r="L16" s="361">
        <v>711</v>
      </c>
      <c r="M16" s="361">
        <v>537</v>
      </c>
      <c r="N16" s="361">
        <v>548</v>
      </c>
      <c r="O16" s="361">
        <v>548</v>
      </c>
      <c r="P16" s="361">
        <v>468</v>
      </c>
      <c r="Q16" s="361">
        <v>611</v>
      </c>
      <c r="R16" s="361">
        <v>861</v>
      </c>
      <c r="S16" s="361">
        <v>476</v>
      </c>
      <c r="T16" s="361">
        <v>548</v>
      </c>
      <c r="U16" s="361">
        <v>496</v>
      </c>
      <c r="V16" s="361">
        <v>727</v>
      </c>
      <c r="W16" s="361">
        <v>742</v>
      </c>
    </row>
    <row r="17" customFormat="1" ht="15" spans="1:23">
      <c r="A17" s="245">
        <v>6.5</v>
      </c>
      <c r="B17" s="361">
        <v>615</v>
      </c>
      <c r="C17" s="361">
        <v>924.5</v>
      </c>
      <c r="D17" s="361">
        <v>743</v>
      </c>
      <c r="E17" s="361">
        <v>1102</v>
      </c>
      <c r="F17" s="361">
        <v>1080</v>
      </c>
      <c r="G17" s="361">
        <v>1208</v>
      </c>
      <c r="H17" s="361">
        <v>1903</v>
      </c>
      <c r="I17" s="361">
        <v>601</v>
      </c>
      <c r="J17" s="361">
        <v>688</v>
      </c>
      <c r="K17" s="361">
        <v>790.5</v>
      </c>
      <c r="L17" s="361">
        <v>747</v>
      </c>
      <c r="M17" s="361">
        <v>572</v>
      </c>
      <c r="N17" s="361">
        <v>576</v>
      </c>
      <c r="O17" s="361">
        <v>576</v>
      </c>
      <c r="P17" s="361">
        <v>494</v>
      </c>
      <c r="Q17" s="361">
        <v>647</v>
      </c>
      <c r="R17" s="361">
        <v>913.5</v>
      </c>
      <c r="S17" s="361">
        <v>503</v>
      </c>
      <c r="T17" s="361">
        <v>576</v>
      </c>
      <c r="U17" s="361">
        <v>523</v>
      </c>
      <c r="V17" s="361">
        <v>774.5</v>
      </c>
      <c r="W17" s="361">
        <v>790.5</v>
      </c>
    </row>
    <row r="18" customFormat="1" ht="15" spans="1:23">
      <c r="A18" s="245">
        <v>7</v>
      </c>
      <c r="B18" s="361">
        <v>638</v>
      </c>
      <c r="C18" s="361">
        <v>964.5</v>
      </c>
      <c r="D18" s="361">
        <v>779</v>
      </c>
      <c r="E18" s="361">
        <v>1146</v>
      </c>
      <c r="F18" s="361">
        <v>1123</v>
      </c>
      <c r="G18" s="361">
        <v>1250</v>
      </c>
      <c r="H18" s="361">
        <v>1980</v>
      </c>
      <c r="I18" s="361">
        <v>623</v>
      </c>
      <c r="J18" s="361">
        <v>715</v>
      </c>
      <c r="K18" s="361">
        <v>822.5</v>
      </c>
      <c r="L18" s="361">
        <v>775</v>
      </c>
      <c r="M18" s="361">
        <v>594</v>
      </c>
      <c r="N18" s="361">
        <v>595</v>
      </c>
      <c r="O18" s="361">
        <v>595</v>
      </c>
      <c r="P18" s="361">
        <v>513</v>
      </c>
      <c r="Q18" s="361">
        <v>674</v>
      </c>
      <c r="R18" s="361">
        <v>952.5</v>
      </c>
      <c r="S18" s="361">
        <v>521</v>
      </c>
      <c r="T18" s="361">
        <v>595</v>
      </c>
      <c r="U18" s="361">
        <v>541</v>
      </c>
      <c r="V18" s="361">
        <v>804.5</v>
      </c>
      <c r="W18" s="361">
        <v>822.5</v>
      </c>
    </row>
    <row r="19" customFormat="1" ht="15" spans="1:23">
      <c r="A19" s="245">
        <v>7.5</v>
      </c>
      <c r="B19" s="361">
        <v>669</v>
      </c>
      <c r="C19" s="361">
        <v>1016</v>
      </c>
      <c r="D19" s="361">
        <v>815</v>
      </c>
      <c r="E19" s="361">
        <v>1200</v>
      </c>
      <c r="F19" s="361">
        <v>1177</v>
      </c>
      <c r="G19" s="361">
        <v>1298</v>
      </c>
      <c r="H19" s="361">
        <v>2059</v>
      </c>
      <c r="I19" s="361">
        <v>652</v>
      </c>
      <c r="J19" s="361">
        <v>751</v>
      </c>
      <c r="K19" s="361">
        <v>869</v>
      </c>
      <c r="L19" s="361">
        <v>812</v>
      </c>
      <c r="M19" s="361">
        <v>629</v>
      </c>
      <c r="N19" s="361">
        <v>629</v>
      </c>
      <c r="O19" s="361">
        <v>629</v>
      </c>
      <c r="P19" s="361">
        <v>537</v>
      </c>
      <c r="Q19" s="361">
        <v>710</v>
      </c>
      <c r="R19" s="361">
        <v>1006</v>
      </c>
      <c r="S19" s="361">
        <v>542</v>
      </c>
      <c r="T19" s="361">
        <v>629</v>
      </c>
      <c r="U19" s="361">
        <v>567</v>
      </c>
      <c r="V19" s="361">
        <v>855</v>
      </c>
      <c r="W19" s="361">
        <v>869</v>
      </c>
    </row>
    <row r="20" customFormat="1" ht="15" spans="1:23">
      <c r="A20" s="245">
        <v>8</v>
      </c>
      <c r="B20" s="361">
        <v>690</v>
      </c>
      <c r="C20" s="361">
        <v>1060</v>
      </c>
      <c r="D20" s="361">
        <v>847</v>
      </c>
      <c r="E20" s="361">
        <v>1244</v>
      </c>
      <c r="F20" s="361">
        <v>1218</v>
      </c>
      <c r="G20" s="361">
        <v>1336</v>
      </c>
      <c r="H20" s="361">
        <v>2135</v>
      </c>
      <c r="I20" s="361">
        <v>673</v>
      </c>
      <c r="J20" s="361">
        <v>773</v>
      </c>
      <c r="K20" s="361">
        <v>898</v>
      </c>
      <c r="L20" s="361">
        <v>834</v>
      </c>
      <c r="M20" s="361">
        <v>653</v>
      </c>
      <c r="N20" s="361">
        <v>646</v>
      </c>
      <c r="O20" s="361">
        <v>646</v>
      </c>
      <c r="P20" s="361">
        <v>553</v>
      </c>
      <c r="Q20" s="361">
        <v>737</v>
      </c>
      <c r="R20" s="361">
        <v>1045</v>
      </c>
      <c r="S20" s="361">
        <v>563</v>
      </c>
      <c r="T20" s="361">
        <v>646</v>
      </c>
      <c r="U20" s="361">
        <v>588</v>
      </c>
      <c r="V20" s="361">
        <v>881</v>
      </c>
      <c r="W20" s="361">
        <v>898</v>
      </c>
    </row>
    <row r="21" customFormat="1" ht="15" spans="1:23">
      <c r="A21" s="245">
        <v>8.5</v>
      </c>
      <c r="B21" s="361">
        <v>717</v>
      </c>
      <c r="C21" s="361">
        <v>1111.5</v>
      </c>
      <c r="D21" s="361">
        <v>885</v>
      </c>
      <c r="E21" s="361">
        <v>1295</v>
      </c>
      <c r="F21" s="361">
        <v>1264</v>
      </c>
      <c r="G21" s="361">
        <v>1383</v>
      </c>
      <c r="H21" s="361">
        <v>2215</v>
      </c>
      <c r="I21" s="361">
        <v>702</v>
      </c>
      <c r="J21" s="361">
        <v>810</v>
      </c>
      <c r="K21" s="361">
        <v>946.5</v>
      </c>
      <c r="L21" s="361">
        <v>871</v>
      </c>
      <c r="M21" s="361">
        <v>684</v>
      </c>
      <c r="N21" s="361">
        <v>674</v>
      </c>
      <c r="O21" s="361">
        <v>674</v>
      </c>
      <c r="P21" s="361">
        <v>580</v>
      </c>
      <c r="Q21" s="361">
        <v>771</v>
      </c>
      <c r="R21" s="361">
        <v>1098.5</v>
      </c>
      <c r="S21" s="361">
        <v>588</v>
      </c>
      <c r="T21" s="361">
        <v>674</v>
      </c>
      <c r="U21" s="361">
        <v>611</v>
      </c>
      <c r="V21" s="361">
        <v>928.5</v>
      </c>
      <c r="W21" s="361">
        <v>946.5</v>
      </c>
    </row>
    <row r="22" customFormat="1" ht="15" spans="1:23">
      <c r="A22" s="245">
        <v>9</v>
      </c>
      <c r="B22" s="361">
        <v>740</v>
      </c>
      <c r="C22" s="361">
        <v>1151.5</v>
      </c>
      <c r="D22" s="361">
        <v>914</v>
      </c>
      <c r="E22" s="361">
        <v>1339</v>
      </c>
      <c r="F22" s="361">
        <v>1310</v>
      </c>
      <c r="G22" s="361">
        <v>1419</v>
      </c>
      <c r="H22" s="361">
        <v>2289</v>
      </c>
      <c r="I22" s="361">
        <v>723</v>
      </c>
      <c r="J22" s="361">
        <v>836</v>
      </c>
      <c r="K22" s="361">
        <v>976.5</v>
      </c>
      <c r="L22" s="361">
        <v>897</v>
      </c>
      <c r="M22" s="361">
        <v>710</v>
      </c>
      <c r="N22" s="361">
        <v>695</v>
      </c>
      <c r="O22" s="361">
        <v>695</v>
      </c>
      <c r="P22" s="361">
        <v>599</v>
      </c>
      <c r="Q22" s="361">
        <v>800</v>
      </c>
      <c r="R22" s="361">
        <v>1136.5</v>
      </c>
      <c r="S22" s="361">
        <v>605</v>
      </c>
      <c r="T22" s="361">
        <v>695</v>
      </c>
      <c r="U22" s="361">
        <v>629</v>
      </c>
      <c r="V22" s="361">
        <v>958.5</v>
      </c>
      <c r="W22" s="361">
        <v>976.5</v>
      </c>
    </row>
    <row r="23" customFormat="1" ht="15" spans="1:23">
      <c r="A23" s="245">
        <v>9.5</v>
      </c>
      <c r="B23" s="361">
        <v>770</v>
      </c>
      <c r="C23" s="361">
        <v>1203</v>
      </c>
      <c r="D23" s="361">
        <v>952</v>
      </c>
      <c r="E23" s="361">
        <v>1390</v>
      </c>
      <c r="F23" s="361">
        <v>1360</v>
      </c>
      <c r="G23" s="361">
        <v>1465</v>
      </c>
      <c r="H23" s="361">
        <v>2372</v>
      </c>
      <c r="I23" s="361">
        <v>753</v>
      </c>
      <c r="J23" s="361">
        <v>870</v>
      </c>
      <c r="K23" s="361">
        <v>1024</v>
      </c>
      <c r="L23" s="361">
        <v>935</v>
      </c>
      <c r="M23" s="361">
        <v>742</v>
      </c>
      <c r="N23" s="361">
        <v>722</v>
      </c>
      <c r="O23" s="361">
        <v>722</v>
      </c>
      <c r="P23" s="361">
        <v>620</v>
      </c>
      <c r="Q23" s="361">
        <v>833</v>
      </c>
      <c r="R23" s="361">
        <v>1190</v>
      </c>
      <c r="S23" s="361">
        <v>629</v>
      </c>
      <c r="T23" s="361">
        <v>722</v>
      </c>
      <c r="U23" s="361">
        <v>656</v>
      </c>
      <c r="V23" s="361">
        <v>1006</v>
      </c>
      <c r="W23" s="361">
        <v>1024</v>
      </c>
    </row>
    <row r="24" customFormat="1" ht="15" spans="1:23">
      <c r="A24" s="245">
        <v>10</v>
      </c>
      <c r="B24" s="361">
        <v>790</v>
      </c>
      <c r="C24" s="361">
        <v>1245</v>
      </c>
      <c r="D24" s="361">
        <v>983</v>
      </c>
      <c r="E24" s="361">
        <v>1435</v>
      </c>
      <c r="F24" s="361">
        <v>1403</v>
      </c>
      <c r="G24" s="361">
        <v>1503</v>
      </c>
      <c r="H24" s="361">
        <v>2441</v>
      </c>
      <c r="I24" s="361">
        <v>772</v>
      </c>
      <c r="J24" s="361">
        <v>898</v>
      </c>
      <c r="K24" s="361">
        <v>1055</v>
      </c>
      <c r="L24" s="361">
        <v>958</v>
      </c>
      <c r="M24" s="361">
        <v>765</v>
      </c>
      <c r="N24" s="361">
        <v>739</v>
      </c>
      <c r="O24" s="361">
        <v>739</v>
      </c>
      <c r="P24" s="361">
        <v>638</v>
      </c>
      <c r="Q24" s="361">
        <v>859</v>
      </c>
      <c r="R24" s="361">
        <v>1228</v>
      </c>
      <c r="S24" s="361">
        <v>644</v>
      </c>
      <c r="T24" s="361">
        <v>739</v>
      </c>
      <c r="U24" s="361">
        <v>672</v>
      </c>
      <c r="V24" s="361">
        <v>1035</v>
      </c>
      <c r="W24" s="361">
        <v>1055</v>
      </c>
    </row>
    <row r="25" customFormat="1" ht="15" spans="1:23">
      <c r="A25" s="245">
        <v>10.5</v>
      </c>
      <c r="B25" s="361">
        <v>816</v>
      </c>
      <c r="C25" s="361">
        <v>1304.5</v>
      </c>
      <c r="D25" s="361">
        <v>1030</v>
      </c>
      <c r="E25" s="361">
        <v>1486</v>
      </c>
      <c r="F25" s="361">
        <v>1408</v>
      </c>
      <c r="G25" s="361">
        <v>1548</v>
      </c>
      <c r="H25" s="361">
        <v>2452</v>
      </c>
      <c r="I25" s="361">
        <v>796</v>
      </c>
      <c r="J25" s="361">
        <v>928</v>
      </c>
      <c r="K25" s="361">
        <v>1095.5</v>
      </c>
      <c r="L25" s="361">
        <v>989</v>
      </c>
      <c r="M25" s="361">
        <v>793</v>
      </c>
      <c r="N25" s="361">
        <v>848</v>
      </c>
      <c r="O25" s="361">
        <v>848</v>
      </c>
      <c r="P25" s="361">
        <v>657</v>
      </c>
      <c r="Q25" s="361">
        <v>897</v>
      </c>
      <c r="R25" s="361">
        <v>1287.5</v>
      </c>
      <c r="S25" s="361">
        <v>667</v>
      </c>
      <c r="T25" s="361">
        <v>848</v>
      </c>
      <c r="U25" s="361">
        <v>696</v>
      </c>
      <c r="V25" s="361">
        <v>1073.5</v>
      </c>
      <c r="W25" s="361">
        <v>1095.5</v>
      </c>
    </row>
    <row r="26" customFormat="1" ht="15" spans="1:23">
      <c r="A26" s="245">
        <v>11</v>
      </c>
      <c r="B26" s="361">
        <v>834</v>
      </c>
      <c r="C26" s="361">
        <v>1340.5</v>
      </c>
      <c r="D26" s="361">
        <v>1058</v>
      </c>
      <c r="E26" s="361">
        <v>1522</v>
      </c>
      <c r="F26" s="361">
        <v>1442</v>
      </c>
      <c r="G26" s="361">
        <v>1589</v>
      </c>
      <c r="H26" s="361">
        <v>2513</v>
      </c>
      <c r="I26" s="361">
        <v>819</v>
      </c>
      <c r="J26" s="361">
        <v>950</v>
      </c>
      <c r="K26" s="361">
        <v>1121.5</v>
      </c>
      <c r="L26" s="361">
        <v>1015</v>
      </c>
      <c r="M26" s="361">
        <v>816</v>
      </c>
      <c r="N26" s="361">
        <v>870</v>
      </c>
      <c r="O26" s="361">
        <v>870</v>
      </c>
      <c r="P26" s="361">
        <v>673</v>
      </c>
      <c r="Q26" s="361">
        <v>922</v>
      </c>
      <c r="R26" s="361">
        <v>1324.5</v>
      </c>
      <c r="S26" s="361">
        <v>683</v>
      </c>
      <c r="T26" s="361">
        <v>870</v>
      </c>
      <c r="U26" s="361">
        <v>712</v>
      </c>
      <c r="V26" s="361">
        <v>1099.5</v>
      </c>
      <c r="W26" s="361">
        <v>1121.5</v>
      </c>
    </row>
    <row r="27" customFormat="1" ht="15" spans="1:23">
      <c r="A27" s="245">
        <v>11.5</v>
      </c>
      <c r="B27" s="361">
        <v>867</v>
      </c>
      <c r="C27" s="361">
        <v>1385</v>
      </c>
      <c r="D27" s="361">
        <v>1092</v>
      </c>
      <c r="E27" s="361">
        <v>1568</v>
      </c>
      <c r="F27" s="361">
        <v>1481</v>
      </c>
      <c r="G27" s="361">
        <v>1634</v>
      </c>
      <c r="H27" s="361">
        <v>2586</v>
      </c>
      <c r="I27" s="361">
        <v>845</v>
      </c>
      <c r="J27" s="361">
        <v>981</v>
      </c>
      <c r="K27" s="361">
        <v>1166</v>
      </c>
      <c r="L27" s="361">
        <v>1043</v>
      </c>
      <c r="M27" s="361">
        <v>842</v>
      </c>
      <c r="N27" s="361">
        <v>902</v>
      </c>
      <c r="O27" s="361">
        <v>902</v>
      </c>
      <c r="P27" s="361">
        <v>696</v>
      </c>
      <c r="Q27" s="361">
        <v>954</v>
      </c>
      <c r="R27" s="361">
        <v>1370</v>
      </c>
      <c r="S27" s="361">
        <v>709</v>
      </c>
      <c r="T27" s="361">
        <v>902</v>
      </c>
      <c r="U27" s="361">
        <v>738</v>
      </c>
      <c r="V27" s="361">
        <v>1142</v>
      </c>
      <c r="W27" s="361">
        <v>1166</v>
      </c>
    </row>
    <row r="28" customFormat="1" ht="15" spans="1:23">
      <c r="A28" s="245">
        <v>12</v>
      </c>
      <c r="B28" s="361">
        <v>887</v>
      </c>
      <c r="C28" s="361">
        <v>1421</v>
      </c>
      <c r="D28" s="361">
        <v>1117</v>
      </c>
      <c r="E28" s="361">
        <v>1604</v>
      </c>
      <c r="F28" s="361">
        <v>1514</v>
      </c>
      <c r="G28" s="361">
        <v>1673</v>
      </c>
      <c r="H28" s="361">
        <v>2647</v>
      </c>
      <c r="I28" s="361">
        <v>865</v>
      </c>
      <c r="J28" s="361">
        <v>1003</v>
      </c>
      <c r="K28" s="361">
        <v>1190</v>
      </c>
      <c r="L28" s="361">
        <v>1064</v>
      </c>
      <c r="M28" s="361">
        <v>863</v>
      </c>
      <c r="N28" s="361">
        <v>923</v>
      </c>
      <c r="O28" s="361">
        <v>923</v>
      </c>
      <c r="P28" s="361">
        <v>715</v>
      </c>
      <c r="Q28" s="361">
        <v>973</v>
      </c>
      <c r="R28" s="361">
        <v>1402</v>
      </c>
      <c r="S28" s="361">
        <v>726</v>
      </c>
      <c r="T28" s="361">
        <v>923</v>
      </c>
      <c r="U28" s="361">
        <v>754</v>
      </c>
      <c r="V28" s="361">
        <v>1168</v>
      </c>
      <c r="W28" s="361">
        <v>1190</v>
      </c>
    </row>
    <row r="29" customFormat="1" ht="15" spans="1:23">
      <c r="A29" s="245">
        <v>12.5</v>
      </c>
      <c r="B29" s="361">
        <v>915</v>
      </c>
      <c r="C29" s="361">
        <v>1466.5</v>
      </c>
      <c r="D29" s="361">
        <v>1153</v>
      </c>
      <c r="E29" s="361">
        <v>1650</v>
      </c>
      <c r="F29" s="361">
        <v>1552</v>
      </c>
      <c r="G29" s="361">
        <v>1721</v>
      </c>
      <c r="H29" s="361">
        <v>2719</v>
      </c>
      <c r="I29" s="361">
        <v>896</v>
      </c>
      <c r="J29" s="361">
        <v>1032</v>
      </c>
      <c r="K29" s="361">
        <v>1230.5</v>
      </c>
      <c r="L29" s="361">
        <v>1093</v>
      </c>
      <c r="M29" s="361">
        <v>892</v>
      </c>
      <c r="N29" s="361">
        <v>953</v>
      </c>
      <c r="O29" s="361">
        <v>953</v>
      </c>
      <c r="P29" s="361">
        <v>741</v>
      </c>
      <c r="Q29" s="361">
        <v>1002</v>
      </c>
      <c r="R29" s="361">
        <v>1444.5</v>
      </c>
      <c r="S29" s="361">
        <v>748</v>
      </c>
      <c r="T29" s="361">
        <v>953</v>
      </c>
      <c r="U29" s="361">
        <v>780</v>
      </c>
      <c r="V29" s="361">
        <v>1208.5</v>
      </c>
      <c r="W29" s="361">
        <v>1230.5</v>
      </c>
    </row>
    <row r="30" customFormat="1" ht="15" spans="1:23">
      <c r="A30" s="245">
        <v>13</v>
      </c>
      <c r="B30" s="361">
        <v>937</v>
      </c>
      <c r="C30" s="361">
        <v>1498.5</v>
      </c>
      <c r="D30" s="361">
        <v>1177</v>
      </c>
      <c r="E30" s="361">
        <v>1688</v>
      </c>
      <c r="F30" s="361">
        <v>1588</v>
      </c>
      <c r="G30" s="361">
        <v>1758</v>
      </c>
      <c r="H30" s="361">
        <v>2783</v>
      </c>
      <c r="I30" s="361">
        <v>913</v>
      </c>
      <c r="J30" s="361">
        <v>1056</v>
      </c>
      <c r="K30" s="361">
        <v>1255.5</v>
      </c>
      <c r="L30" s="361">
        <v>1116</v>
      </c>
      <c r="M30" s="361">
        <v>911</v>
      </c>
      <c r="N30" s="361">
        <v>975</v>
      </c>
      <c r="O30" s="361">
        <v>975</v>
      </c>
      <c r="P30" s="361">
        <v>755</v>
      </c>
      <c r="Q30" s="361">
        <v>1026</v>
      </c>
      <c r="R30" s="361">
        <v>1483.5</v>
      </c>
      <c r="S30" s="361">
        <v>765</v>
      </c>
      <c r="T30" s="361">
        <v>975</v>
      </c>
      <c r="U30" s="361">
        <v>795</v>
      </c>
      <c r="V30" s="361">
        <v>1231.5</v>
      </c>
      <c r="W30" s="361">
        <v>1255.5</v>
      </c>
    </row>
    <row r="31" customFormat="1" ht="15" spans="1:23">
      <c r="A31" s="245">
        <v>13.5</v>
      </c>
      <c r="B31" s="361">
        <v>965</v>
      </c>
      <c r="C31" s="361">
        <v>1547</v>
      </c>
      <c r="D31" s="361">
        <v>1213</v>
      </c>
      <c r="E31" s="361">
        <v>1731</v>
      </c>
      <c r="F31" s="361">
        <v>1627</v>
      </c>
      <c r="G31" s="361">
        <v>1809</v>
      </c>
      <c r="H31" s="361">
        <v>2854</v>
      </c>
      <c r="I31" s="361">
        <v>942</v>
      </c>
      <c r="J31" s="361">
        <v>1084</v>
      </c>
      <c r="K31" s="361">
        <v>1301</v>
      </c>
      <c r="L31" s="361">
        <v>1146</v>
      </c>
      <c r="M31" s="361">
        <v>940</v>
      </c>
      <c r="N31" s="361">
        <v>1009</v>
      </c>
      <c r="O31" s="361">
        <v>1009</v>
      </c>
      <c r="P31" s="361">
        <v>779</v>
      </c>
      <c r="Q31" s="361">
        <v>1058</v>
      </c>
      <c r="R31" s="361">
        <v>1528</v>
      </c>
      <c r="S31" s="361">
        <v>790</v>
      </c>
      <c r="T31" s="361">
        <v>1009</v>
      </c>
      <c r="U31" s="361">
        <v>823</v>
      </c>
      <c r="V31" s="361">
        <v>1273</v>
      </c>
      <c r="W31" s="361">
        <v>1301</v>
      </c>
    </row>
    <row r="32" customFormat="1" ht="15" spans="1:23">
      <c r="A32" s="245">
        <v>14</v>
      </c>
      <c r="B32" s="361">
        <v>987</v>
      </c>
      <c r="C32" s="361">
        <v>1582</v>
      </c>
      <c r="D32" s="361">
        <v>1237</v>
      </c>
      <c r="E32" s="361">
        <v>1768</v>
      </c>
      <c r="F32" s="361">
        <v>1659</v>
      </c>
      <c r="G32" s="361">
        <v>1847</v>
      </c>
      <c r="H32" s="361">
        <v>2915</v>
      </c>
      <c r="I32" s="361">
        <v>961</v>
      </c>
      <c r="J32" s="361">
        <v>1107</v>
      </c>
      <c r="K32" s="361">
        <v>1325</v>
      </c>
      <c r="L32" s="361">
        <v>1168</v>
      </c>
      <c r="M32" s="361">
        <v>959</v>
      </c>
      <c r="N32" s="361">
        <v>1026</v>
      </c>
      <c r="O32" s="361">
        <v>1026</v>
      </c>
      <c r="P32" s="361">
        <v>795</v>
      </c>
      <c r="Q32" s="361">
        <v>1080</v>
      </c>
      <c r="R32" s="361">
        <v>1560</v>
      </c>
      <c r="S32" s="361">
        <v>804</v>
      </c>
      <c r="T32" s="361">
        <v>1026</v>
      </c>
      <c r="U32" s="361">
        <v>840</v>
      </c>
      <c r="V32" s="361">
        <v>1298</v>
      </c>
      <c r="W32" s="361">
        <v>1325</v>
      </c>
    </row>
    <row r="33" customFormat="1" ht="15" spans="1:23">
      <c r="A33" s="245">
        <v>14.5</v>
      </c>
      <c r="B33" s="361">
        <v>1016</v>
      </c>
      <c r="C33" s="361">
        <v>1628.5</v>
      </c>
      <c r="D33" s="361">
        <v>1274</v>
      </c>
      <c r="E33" s="361">
        <v>1815</v>
      </c>
      <c r="F33" s="361">
        <v>1697</v>
      </c>
      <c r="G33" s="361">
        <v>1892</v>
      </c>
      <c r="H33" s="361">
        <v>2986</v>
      </c>
      <c r="I33" s="361">
        <v>990</v>
      </c>
      <c r="J33" s="361">
        <v>1137</v>
      </c>
      <c r="K33" s="361">
        <v>1367.5</v>
      </c>
      <c r="L33" s="361">
        <v>1196</v>
      </c>
      <c r="M33" s="361">
        <v>988</v>
      </c>
      <c r="N33" s="361">
        <v>1060</v>
      </c>
      <c r="O33" s="361">
        <v>1060</v>
      </c>
      <c r="P33" s="361">
        <v>818</v>
      </c>
      <c r="Q33" s="361">
        <v>1108</v>
      </c>
      <c r="R33" s="361">
        <v>1607.5</v>
      </c>
      <c r="S33" s="361">
        <v>828</v>
      </c>
      <c r="T33" s="361">
        <v>1060</v>
      </c>
      <c r="U33" s="361">
        <v>866</v>
      </c>
      <c r="V33" s="361">
        <v>1340.5</v>
      </c>
      <c r="W33" s="361">
        <v>1367.5</v>
      </c>
    </row>
    <row r="34" customFormat="1" ht="15" spans="1:23">
      <c r="A34" s="245">
        <v>15</v>
      </c>
      <c r="B34" s="361">
        <v>1037</v>
      </c>
      <c r="C34" s="361">
        <v>1664.5</v>
      </c>
      <c r="D34" s="361">
        <v>1298</v>
      </c>
      <c r="E34" s="361">
        <v>1850</v>
      </c>
      <c r="F34" s="361">
        <v>1734</v>
      </c>
      <c r="G34" s="361">
        <v>1931</v>
      </c>
      <c r="H34" s="361">
        <v>3052</v>
      </c>
      <c r="I34" s="361">
        <v>1014</v>
      </c>
      <c r="J34" s="361">
        <v>1161</v>
      </c>
      <c r="K34" s="361">
        <v>1391.5</v>
      </c>
      <c r="L34" s="361">
        <v>1219</v>
      </c>
      <c r="M34" s="361">
        <v>1006</v>
      </c>
      <c r="N34" s="361">
        <v>1080</v>
      </c>
      <c r="O34" s="361">
        <v>1080</v>
      </c>
      <c r="P34" s="361">
        <v>835</v>
      </c>
      <c r="Q34" s="361">
        <v>1132</v>
      </c>
      <c r="R34" s="361">
        <v>1641.5</v>
      </c>
      <c r="S34" s="361">
        <v>847</v>
      </c>
      <c r="T34" s="361">
        <v>1080</v>
      </c>
      <c r="U34" s="361">
        <v>881</v>
      </c>
      <c r="V34" s="361">
        <v>1365.5</v>
      </c>
      <c r="W34" s="361">
        <v>1391.5</v>
      </c>
    </row>
    <row r="35" customFormat="1" ht="15" spans="1:23">
      <c r="A35" s="245">
        <v>15.5</v>
      </c>
      <c r="B35" s="361">
        <v>1068</v>
      </c>
      <c r="C35" s="361">
        <v>1711</v>
      </c>
      <c r="D35" s="361">
        <v>1331</v>
      </c>
      <c r="E35" s="361">
        <v>1895</v>
      </c>
      <c r="F35" s="361">
        <v>1774</v>
      </c>
      <c r="G35" s="361">
        <v>1979</v>
      </c>
      <c r="H35" s="361">
        <v>3124</v>
      </c>
      <c r="I35" s="361">
        <v>1041</v>
      </c>
      <c r="J35" s="361">
        <v>1191</v>
      </c>
      <c r="K35" s="361">
        <v>1433</v>
      </c>
      <c r="L35" s="361">
        <v>1249</v>
      </c>
      <c r="M35" s="361">
        <v>1038</v>
      </c>
      <c r="N35" s="361">
        <v>1111</v>
      </c>
      <c r="O35" s="361">
        <v>1111</v>
      </c>
      <c r="P35" s="361">
        <v>861</v>
      </c>
      <c r="Q35" s="361">
        <v>1163</v>
      </c>
      <c r="R35" s="361">
        <v>1685</v>
      </c>
      <c r="S35" s="361">
        <v>874</v>
      </c>
      <c r="T35" s="361">
        <v>1111</v>
      </c>
      <c r="U35" s="361">
        <v>908</v>
      </c>
      <c r="V35" s="361">
        <v>1404</v>
      </c>
      <c r="W35" s="361">
        <v>1433</v>
      </c>
    </row>
    <row r="36" customFormat="1" ht="15" spans="1:23">
      <c r="A36" s="245">
        <v>16</v>
      </c>
      <c r="B36" s="361">
        <v>1086</v>
      </c>
      <c r="C36" s="361">
        <v>1745</v>
      </c>
      <c r="D36" s="361">
        <v>1360</v>
      </c>
      <c r="E36" s="361">
        <v>1931</v>
      </c>
      <c r="F36" s="361">
        <v>1805</v>
      </c>
      <c r="G36" s="361">
        <v>2016</v>
      </c>
      <c r="H36" s="361">
        <v>3187</v>
      </c>
      <c r="I36" s="361">
        <v>1062</v>
      </c>
      <c r="J36" s="361">
        <v>1211</v>
      </c>
      <c r="K36" s="361">
        <v>1459</v>
      </c>
      <c r="L36" s="361">
        <v>1271</v>
      </c>
      <c r="M36" s="361">
        <v>1057</v>
      </c>
      <c r="N36" s="361">
        <v>1131</v>
      </c>
      <c r="O36" s="361">
        <v>1131</v>
      </c>
      <c r="P36" s="361">
        <v>877</v>
      </c>
      <c r="Q36" s="361">
        <v>1185</v>
      </c>
      <c r="R36" s="361">
        <v>1720</v>
      </c>
      <c r="S36" s="361">
        <v>888</v>
      </c>
      <c r="T36" s="361">
        <v>1131</v>
      </c>
      <c r="U36" s="361">
        <v>926</v>
      </c>
      <c r="V36" s="361">
        <v>1428</v>
      </c>
      <c r="W36" s="361">
        <v>1459</v>
      </c>
    </row>
    <row r="37" customFormat="1" ht="15" spans="1:23">
      <c r="A37" s="245">
        <v>16.5</v>
      </c>
      <c r="B37" s="361">
        <v>1115</v>
      </c>
      <c r="C37" s="361">
        <v>1786.5</v>
      </c>
      <c r="D37" s="361">
        <v>1392</v>
      </c>
      <c r="E37" s="361">
        <v>1978</v>
      </c>
      <c r="F37" s="361">
        <v>1842</v>
      </c>
      <c r="G37" s="361">
        <v>2063</v>
      </c>
      <c r="H37" s="361">
        <v>3256</v>
      </c>
      <c r="I37" s="361">
        <v>1090</v>
      </c>
      <c r="J37" s="361">
        <v>1242</v>
      </c>
      <c r="K37" s="361">
        <v>1503.5</v>
      </c>
      <c r="L37" s="361">
        <v>1300</v>
      </c>
      <c r="M37" s="361">
        <v>1085</v>
      </c>
      <c r="N37" s="361">
        <v>1163</v>
      </c>
      <c r="O37" s="361">
        <v>1163</v>
      </c>
      <c r="P37" s="361">
        <v>901</v>
      </c>
      <c r="Q37" s="361">
        <v>1215</v>
      </c>
      <c r="R37" s="361">
        <v>1767.5</v>
      </c>
      <c r="S37" s="361">
        <v>910</v>
      </c>
      <c r="T37" s="361">
        <v>1163</v>
      </c>
      <c r="U37" s="361">
        <v>950</v>
      </c>
      <c r="V37" s="361">
        <v>1471.5</v>
      </c>
      <c r="W37" s="361">
        <v>1503.5</v>
      </c>
    </row>
    <row r="38" customFormat="1" ht="15" spans="1:23">
      <c r="A38" s="245">
        <v>17</v>
      </c>
      <c r="B38" s="361">
        <v>1139</v>
      </c>
      <c r="C38" s="361">
        <v>1824.5</v>
      </c>
      <c r="D38" s="361">
        <v>1421</v>
      </c>
      <c r="E38" s="361">
        <v>2017</v>
      </c>
      <c r="F38" s="361">
        <v>1880</v>
      </c>
      <c r="G38" s="361">
        <v>2101</v>
      </c>
      <c r="H38" s="361">
        <v>3317</v>
      </c>
      <c r="I38" s="361">
        <v>1109</v>
      </c>
      <c r="J38" s="361">
        <v>1266</v>
      </c>
      <c r="K38" s="361">
        <v>1527.5</v>
      </c>
      <c r="L38" s="361">
        <v>1321</v>
      </c>
      <c r="M38" s="361">
        <v>1107</v>
      </c>
      <c r="N38" s="361">
        <v>1185</v>
      </c>
      <c r="O38" s="361">
        <v>1185</v>
      </c>
      <c r="P38" s="361">
        <v>914</v>
      </c>
      <c r="Q38" s="361">
        <v>1236</v>
      </c>
      <c r="R38" s="361">
        <v>1799.5</v>
      </c>
      <c r="S38" s="361">
        <v>927</v>
      </c>
      <c r="T38" s="361">
        <v>1185</v>
      </c>
      <c r="U38" s="361">
        <v>967</v>
      </c>
      <c r="V38" s="361">
        <v>1494.5</v>
      </c>
      <c r="W38" s="361">
        <v>1527.5</v>
      </c>
    </row>
    <row r="39" customFormat="1" ht="15" spans="1:23">
      <c r="A39" s="245">
        <v>17.5</v>
      </c>
      <c r="B39" s="361">
        <v>1166</v>
      </c>
      <c r="C39" s="361">
        <v>1870</v>
      </c>
      <c r="D39" s="361">
        <v>1455</v>
      </c>
      <c r="E39" s="361">
        <v>2060</v>
      </c>
      <c r="F39" s="361">
        <v>1918</v>
      </c>
      <c r="G39" s="361">
        <v>2148</v>
      </c>
      <c r="H39" s="361">
        <v>3391</v>
      </c>
      <c r="I39" s="361">
        <v>1141</v>
      </c>
      <c r="J39" s="361">
        <v>1294</v>
      </c>
      <c r="K39" s="361">
        <v>1569</v>
      </c>
      <c r="L39" s="361">
        <v>1352</v>
      </c>
      <c r="M39" s="361">
        <v>1136</v>
      </c>
      <c r="N39" s="361">
        <v>1217</v>
      </c>
      <c r="O39" s="361">
        <v>1217</v>
      </c>
      <c r="P39" s="361">
        <v>939</v>
      </c>
      <c r="Q39" s="361">
        <v>1270</v>
      </c>
      <c r="R39" s="361">
        <v>1845</v>
      </c>
      <c r="S39" s="361">
        <v>954</v>
      </c>
      <c r="T39" s="361">
        <v>1217</v>
      </c>
      <c r="U39" s="361">
        <v>993</v>
      </c>
      <c r="V39" s="361">
        <v>1538</v>
      </c>
      <c r="W39" s="361">
        <v>1569</v>
      </c>
    </row>
    <row r="40" customFormat="1" ht="15" spans="1:23">
      <c r="A40" s="245">
        <v>18</v>
      </c>
      <c r="B40" s="361">
        <v>1189</v>
      </c>
      <c r="C40" s="361">
        <v>1905</v>
      </c>
      <c r="D40" s="361">
        <v>1480</v>
      </c>
      <c r="E40" s="361">
        <v>2101</v>
      </c>
      <c r="F40" s="361">
        <v>1953</v>
      </c>
      <c r="G40" s="361">
        <v>2185</v>
      </c>
      <c r="H40" s="361">
        <v>3456</v>
      </c>
      <c r="I40" s="361">
        <v>1160</v>
      </c>
      <c r="J40" s="361">
        <v>1319</v>
      </c>
      <c r="K40" s="361">
        <v>1599</v>
      </c>
      <c r="L40" s="361">
        <v>1373</v>
      </c>
      <c r="M40" s="361">
        <v>1155</v>
      </c>
      <c r="N40" s="361">
        <v>1237</v>
      </c>
      <c r="O40" s="361">
        <v>1237</v>
      </c>
      <c r="P40" s="361">
        <v>957</v>
      </c>
      <c r="Q40" s="361">
        <v>1292</v>
      </c>
      <c r="R40" s="361">
        <v>1881</v>
      </c>
      <c r="S40" s="361">
        <v>970</v>
      </c>
      <c r="T40" s="361">
        <v>1237</v>
      </c>
      <c r="U40" s="361">
        <v>1009</v>
      </c>
      <c r="V40" s="361">
        <v>1566</v>
      </c>
      <c r="W40" s="361">
        <v>1599</v>
      </c>
    </row>
    <row r="41" customFormat="1" ht="15" spans="1:23">
      <c r="A41" s="245">
        <v>18.5</v>
      </c>
      <c r="B41" s="361">
        <v>1221</v>
      </c>
      <c r="C41" s="361">
        <v>1952.5</v>
      </c>
      <c r="D41" s="361">
        <v>1516</v>
      </c>
      <c r="E41" s="361">
        <v>2144</v>
      </c>
      <c r="F41" s="361">
        <v>1990</v>
      </c>
      <c r="G41" s="361">
        <v>2232</v>
      </c>
      <c r="H41" s="361">
        <v>3525</v>
      </c>
      <c r="I41" s="361">
        <v>1189</v>
      </c>
      <c r="J41" s="361">
        <v>1348</v>
      </c>
      <c r="K41" s="361">
        <v>1643.5</v>
      </c>
      <c r="L41" s="361">
        <v>1402</v>
      </c>
      <c r="M41" s="361">
        <v>1184</v>
      </c>
      <c r="N41" s="361">
        <v>1268</v>
      </c>
      <c r="O41" s="361">
        <v>1268</v>
      </c>
      <c r="P41" s="361">
        <v>984</v>
      </c>
      <c r="Q41" s="361">
        <v>1321</v>
      </c>
      <c r="R41" s="361">
        <v>1926.5</v>
      </c>
      <c r="S41" s="361">
        <v>996</v>
      </c>
      <c r="T41" s="361">
        <v>1268</v>
      </c>
      <c r="U41" s="361">
        <v>1036</v>
      </c>
      <c r="V41" s="361">
        <v>1605.5</v>
      </c>
      <c r="W41" s="361">
        <v>1643.5</v>
      </c>
    </row>
    <row r="42" customFormat="1" ht="15" spans="1:23">
      <c r="A42" s="245">
        <v>19</v>
      </c>
      <c r="B42" s="361">
        <v>1239</v>
      </c>
      <c r="C42" s="361">
        <v>1986.5</v>
      </c>
      <c r="D42" s="361">
        <v>1542</v>
      </c>
      <c r="E42" s="361">
        <v>2184</v>
      </c>
      <c r="F42" s="361">
        <v>2027</v>
      </c>
      <c r="G42" s="361">
        <v>2276</v>
      </c>
      <c r="H42" s="361">
        <v>3590</v>
      </c>
      <c r="I42" s="361">
        <v>1211</v>
      </c>
      <c r="J42" s="361">
        <v>1371</v>
      </c>
      <c r="K42" s="361">
        <v>1667.5</v>
      </c>
      <c r="L42" s="361">
        <v>1429</v>
      </c>
      <c r="M42" s="361">
        <v>1210</v>
      </c>
      <c r="N42" s="361">
        <v>1290</v>
      </c>
      <c r="O42" s="361">
        <v>1290</v>
      </c>
      <c r="P42" s="361">
        <v>1000</v>
      </c>
      <c r="Q42" s="361">
        <v>1345</v>
      </c>
      <c r="R42" s="361">
        <v>1962.5</v>
      </c>
      <c r="S42" s="361">
        <v>1014</v>
      </c>
      <c r="T42" s="361">
        <v>1290</v>
      </c>
      <c r="U42" s="361">
        <v>1057</v>
      </c>
      <c r="V42" s="361">
        <v>1631.5</v>
      </c>
      <c r="W42" s="361">
        <v>1667.5</v>
      </c>
    </row>
    <row r="43" customFormat="1" ht="15" spans="1:23">
      <c r="A43" s="245">
        <v>19.5</v>
      </c>
      <c r="B43" s="361">
        <v>1270</v>
      </c>
      <c r="C43" s="361">
        <v>2036</v>
      </c>
      <c r="D43" s="361">
        <v>1580</v>
      </c>
      <c r="E43" s="361">
        <v>2231</v>
      </c>
      <c r="F43" s="361">
        <v>2072</v>
      </c>
      <c r="G43" s="361">
        <v>2323</v>
      </c>
      <c r="H43" s="361">
        <v>3665</v>
      </c>
      <c r="I43" s="361">
        <v>1243</v>
      </c>
      <c r="J43" s="361">
        <v>1403</v>
      </c>
      <c r="K43" s="361">
        <v>1711</v>
      </c>
      <c r="L43" s="361">
        <v>1458</v>
      </c>
      <c r="M43" s="361">
        <v>1236</v>
      </c>
      <c r="N43" s="361">
        <v>1326</v>
      </c>
      <c r="O43" s="361">
        <v>1326</v>
      </c>
      <c r="P43" s="361">
        <v>1025</v>
      </c>
      <c r="Q43" s="361">
        <v>1376</v>
      </c>
      <c r="R43" s="361">
        <v>2008</v>
      </c>
      <c r="S43" s="361">
        <v>1038</v>
      </c>
      <c r="T43" s="361">
        <v>1326</v>
      </c>
      <c r="U43" s="361">
        <v>1081</v>
      </c>
      <c r="V43" s="361">
        <v>1677</v>
      </c>
      <c r="W43" s="361">
        <v>1711</v>
      </c>
    </row>
    <row r="44" customFormat="1" ht="15" spans="1:23">
      <c r="A44" s="245">
        <v>20</v>
      </c>
      <c r="B44" s="361">
        <v>1292</v>
      </c>
      <c r="C44" s="361">
        <v>2071</v>
      </c>
      <c r="D44" s="361">
        <v>1605</v>
      </c>
      <c r="E44" s="361">
        <v>2265</v>
      </c>
      <c r="F44" s="361">
        <v>2102</v>
      </c>
      <c r="G44" s="361">
        <v>2362</v>
      </c>
      <c r="H44" s="361">
        <v>3726</v>
      </c>
      <c r="I44" s="361">
        <v>1262</v>
      </c>
      <c r="J44" s="361">
        <v>1427</v>
      </c>
      <c r="K44" s="361">
        <v>1738</v>
      </c>
      <c r="L44" s="361">
        <v>1480</v>
      </c>
      <c r="M44" s="361">
        <v>1254</v>
      </c>
      <c r="N44" s="361">
        <v>1346</v>
      </c>
      <c r="O44" s="361">
        <v>1346</v>
      </c>
      <c r="P44" s="361">
        <v>1039</v>
      </c>
      <c r="Q44" s="361">
        <v>1401</v>
      </c>
      <c r="R44" s="361">
        <v>2046</v>
      </c>
      <c r="S44" s="361">
        <v>1054</v>
      </c>
      <c r="T44" s="361">
        <v>1346</v>
      </c>
      <c r="U44" s="361">
        <v>1098</v>
      </c>
      <c r="V44" s="361">
        <v>1701</v>
      </c>
      <c r="W44" s="361">
        <v>1738</v>
      </c>
    </row>
    <row r="45" customFormat="1" ht="15" spans="1:23">
      <c r="A45" s="245">
        <v>20.5</v>
      </c>
      <c r="B45" s="361">
        <v>1324</v>
      </c>
      <c r="C45" s="361">
        <v>2115.5</v>
      </c>
      <c r="D45" s="361">
        <v>1639</v>
      </c>
      <c r="E45" s="361">
        <v>2313</v>
      </c>
      <c r="F45" s="361">
        <v>2143</v>
      </c>
      <c r="G45" s="361">
        <v>2410</v>
      </c>
      <c r="H45" s="361">
        <v>3798</v>
      </c>
      <c r="I45" s="361">
        <v>1290</v>
      </c>
      <c r="J45" s="361">
        <v>1458</v>
      </c>
      <c r="K45" s="361">
        <v>1783.5</v>
      </c>
      <c r="L45" s="361">
        <v>1512</v>
      </c>
      <c r="M45" s="361">
        <v>1286</v>
      </c>
      <c r="N45" s="361">
        <v>1378</v>
      </c>
      <c r="O45" s="361">
        <v>1378</v>
      </c>
      <c r="P45" s="361">
        <v>1066</v>
      </c>
      <c r="Q45" s="361">
        <v>1431</v>
      </c>
      <c r="R45" s="361">
        <v>2089.5</v>
      </c>
      <c r="S45" s="361">
        <v>1083</v>
      </c>
      <c r="T45" s="361">
        <v>1378</v>
      </c>
      <c r="U45" s="361">
        <v>1126</v>
      </c>
      <c r="V45" s="361">
        <v>1744.5</v>
      </c>
      <c r="W45" s="361">
        <v>1783.5</v>
      </c>
    </row>
    <row r="46" customFormat="1" ht="45" spans="1:23">
      <c r="A46" s="359" t="s">
        <v>1849</v>
      </c>
      <c r="B46" s="357" t="s">
        <v>1827</v>
      </c>
      <c r="C46" s="357" t="s">
        <v>1828</v>
      </c>
      <c r="D46" s="357" t="s">
        <v>1829</v>
      </c>
      <c r="E46" s="357" t="s">
        <v>1830</v>
      </c>
      <c r="F46" s="357" t="s">
        <v>1831</v>
      </c>
      <c r="G46" s="357" t="s">
        <v>1832</v>
      </c>
      <c r="H46" s="358" t="s">
        <v>1833</v>
      </c>
      <c r="I46" s="358" t="s">
        <v>1834</v>
      </c>
      <c r="J46" s="876" t="s">
        <v>1835</v>
      </c>
      <c r="K46" s="358" t="s">
        <v>1836</v>
      </c>
      <c r="L46" s="357" t="s">
        <v>1837</v>
      </c>
      <c r="M46" s="357" t="s">
        <v>1838</v>
      </c>
      <c r="N46" s="357" t="s">
        <v>1839</v>
      </c>
      <c r="O46" s="357" t="s">
        <v>1840</v>
      </c>
      <c r="P46" s="357" t="s">
        <v>1841</v>
      </c>
      <c r="Q46" s="357" t="s">
        <v>1842</v>
      </c>
      <c r="R46" s="876" t="s">
        <v>1843</v>
      </c>
      <c r="S46" s="358" t="s">
        <v>1844</v>
      </c>
      <c r="T46" s="358" t="s">
        <v>1845</v>
      </c>
      <c r="U46" s="358" t="s">
        <v>1846</v>
      </c>
      <c r="V46" s="358" t="s">
        <v>1847</v>
      </c>
      <c r="W46" s="357" t="s">
        <v>1848</v>
      </c>
    </row>
    <row r="47" customFormat="1" ht="15" spans="1:23">
      <c r="A47" s="362" t="s">
        <v>1850</v>
      </c>
      <c r="B47" s="363">
        <v>48</v>
      </c>
      <c r="C47" s="363">
        <v>91.7</v>
      </c>
      <c r="D47" s="363">
        <v>68.3</v>
      </c>
      <c r="E47" s="363">
        <v>100.9</v>
      </c>
      <c r="F47" s="363">
        <v>90.1</v>
      </c>
      <c r="G47" s="363">
        <v>108.3</v>
      </c>
      <c r="H47" s="363">
        <v>179</v>
      </c>
      <c r="I47" s="363">
        <v>50.9</v>
      </c>
      <c r="J47" s="363">
        <v>59.5</v>
      </c>
      <c r="K47" s="363">
        <v>68.9</v>
      </c>
      <c r="L47" s="363">
        <v>57.2</v>
      </c>
      <c r="M47" s="363">
        <v>45.3</v>
      </c>
      <c r="N47" s="363">
        <v>47.2</v>
      </c>
      <c r="O47" s="363">
        <v>47.2</v>
      </c>
      <c r="P47" s="363">
        <v>40</v>
      </c>
      <c r="Q47" s="363">
        <v>50.8</v>
      </c>
      <c r="R47" s="363">
        <v>86.1</v>
      </c>
      <c r="S47" s="363">
        <v>40</v>
      </c>
      <c r="T47" s="363">
        <v>47.2</v>
      </c>
      <c r="U47" s="363">
        <v>41.4</v>
      </c>
      <c r="V47" s="363">
        <v>68</v>
      </c>
      <c r="W47" s="363">
        <v>69.2</v>
      </c>
    </row>
    <row r="48" customFormat="1" ht="15" spans="1:23">
      <c r="A48" s="362" t="s">
        <v>1808</v>
      </c>
      <c r="B48" s="363">
        <v>46.8</v>
      </c>
      <c r="C48" s="363">
        <v>80</v>
      </c>
      <c r="D48" s="363">
        <v>65.6</v>
      </c>
      <c r="E48" s="363">
        <v>88.7</v>
      </c>
      <c r="F48" s="363">
        <v>88.7</v>
      </c>
      <c r="G48" s="363">
        <v>106</v>
      </c>
      <c r="H48" s="363">
        <v>152.4</v>
      </c>
      <c r="I48" s="363">
        <v>47.2</v>
      </c>
      <c r="J48" s="363">
        <v>54.7</v>
      </c>
      <c r="K48" s="363">
        <v>68.3</v>
      </c>
      <c r="L48" s="363">
        <v>53.8</v>
      </c>
      <c r="M48" s="363">
        <v>44.8</v>
      </c>
      <c r="N48" s="363">
        <v>42</v>
      </c>
      <c r="O48" s="363">
        <v>42</v>
      </c>
      <c r="P48" s="363">
        <v>38.8</v>
      </c>
      <c r="Q48" s="363">
        <v>48.5</v>
      </c>
      <c r="R48" s="363">
        <v>77.5</v>
      </c>
      <c r="S48" s="363">
        <v>38.8</v>
      </c>
      <c r="T48" s="363">
        <v>42</v>
      </c>
      <c r="U48" s="363">
        <v>40.8</v>
      </c>
      <c r="V48" s="363">
        <v>67.4</v>
      </c>
      <c r="W48" s="363">
        <v>68.1</v>
      </c>
    </row>
    <row r="49" customFormat="1" ht="15" spans="1:23">
      <c r="A49" s="362" t="s">
        <v>1809</v>
      </c>
      <c r="B49" s="363">
        <v>45</v>
      </c>
      <c r="C49" s="363">
        <v>78.8</v>
      </c>
      <c r="D49" s="363">
        <v>63.3</v>
      </c>
      <c r="E49" s="363">
        <v>87.6</v>
      </c>
      <c r="F49" s="363">
        <v>87.4</v>
      </c>
      <c r="G49" s="363">
        <v>105</v>
      </c>
      <c r="H49" s="363">
        <v>155.5</v>
      </c>
      <c r="I49" s="363">
        <v>46.9</v>
      </c>
      <c r="J49" s="363">
        <v>54.2</v>
      </c>
      <c r="K49" s="363">
        <v>67.1</v>
      </c>
      <c r="L49" s="363">
        <v>52.2</v>
      </c>
      <c r="M49" s="363">
        <v>43.8</v>
      </c>
      <c r="N49" s="363">
        <v>38.6</v>
      </c>
      <c r="O49" s="363">
        <v>38.6</v>
      </c>
      <c r="P49" s="363">
        <v>37.6</v>
      </c>
      <c r="Q49" s="363">
        <v>47.2</v>
      </c>
      <c r="R49" s="363">
        <v>78.5</v>
      </c>
      <c r="S49" s="363">
        <v>37.6</v>
      </c>
      <c r="T49" s="363">
        <v>38.6</v>
      </c>
      <c r="U49" s="363">
        <v>39.5</v>
      </c>
      <c r="V49" s="363">
        <v>66.2</v>
      </c>
      <c r="W49" s="363">
        <v>66.9</v>
      </c>
    </row>
    <row r="50" customFormat="1" ht="15" spans="1:23">
      <c r="A50" s="362" t="s">
        <v>1795</v>
      </c>
      <c r="B50" s="363">
        <v>42.9</v>
      </c>
      <c r="C50" s="363">
        <v>77.4</v>
      </c>
      <c r="D50" s="363">
        <v>61.8</v>
      </c>
      <c r="E50" s="363">
        <v>86.6</v>
      </c>
      <c r="F50" s="363">
        <v>86.1</v>
      </c>
      <c r="G50" s="363">
        <v>101.8</v>
      </c>
      <c r="H50" s="363">
        <v>152.2</v>
      </c>
      <c r="I50" s="363">
        <v>50.6</v>
      </c>
      <c r="J50" s="363">
        <v>63</v>
      </c>
      <c r="K50" s="363">
        <v>74.2</v>
      </c>
      <c r="L50" s="363">
        <v>48.9</v>
      </c>
      <c r="M50" s="363">
        <v>50.1</v>
      </c>
      <c r="N50" s="363">
        <v>35.6</v>
      </c>
      <c r="O50" s="363">
        <v>35.6</v>
      </c>
      <c r="P50" s="363">
        <v>40.5</v>
      </c>
      <c r="Q50" s="363">
        <v>46</v>
      </c>
      <c r="R50" s="363">
        <v>75.9</v>
      </c>
      <c r="S50" s="363">
        <v>40.5</v>
      </c>
      <c r="T50" s="363">
        <v>35.6</v>
      </c>
      <c r="U50" s="363">
        <v>43.1</v>
      </c>
      <c r="V50" s="363">
        <v>72</v>
      </c>
      <c r="W50" s="363">
        <v>73.2</v>
      </c>
    </row>
    <row r="51" customFormat="1" ht="16" customHeight="1" spans="1:23">
      <c r="A51" s="362" t="s">
        <v>1796</v>
      </c>
      <c r="B51" s="363">
        <v>40.9</v>
      </c>
      <c r="C51" s="363">
        <v>75.6</v>
      </c>
      <c r="D51" s="363">
        <v>60.1</v>
      </c>
      <c r="E51" s="363">
        <v>84.3</v>
      </c>
      <c r="F51" s="363">
        <v>83.5</v>
      </c>
      <c r="G51" s="363">
        <v>98.9</v>
      </c>
      <c r="H51" s="363">
        <v>148.7</v>
      </c>
      <c r="I51" s="363">
        <v>49.6</v>
      </c>
      <c r="J51" s="363">
        <v>54.7</v>
      </c>
      <c r="K51" s="363">
        <v>72.8</v>
      </c>
      <c r="L51" s="363">
        <v>47.5</v>
      </c>
      <c r="M51" s="363">
        <v>46.4</v>
      </c>
      <c r="N51" s="363">
        <v>34.6</v>
      </c>
      <c r="O51" s="363">
        <v>34.6</v>
      </c>
      <c r="P51" s="363">
        <v>39</v>
      </c>
      <c r="Q51" s="363">
        <v>44.5</v>
      </c>
      <c r="R51" s="363">
        <v>74.9</v>
      </c>
      <c r="S51" s="363">
        <v>39</v>
      </c>
      <c r="T51" s="363">
        <v>34.6</v>
      </c>
      <c r="U51" s="363">
        <v>39.5</v>
      </c>
      <c r="V51" s="363">
        <v>68.8</v>
      </c>
      <c r="W51" s="363">
        <v>70.4</v>
      </c>
    </row>
    <row r="52" customFormat="1" ht="16" customHeight="1" spans="1:23">
      <c r="A52" s="362" t="s">
        <v>1797</v>
      </c>
      <c r="B52" s="363">
        <v>38.4</v>
      </c>
      <c r="C52" s="363">
        <v>74.6</v>
      </c>
      <c r="D52" s="363">
        <v>57.7</v>
      </c>
      <c r="E52" s="363">
        <v>81.6</v>
      </c>
      <c r="F52" s="363">
        <v>81.6</v>
      </c>
      <c r="G52" s="363">
        <v>96.5</v>
      </c>
      <c r="H52" s="363">
        <v>145.2</v>
      </c>
      <c r="I52" s="363">
        <v>46.6</v>
      </c>
      <c r="J52" s="363">
        <v>52.7</v>
      </c>
      <c r="K52" s="363">
        <v>70.4</v>
      </c>
      <c r="L52" s="363">
        <v>46.1</v>
      </c>
      <c r="M52" s="363">
        <v>44.1</v>
      </c>
      <c r="N52" s="363">
        <v>33.6</v>
      </c>
      <c r="O52" s="363">
        <v>33.6</v>
      </c>
      <c r="P52" s="363">
        <v>37.1</v>
      </c>
      <c r="Q52" s="363">
        <v>43.2</v>
      </c>
      <c r="R52" s="363">
        <v>71.6</v>
      </c>
      <c r="S52" s="363">
        <v>35.6</v>
      </c>
      <c r="T52" s="363">
        <v>33.6</v>
      </c>
      <c r="U52" s="363">
        <v>37.1</v>
      </c>
      <c r="V52" s="363">
        <v>67</v>
      </c>
      <c r="W52" s="363">
        <v>67.8</v>
      </c>
    </row>
    <row r="53" customFormat="1" ht="18" customHeight="1" spans="1:23">
      <c r="A53" s="362" t="s">
        <v>1851</v>
      </c>
      <c r="B53" s="363">
        <v>36.7</v>
      </c>
      <c r="C53" s="363">
        <v>72.8</v>
      </c>
      <c r="D53" s="363">
        <v>56.7</v>
      </c>
      <c r="E53" s="363">
        <v>79.3</v>
      </c>
      <c r="F53" s="363">
        <v>79.3</v>
      </c>
      <c r="G53" s="363">
        <v>94.5</v>
      </c>
      <c r="H53" s="363">
        <v>142.6</v>
      </c>
      <c r="I53" s="363">
        <v>45.6</v>
      </c>
      <c r="J53" s="363">
        <v>50.8</v>
      </c>
      <c r="K53" s="363">
        <v>68.4</v>
      </c>
      <c r="L53" s="363">
        <v>44.3</v>
      </c>
      <c r="M53" s="363">
        <v>42.1</v>
      </c>
      <c r="N53" s="363">
        <v>32.6</v>
      </c>
      <c r="O53" s="363">
        <v>32.6</v>
      </c>
      <c r="P53" s="363">
        <v>35.4</v>
      </c>
      <c r="Q53" s="363">
        <v>41.8</v>
      </c>
      <c r="R53" s="363">
        <v>69.8</v>
      </c>
      <c r="S53" s="363">
        <v>34.6</v>
      </c>
      <c r="T53" s="363">
        <v>32.6</v>
      </c>
      <c r="U53" s="363">
        <v>35.4</v>
      </c>
      <c r="V53" s="363">
        <v>65.3</v>
      </c>
      <c r="W53" s="363">
        <v>66.8</v>
      </c>
    </row>
    <row r="54" customFormat="1" spans="1:23">
      <c r="A54" s="353"/>
      <c r="B54" s="364"/>
      <c r="C54" s="364"/>
      <c r="D54" s="364"/>
      <c r="E54" s="364"/>
      <c r="F54" s="364"/>
      <c r="G54" s="364"/>
      <c r="H54" s="364"/>
      <c r="I54" s="364"/>
      <c r="J54" s="364"/>
      <c r="K54" s="364"/>
      <c r="L54" s="364"/>
      <c r="M54" s="364"/>
      <c r="N54" s="364"/>
      <c r="O54" s="364"/>
      <c r="P54" s="364"/>
      <c r="Q54" s="364"/>
      <c r="R54" s="364"/>
      <c r="S54" s="364"/>
      <c r="T54" s="364"/>
      <c r="U54" s="364"/>
      <c r="V54" s="364"/>
      <c r="W54" s="364"/>
    </row>
    <row r="55" s="353" customFormat="1" spans="1:24">
      <c r="A55" s="365" t="s">
        <v>1852</v>
      </c>
      <c r="B55" s="365"/>
      <c r="C55" s="365"/>
      <c r="D55" s="365"/>
      <c r="E55" s="365"/>
      <c r="F55" s="365"/>
      <c r="G55" s="365"/>
      <c r="H55" s="365"/>
      <c r="I55" s="365"/>
      <c r="J55" s="365"/>
      <c r="K55" s="365"/>
      <c r="L55" s="365"/>
      <c r="M55" s="365"/>
      <c r="N55" s="365"/>
      <c r="O55" s="365"/>
      <c r="P55" s="365"/>
      <c r="Q55" s="365"/>
      <c r="R55" s="365"/>
      <c r="S55" s="179"/>
      <c r="T55" s="364"/>
      <c r="U55" s="364"/>
      <c r="V55" s="364"/>
      <c r="W55" s="364"/>
      <c r="X55"/>
    </row>
    <row r="56" s="353" customFormat="1" spans="1:24">
      <c r="A56" s="365"/>
      <c r="B56" s="365"/>
      <c r="C56" s="365"/>
      <c r="D56" s="365"/>
      <c r="E56" s="365"/>
      <c r="F56" s="365"/>
      <c r="G56" s="365"/>
      <c r="H56" s="365"/>
      <c r="I56" s="365"/>
      <c r="J56" s="365"/>
      <c r="K56" s="365"/>
      <c r="L56" s="365"/>
      <c r="M56" s="365"/>
      <c r="N56" s="365"/>
      <c r="O56" s="365"/>
      <c r="P56" s="365"/>
      <c r="Q56" s="365"/>
      <c r="R56" s="365"/>
      <c r="S56" s="179"/>
      <c r="T56" s="364"/>
      <c r="U56" s="364"/>
      <c r="V56" s="364"/>
      <c r="W56" s="364"/>
      <c r="X56"/>
    </row>
    <row r="57" s="353" customFormat="1" spans="1:24">
      <c r="A57" s="365"/>
      <c r="B57" s="365"/>
      <c r="C57" s="365"/>
      <c r="D57" s="365"/>
      <c r="E57" s="365"/>
      <c r="F57" s="365"/>
      <c r="G57" s="365"/>
      <c r="H57" s="365"/>
      <c r="I57" s="365"/>
      <c r="J57" s="365"/>
      <c r="K57" s="365"/>
      <c r="L57" s="365"/>
      <c r="M57" s="365"/>
      <c r="N57" s="365"/>
      <c r="O57" s="365"/>
      <c r="P57" s="365"/>
      <c r="Q57" s="365"/>
      <c r="R57" s="365"/>
      <c r="S57" s="179"/>
      <c r="T57" s="364"/>
      <c r="U57" s="364"/>
      <c r="V57" s="364"/>
      <c r="W57" s="364"/>
      <c r="X57"/>
    </row>
    <row r="58" s="353" customFormat="1" spans="1:24">
      <c r="A58" s="365"/>
      <c r="B58" s="365"/>
      <c r="C58" s="365"/>
      <c r="D58" s="365"/>
      <c r="E58" s="365"/>
      <c r="F58" s="365"/>
      <c r="G58" s="365"/>
      <c r="H58" s="365"/>
      <c r="I58" s="365"/>
      <c r="J58" s="365"/>
      <c r="K58" s="365"/>
      <c r="L58" s="365"/>
      <c r="M58" s="365"/>
      <c r="N58" s="365"/>
      <c r="O58" s="365"/>
      <c r="P58" s="365"/>
      <c r="Q58" s="365"/>
      <c r="R58" s="365"/>
      <c r="S58" s="179"/>
      <c r="T58" s="364"/>
      <c r="U58" s="364"/>
      <c r="V58" s="364"/>
      <c r="W58" s="364"/>
      <c r="X58"/>
    </row>
    <row r="59" s="353" customFormat="1"/>
    <row r="60" s="353" customFormat="1"/>
    <row r="61" s="353" customFormat="1"/>
    <row r="62" s="353" customFormat="1"/>
    <row r="63" s="353" customFormat="1"/>
    <row r="64" s="353" customFormat="1"/>
    <row r="65" s="353" customFormat="1"/>
    <row r="66" s="353" customFormat="1"/>
    <row r="67" s="353" customFormat="1"/>
    <row r="68" s="353" customFormat="1"/>
    <row r="69" s="353" customFormat="1" spans="2:23">
      <c r="B69" s="364"/>
      <c r="C69" s="364"/>
      <c r="D69" s="364"/>
      <c r="E69" s="364"/>
      <c r="F69" s="364"/>
      <c r="G69" s="364"/>
      <c r="H69" s="364"/>
      <c r="I69" s="364"/>
      <c r="J69" s="364"/>
      <c r="K69" s="364"/>
      <c r="L69" s="364"/>
      <c r="M69" s="364"/>
      <c r="N69" s="364"/>
      <c r="O69" s="364"/>
      <c r="P69" s="364"/>
      <c r="Q69" s="364"/>
      <c r="R69" s="364"/>
      <c r="S69" s="364"/>
      <c r="T69" s="364"/>
      <c r="U69" s="364"/>
      <c r="V69" s="364"/>
      <c r="W69" s="364"/>
    </row>
    <row r="70" s="353" customFormat="1" spans="2:23">
      <c r="B70" s="364"/>
      <c r="C70" s="364"/>
      <c r="D70" s="364"/>
      <c r="E70" s="364"/>
      <c r="F70" s="364"/>
      <c r="G70" s="364"/>
      <c r="H70" s="364"/>
      <c r="I70" s="364"/>
      <c r="J70" s="364"/>
      <c r="K70" s="364"/>
      <c r="L70" s="364"/>
      <c r="M70" s="364"/>
      <c r="N70" s="364"/>
      <c r="O70" s="364"/>
      <c r="P70" s="364"/>
      <c r="Q70" s="364"/>
      <c r="R70" s="364"/>
      <c r="S70" s="364"/>
      <c r="T70" s="364"/>
      <c r="U70" s="364"/>
      <c r="V70" s="364"/>
      <c r="W70" s="364"/>
    </row>
    <row r="71" s="353" customFormat="1" spans="2:23">
      <c r="B71" s="364"/>
      <c r="C71" s="364"/>
      <c r="D71" s="364"/>
      <c r="E71" s="364"/>
      <c r="F71" s="364"/>
      <c r="G71" s="364"/>
      <c r="H71" s="364"/>
      <c r="I71" s="364"/>
      <c r="J71" s="364"/>
      <c r="K71" s="364"/>
      <c r="L71" s="364"/>
      <c r="M71" s="364"/>
      <c r="N71" s="364"/>
      <c r="O71" s="364"/>
      <c r="P71" s="364"/>
      <c r="Q71" s="364"/>
      <c r="R71" s="364"/>
      <c r="S71" s="364"/>
      <c r="T71" s="364"/>
      <c r="U71" s="364"/>
      <c r="V71" s="364"/>
      <c r="W71" s="364"/>
    </row>
    <row r="72" s="353" customFormat="1" spans="2:23">
      <c r="B72" s="364"/>
      <c r="C72" s="364"/>
      <c r="D72" s="364"/>
      <c r="E72" s="364"/>
      <c r="F72" s="364"/>
      <c r="G72" s="364"/>
      <c r="H72" s="364"/>
      <c r="I72" s="364"/>
      <c r="J72" s="364"/>
      <c r="K72" s="364"/>
      <c r="L72" s="364"/>
      <c r="M72" s="364"/>
      <c r="N72" s="364"/>
      <c r="O72" s="364"/>
      <c r="P72" s="364"/>
      <c r="Q72" s="364"/>
      <c r="R72" s="364"/>
      <c r="S72" s="364"/>
      <c r="T72" s="364"/>
      <c r="U72" s="364"/>
      <c r="V72" s="364"/>
      <c r="W72" s="364"/>
    </row>
    <row r="73" s="353" customFormat="1" spans="2:23">
      <c r="B73" s="364"/>
      <c r="C73" s="364"/>
      <c r="D73" s="364"/>
      <c r="E73" s="364"/>
      <c r="F73" s="364"/>
      <c r="G73" s="364"/>
      <c r="H73" s="364"/>
      <c r="I73" s="364"/>
      <c r="J73" s="364"/>
      <c r="K73" s="364"/>
      <c r="L73" s="364"/>
      <c r="M73" s="364"/>
      <c r="N73" s="364"/>
      <c r="O73" s="364"/>
      <c r="P73" s="364"/>
      <c r="Q73" s="364"/>
      <c r="R73" s="364"/>
      <c r="S73" s="364"/>
      <c r="T73" s="364"/>
      <c r="U73" s="364"/>
      <c r="V73" s="364"/>
      <c r="W73" s="364"/>
    </row>
    <row r="74" s="353" customFormat="1" spans="2:23">
      <c r="B74" s="364"/>
      <c r="C74" s="364"/>
      <c r="D74" s="364"/>
      <c r="E74" s="364"/>
      <c r="F74" s="364"/>
      <c r="G74" s="364"/>
      <c r="H74" s="364"/>
      <c r="I74" s="364"/>
      <c r="J74" s="364"/>
      <c r="K74" s="364"/>
      <c r="L74" s="364"/>
      <c r="M74" s="364"/>
      <c r="N74" s="364"/>
      <c r="O74" s="364"/>
      <c r="P74" s="364"/>
      <c r="Q74" s="364"/>
      <c r="R74" s="364"/>
      <c r="S74" s="364"/>
      <c r="T74" s="364"/>
      <c r="U74" s="364"/>
      <c r="V74" s="364"/>
      <c r="W74" s="364"/>
    </row>
    <row r="75" s="353" customFormat="1" spans="2:23">
      <c r="B75" s="364"/>
      <c r="C75" s="364"/>
      <c r="D75" s="364"/>
      <c r="E75" s="364"/>
      <c r="F75" s="364"/>
      <c r="G75" s="364"/>
      <c r="H75" s="364"/>
      <c r="I75" s="364"/>
      <c r="J75" s="364"/>
      <c r="K75" s="364"/>
      <c r="L75" s="364"/>
      <c r="M75" s="364"/>
      <c r="N75" s="364"/>
      <c r="O75" s="364"/>
      <c r="P75" s="364"/>
      <c r="Q75" s="364"/>
      <c r="R75" s="364"/>
      <c r="S75" s="364"/>
      <c r="T75" s="364"/>
      <c r="U75" s="364"/>
      <c r="V75" s="364"/>
      <c r="W75" s="364"/>
    </row>
    <row r="76" s="353" customFormat="1" spans="2:23">
      <c r="B76" s="364"/>
      <c r="C76" s="364"/>
      <c r="D76" s="364"/>
      <c r="E76" s="364"/>
      <c r="F76" s="364"/>
      <c r="G76" s="364"/>
      <c r="H76" s="364"/>
      <c r="I76" s="364"/>
      <c r="J76" s="364"/>
      <c r="K76" s="364"/>
      <c r="L76" s="364"/>
      <c r="M76" s="364"/>
      <c r="N76" s="364"/>
      <c r="O76" s="364"/>
      <c r="P76" s="364"/>
      <c r="Q76" s="364"/>
      <c r="R76" s="364"/>
      <c r="S76" s="364"/>
      <c r="T76" s="364"/>
      <c r="U76" s="364"/>
      <c r="V76" s="364"/>
      <c r="W76" s="364"/>
    </row>
    <row r="77" s="353" customFormat="1" spans="2:23">
      <c r="B77" s="364"/>
      <c r="C77" s="364"/>
      <c r="D77" s="364"/>
      <c r="E77" s="364"/>
      <c r="F77" s="364"/>
      <c r="G77" s="364"/>
      <c r="H77" s="364"/>
      <c r="I77" s="364"/>
      <c r="J77" s="364"/>
      <c r="K77" s="364"/>
      <c r="L77" s="364"/>
      <c r="M77" s="364"/>
      <c r="N77" s="364"/>
      <c r="O77" s="364"/>
      <c r="P77" s="364"/>
      <c r="Q77" s="364"/>
      <c r="R77" s="364"/>
      <c r="S77" s="364"/>
      <c r="T77" s="364"/>
      <c r="U77" s="364"/>
      <c r="V77" s="364"/>
      <c r="W77" s="364"/>
    </row>
    <row r="78" s="353" customFormat="1" spans="2:23">
      <c r="B78" s="364"/>
      <c r="C78" s="364"/>
      <c r="D78" s="364"/>
      <c r="E78" s="364"/>
      <c r="F78" s="364"/>
      <c r="G78" s="364"/>
      <c r="H78" s="364"/>
      <c r="I78" s="364"/>
      <c r="J78" s="364"/>
      <c r="K78" s="364"/>
      <c r="L78" s="364"/>
      <c r="M78" s="364"/>
      <c r="N78" s="364"/>
      <c r="O78" s="364"/>
      <c r="P78" s="364"/>
      <c r="Q78" s="364"/>
      <c r="R78" s="364"/>
      <c r="S78" s="364"/>
      <c r="T78" s="364"/>
      <c r="U78" s="364"/>
      <c r="V78" s="364"/>
      <c r="W78" s="364"/>
    </row>
    <row r="79" s="353" customFormat="1" spans="2:23">
      <c r="B79" s="364"/>
      <c r="C79" s="364"/>
      <c r="D79" s="364"/>
      <c r="E79" s="364"/>
      <c r="F79" s="364"/>
      <c r="G79" s="364"/>
      <c r="H79" s="364"/>
      <c r="I79" s="364"/>
      <c r="J79" s="364"/>
      <c r="K79" s="364"/>
      <c r="L79" s="364"/>
      <c r="M79" s="364"/>
      <c r="N79" s="364"/>
      <c r="O79" s="364"/>
      <c r="P79" s="364"/>
      <c r="Q79" s="364"/>
      <c r="R79" s="364"/>
      <c r="S79" s="364"/>
      <c r="T79" s="364"/>
      <c r="U79" s="364"/>
      <c r="V79" s="364"/>
      <c r="W79" s="364"/>
    </row>
    <row r="80" s="353" customFormat="1" spans="2:23">
      <c r="B80" s="364"/>
      <c r="C80" s="364"/>
      <c r="D80" s="364"/>
      <c r="E80" s="364"/>
      <c r="F80" s="364"/>
      <c r="G80" s="364"/>
      <c r="H80" s="364"/>
      <c r="I80" s="364"/>
      <c r="J80" s="364"/>
      <c r="K80" s="364"/>
      <c r="L80" s="364"/>
      <c r="M80" s="364"/>
      <c r="N80" s="364"/>
      <c r="O80" s="364"/>
      <c r="P80" s="364"/>
      <c r="Q80" s="364"/>
      <c r="R80" s="364"/>
      <c r="S80" s="364"/>
      <c r="T80" s="364"/>
      <c r="U80" s="364"/>
      <c r="V80" s="364"/>
      <c r="W80" s="364"/>
    </row>
    <row r="81" s="353" customFormat="1" spans="2:23">
      <c r="B81" s="364"/>
      <c r="C81" s="364"/>
      <c r="D81" s="364"/>
      <c r="E81" s="364"/>
      <c r="F81" s="364"/>
      <c r="G81" s="364"/>
      <c r="H81" s="364"/>
      <c r="I81" s="364"/>
      <c r="J81" s="364"/>
      <c r="K81" s="364"/>
      <c r="L81" s="364"/>
      <c r="M81" s="364"/>
      <c r="N81" s="364"/>
      <c r="O81" s="364"/>
      <c r="P81" s="364"/>
      <c r="Q81" s="364"/>
      <c r="R81" s="364"/>
      <c r="S81" s="364"/>
      <c r="T81" s="364"/>
      <c r="U81" s="364"/>
      <c r="V81" s="364"/>
      <c r="W81" s="364"/>
    </row>
    <row r="82" s="353" customFormat="1" spans="2:23">
      <c r="B82" s="364"/>
      <c r="C82" s="364"/>
      <c r="D82" s="364"/>
      <c r="E82" s="364"/>
      <c r="F82" s="364"/>
      <c r="G82" s="364"/>
      <c r="H82" s="364"/>
      <c r="I82" s="364"/>
      <c r="J82" s="364"/>
      <c r="K82" s="364"/>
      <c r="L82" s="364"/>
      <c r="M82" s="364"/>
      <c r="N82" s="364"/>
      <c r="O82" s="364"/>
      <c r="P82" s="364"/>
      <c r="Q82" s="364"/>
      <c r="R82" s="364"/>
      <c r="S82" s="364"/>
      <c r="T82" s="364"/>
      <c r="U82" s="364"/>
      <c r="V82" s="364"/>
      <c r="W82" s="364"/>
    </row>
    <row r="83" s="353" customFormat="1" spans="2:23">
      <c r="B83" s="364"/>
      <c r="C83" s="364"/>
      <c r="D83" s="364"/>
      <c r="E83" s="364"/>
      <c r="F83" s="364"/>
      <c r="G83" s="364"/>
      <c r="H83" s="364"/>
      <c r="I83" s="364"/>
      <c r="J83" s="364"/>
      <c r="K83" s="364"/>
      <c r="L83" s="364"/>
      <c r="M83" s="364"/>
      <c r="N83" s="364"/>
      <c r="O83" s="364"/>
      <c r="P83" s="364"/>
      <c r="Q83" s="364"/>
      <c r="R83" s="364"/>
      <c r="S83" s="364"/>
      <c r="T83" s="364"/>
      <c r="U83" s="364"/>
      <c r="V83" s="364"/>
      <c r="W83" s="364"/>
    </row>
    <row r="84" s="353" customFormat="1" spans="2:23">
      <c r="B84" s="364"/>
      <c r="C84" s="364"/>
      <c r="D84" s="364"/>
      <c r="E84" s="364"/>
      <c r="F84" s="364"/>
      <c r="G84" s="364"/>
      <c r="H84" s="364"/>
      <c r="I84" s="364"/>
      <c r="J84" s="364"/>
      <c r="K84" s="364"/>
      <c r="L84" s="364"/>
      <c r="M84" s="364"/>
      <c r="N84" s="364"/>
      <c r="O84" s="364"/>
      <c r="P84" s="364"/>
      <c r="Q84" s="364"/>
      <c r="R84" s="364"/>
      <c r="S84" s="364"/>
      <c r="T84" s="364"/>
      <c r="U84" s="364"/>
      <c r="V84" s="364"/>
      <c r="W84" s="364"/>
    </row>
    <row r="85" s="353" customFormat="1" spans="2:23">
      <c r="B85" s="364"/>
      <c r="C85" s="364"/>
      <c r="D85" s="364"/>
      <c r="E85" s="364"/>
      <c r="F85" s="364"/>
      <c r="G85" s="364"/>
      <c r="H85" s="364"/>
      <c r="I85" s="364"/>
      <c r="J85" s="364"/>
      <c r="K85" s="364"/>
      <c r="L85" s="364"/>
      <c r="M85" s="364"/>
      <c r="N85" s="364"/>
      <c r="O85" s="364"/>
      <c r="P85" s="364"/>
      <c r="Q85" s="364"/>
      <c r="R85" s="364"/>
      <c r="S85" s="364"/>
      <c r="T85" s="364"/>
      <c r="U85" s="364"/>
      <c r="V85" s="364"/>
      <c r="W85" s="364"/>
    </row>
    <row r="86" s="353" customFormat="1" spans="2:23">
      <c r="B86" s="364"/>
      <c r="C86" s="364"/>
      <c r="D86" s="364"/>
      <c r="E86" s="364"/>
      <c r="F86" s="364"/>
      <c r="G86" s="364"/>
      <c r="H86" s="364"/>
      <c r="I86" s="364"/>
      <c r="J86" s="364"/>
      <c r="K86" s="364"/>
      <c r="L86" s="364"/>
      <c r="M86" s="364"/>
      <c r="N86" s="364"/>
      <c r="O86" s="364"/>
      <c r="P86" s="364"/>
      <c r="Q86" s="364"/>
      <c r="R86" s="364"/>
      <c r="S86" s="364"/>
      <c r="T86" s="364"/>
      <c r="U86" s="364"/>
      <c r="V86" s="364"/>
      <c r="W86" s="364"/>
    </row>
    <row r="87" s="353" customFormat="1" spans="2:23">
      <c r="B87" s="364"/>
      <c r="C87" s="364"/>
      <c r="D87" s="364"/>
      <c r="E87" s="364"/>
      <c r="F87" s="364"/>
      <c r="G87" s="364"/>
      <c r="H87" s="364"/>
      <c r="I87" s="364"/>
      <c r="J87" s="364"/>
      <c r="K87" s="364"/>
      <c r="L87" s="364"/>
      <c r="M87" s="364"/>
      <c r="N87" s="364"/>
      <c r="O87" s="364"/>
      <c r="P87" s="364"/>
      <c r="Q87" s="364"/>
      <c r="R87" s="364"/>
      <c r="S87" s="364"/>
      <c r="T87" s="364"/>
      <c r="U87" s="364"/>
      <c r="V87" s="364"/>
      <c r="W87" s="364"/>
    </row>
    <row r="88" s="353" customFormat="1" spans="2:23">
      <c r="B88" s="364"/>
      <c r="C88" s="364"/>
      <c r="D88" s="364"/>
      <c r="E88" s="364"/>
      <c r="F88" s="364"/>
      <c r="G88" s="364"/>
      <c r="H88" s="364"/>
      <c r="I88" s="364"/>
      <c r="J88" s="364"/>
      <c r="K88" s="364"/>
      <c r="L88" s="364"/>
      <c r="M88" s="364"/>
      <c r="N88" s="364"/>
      <c r="O88" s="364"/>
      <c r="P88" s="364"/>
      <c r="Q88" s="364"/>
      <c r="R88" s="364"/>
      <c r="S88" s="364"/>
      <c r="T88" s="364"/>
      <c r="U88" s="364"/>
      <c r="V88" s="364"/>
      <c r="W88" s="364"/>
    </row>
    <row r="89" s="353" customFormat="1" spans="2:23">
      <c r="B89" s="364"/>
      <c r="C89" s="364"/>
      <c r="D89" s="364"/>
      <c r="E89" s="364"/>
      <c r="F89" s="364"/>
      <c r="G89" s="364"/>
      <c r="H89" s="364"/>
      <c r="I89" s="364"/>
      <c r="J89" s="364"/>
      <c r="K89" s="364"/>
      <c r="L89" s="364"/>
      <c r="M89" s="364"/>
      <c r="N89" s="364"/>
      <c r="O89" s="364"/>
      <c r="P89" s="364"/>
      <c r="Q89" s="364"/>
      <c r="R89" s="364"/>
      <c r="S89" s="364"/>
      <c r="T89" s="364"/>
      <c r="U89" s="364"/>
      <c r="V89" s="364"/>
      <c r="W89" s="364"/>
    </row>
    <row r="90" s="353" customFormat="1" spans="2:23">
      <c r="B90" s="364"/>
      <c r="C90" s="364"/>
      <c r="D90" s="364"/>
      <c r="E90" s="364"/>
      <c r="F90" s="364"/>
      <c r="G90" s="364"/>
      <c r="H90" s="364"/>
      <c r="I90" s="364"/>
      <c r="J90" s="364"/>
      <c r="K90" s="364"/>
      <c r="L90" s="364"/>
      <c r="M90" s="364"/>
      <c r="N90" s="364"/>
      <c r="O90" s="364"/>
      <c r="P90" s="364"/>
      <c r="Q90" s="364"/>
      <c r="R90" s="364"/>
      <c r="S90" s="364"/>
      <c r="T90" s="364"/>
      <c r="U90" s="364"/>
      <c r="V90" s="364"/>
      <c r="W90" s="364"/>
    </row>
    <row r="91" s="353" customFormat="1" spans="2:23">
      <c r="B91" s="364"/>
      <c r="C91" s="364"/>
      <c r="D91" s="364"/>
      <c r="E91" s="364"/>
      <c r="F91" s="364"/>
      <c r="G91" s="364"/>
      <c r="H91" s="364"/>
      <c r="I91" s="364"/>
      <c r="J91" s="364"/>
      <c r="K91" s="364"/>
      <c r="L91" s="364"/>
      <c r="M91" s="364"/>
      <c r="N91" s="364"/>
      <c r="O91" s="364"/>
      <c r="P91" s="364"/>
      <c r="Q91" s="364"/>
      <c r="R91" s="364"/>
      <c r="S91" s="364"/>
      <c r="T91" s="364"/>
      <c r="U91" s="364"/>
      <c r="V91" s="364"/>
      <c r="W91" s="364"/>
    </row>
    <row r="92" s="353" customFormat="1" spans="2:23">
      <c r="B92" s="364"/>
      <c r="C92" s="364"/>
      <c r="D92" s="364"/>
      <c r="E92" s="364"/>
      <c r="F92" s="364"/>
      <c r="G92" s="364"/>
      <c r="H92" s="364"/>
      <c r="I92" s="364"/>
      <c r="J92" s="364"/>
      <c r="K92" s="364"/>
      <c r="L92" s="364"/>
      <c r="M92" s="364"/>
      <c r="N92" s="364"/>
      <c r="O92" s="364"/>
      <c r="P92" s="364"/>
      <c r="Q92" s="364"/>
      <c r="R92" s="364"/>
      <c r="S92" s="364"/>
      <c r="T92" s="364"/>
      <c r="U92" s="364"/>
      <c r="V92" s="364"/>
      <c r="W92" s="364"/>
    </row>
    <row r="93" s="353" customFormat="1" spans="2:23">
      <c r="B93" s="364"/>
      <c r="C93" s="364"/>
      <c r="D93" s="364"/>
      <c r="E93" s="364"/>
      <c r="F93" s="364"/>
      <c r="G93" s="364"/>
      <c r="H93" s="364"/>
      <c r="I93" s="364"/>
      <c r="J93" s="364"/>
      <c r="K93" s="364"/>
      <c r="L93" s="364"/>
      <c r="M93" s="364"/>
      <c r="N93" s="364"/>
      <c r="O93" s="364"/>
      <c r="P93" s="364"/>
      <c r="Q93" s="364"/>
      <c r="R93" s="364"/>
      <c r="S93" s="364"/>
      <c r="T93" s="364"/>
      <c r="U93" s="364"/>
      <c r="V93" s="364"/>
      <c r="W93" s="364"/>
    </row>
    <row r="94" s="353" customFormat="1" spans="2:23">
      <c r="B94" s="364"/>
      <c r="C94" s="364"/>
      <c r="D94" s="364"/>
      <c r="E94" s="364"/>
      <c r="F94" s="364"/>
      <c r="G94" s="364"/>
      <c r="H94" s="364"/>
      <c r="I94" s="364"/>
      <c r="J94" s="364"/>
      <c r="K94" s="364"/>
      <c r="L94" s="364"/>
      <c r="M94" s="364"/>
      <c r="N94" s="364"/>
      <c r="O94" s="364"/>
      <c r="P94" s="364"/>
      <c r="Q94" s="364"/>
      <c r="R94" s="364"/>
      <c r="S94" s="364"/>
      <c r="T94" s="364"/>
      <c r="U94" s="364"/>
      <c r="V94" s="364"/>
      <c r="W94" s="364"/>
    </row>
    <row r="95" s="353" customFormat="1" spans="2:23">
      <c r="B95" s="364"/>
      <c r="C95" s="364"/>
      <c r="D95" s="364"/>
      <c r="E95" s="364"/>
      <c r="F95" s="364"/>
      <c r="G95" s="364"/>
      <c r="H95" s="364"/>
      <c r="I95" s="364"/>
      <c r="J95" s="364"/>
      <c r="K95" s="364"/>
      <c r="L95" s="364"/>
      <c r="M95" s="364"/>
      <c r="N95" s="364"/>
      <c r="O95" s="364"/>
      <c r="P95" s="364"/>
      <c r="Q95" s="364"/>
      <c r="R95" s="364"/>
      <c r="S95" s="364"/>
      <c r="T95" s="364"/>
      <c r="U95" s="364"/>
      <c r="V95" s="364"/>
      <c r="W95" s="364"/>
    </row>
    <row r="96" s="353" customFormat="1" spans="2:23">
      <c r="B96" s="364"/>
      <c r="C96" s="364"/>
      <c r="D96" s="364"/>
      <c r="E96" s="364"/>
      <c r="F96" s="364"/>
      <c r="G96" s="364"/>
      <c r="H96" s="364"/>
      <c r="I96" s="364"/>
      <c r="J96" s="364"/>
      <c r="K96" s="364"/>
      <c r="L96" s="364"/>
      <c r="M96" s="364"/>
      <c r="N96" s="364"/>
      <c r="O96" s="364"/>
      <c r="P96" s="364"/>
      <c r="Q96" s="364"/>
      <c r="R96" s="364"/>
      <c r="S96" s="364"/>
      <c r="T96" s="364"/>
      <c r="U96" s="364"/>
      <c r="V96" s="364"/>
      <c r="W96" s="364"/>
    </row>
    <row r="97" s="353" customFormat="1" spans="2:23">
      <c r="B97" s="364"/>
      <c r="C97" s="364"/>
      <c r="D97" s="364"/>
      <c r="E97" s="364"/>
      <c r="F97" s="364"/>
      <c r="G97" s="364"/>
      <c r="H97" s="364"/>
      <c r="I97" s="364"/>
      <c r="J97" s="364"/>
      <c r="K97" s="364"/>
      <c r="L97" s="364"/>
      <c r="M97" s="364"/>
      <c r="N97" s="364"/>
      <c r="O97" s="364"/>
      <c r="P97" s="364"/>
      <c r="Q97" s="364"/>
      <c r="R97" s="364"/>
      <c r="S97" s="364"/>
      <c r="T97" s="364"/>
      <c r="U97" s="364"/>
      <c r="V97" s="364"/>
      <c r="W97" s="364"/>
    </row>
    <row r="98" s="353" customFormat="1" spans="2:23">
      <c r="B98" s="364"/>
      <c r="C98" s="364"/>
      <c r="D98" s="364"/>
      <c r="E98" s="364"/>
      <c r="F98" s="364"/>
      <c r="G98" s="364"/>
      <c r="H98" s="364"/>
      <c r="I98" s="364"/>
      <c r="J98" s="364"/>
      <c r="K98" s="364"/>
      <c r="L98" s="364"/>
      <c r="M98" s="364"/>
      <c r="N98" s="364"/>
      <c r="O98" s="364"/>
      <c r="P98" s="364"/>
      <c r="Q98" s="364"/>
      <c r="R98" s="364"/>
      <c r="S98" s="364"/>
      <c r="T98" s="364"/>
      <c r="U98" s="364"/>
      <c r="V98" s="364"/>
      <c r="W98" s="364"/>
    </row>
    <row r="99" s="353" customFormat="1" spans="2:23">
      <c r="B99" s="364"/>
      <c r="C99" s="364"/>
      <c r="D99" s="364"/>
      <c r="E99" s="364"/>
      <c r="F99" s="364"/>
      <c r="G99" s="364"/>
      <c r="H99" s="364"/>
      <c r="I99" s="364"/>
      <c r="J99" s="364"/>
      <c r="K99" s="364"/>
      <c r="L99" s="364"/>
      <c r="M99" s="364"/>
      <c r="N99" s="364"/>
      <c r="O99" s="364"/>
      <c r="P99" s="364"/>
      <c r="Q99" s="364"/>
      <c r="R99" s="364"/>
      <c r="S99" s="364"/>
      <c r="T99" s="364"/>
      <c r="U99" s="364"/>
      <c r="V99" s="364"/>
      <c r="W99" s="364"/>
    </row>
    <row r="100" s="353" customFormat="1" spans="2:23">
      <c r="B100" s="364"/>
      <c r="C100" s="364"/>
      <c r="D100" s="364"/>
      <c r="E100" s="364"/>
      <c r="F100" s="364"/>
      <c r="G100" s="364"/>
      <c r="H100" s="364"/>
      <c r="I100" s="364"/>
      <c r="J100" s="364"/>
      <c r="K100" s="364"/>
      <c r="L100" s="364"/>
      <c r="M100" s="364"/>
      <c r="N100" s="364"/>
      <c r="O100" s="364"/>
      <c r="P100" s="364"/>
      <c r="Q100" s="364"/>
      <c r="R100" s="364"/>
      <c r="S100" s="364"/>
      <c r="T100" s="364"/>
      <c r="U100" s="364"/>
      <c r="V100" s="364"/>
      <c r="W100" s="364"/>
    </row>
    <row r="101" s="353" customFormat="1" spans="2:23">
      <c r="B101" s="364"/>
      <c r="C101" s="364"/>
      <c r="D101" s="364"/>
      <c r="E101" s="364"/>
      <c r="F101" s="364"/>
      <c r="G101" s="364"/>
      <c r="H101" s="364"/>
      <c r="I101" s="364"/>
      <c r="J101" s="364"/>
      <c r="K101" s="364"/>
      <c r="L101" s="364"/>
      <c r="M101" s="364"/>
      <c r="N101" s="364"/>
      <c r="O101" s="364"/>
      <c r="P101" s="364"/>
      <c r="Q101" s="364"/>
      <c r="R101" s="364"/>
      <c r="S101" s="364"/>
      <c r="T101" s="364"/>
      <c r="U101" s="364"/>
      <c r="V101" s="364"/>
      <c r="W101" s="364"/>
    </row>
    <row r="102" s="353" customFormat="1" spans="2:23">
      <c r="B102" s="364"/>
      <c r="C102" s="364"/>
      <c r="D102" s="364"/>
      <c r="E102" s="364"/>
      <c r="F102" s="364"/>
      <c r="G102" s="364"/>
      <c r="H102" s="364"/>
      <c r="I102" s="364"/>
      <c r="J102" s="364"/>
      <c r="K102" s="364"/>
      <c r="L102" s="364"/>
      <c r="M102" s="364"/>
      <c r="N102" s="364"/>
      <c r="O102" s="364"/>
      <c r="P102" s="364"/>
      <c r="Q102" s="364"/>
      <c r="R102" s="364"/>
      <c r="S102" s="364"/>
      <c r="T102" s="364"/>
      <c r="U102" s="364"/>
      <c r="V102" s="364"/>
      <c r="W102" s="364"/>
    </row>
    <row r="103" s="353" customFormat="1" spans="2:23">
      <c r="B103" s="364"/>
      <c r="C103" s="364"/>
      <c r="D103" s="364"/>
      <c r="E103" s="364"/>
      <c r="F103" s="364"/>
      <c r="G103" s="364"/>
      <c r="H103" s="364"/>
      <c r="I103" s="364"/>
      <c r="J103" s="364"/>
      <c r="K103" s="364"/>
      <c r="L103" s="364"/>
      <c r="M103" s="364"/>
      <c r="N103" s="364"/>
      <c r="O103" s="364"/>
      <c r="P103" s="364"/>
      <c r="Q103" s="364"/>
      <c r="R103" s="364"/>
      <c r="S103" s="364"/>
      <c r="T103" s="364"/>
      <c r="U103" s="364"/>
      <c r="V103" s="364"/>
      <c r="W103" s="364"/>
    </row>
    <row r="104" s="353" customFormat="1" spans="2:23">
      <c r="B104" s="364"/>
      <c r="C104" s="364"/>
      <c r="D104" s="364"/>
      <c r="E104" s="364"/>
      <c r="F104" s="364"/>
      <c r="G104" s="364"/>
      <c r="H104" s="364"/>
      <c r="I104" s="364"/>
      <c r="J104" s="364"/>
      <c r="K104" s="364"/>
      <c r="L104" s="364"/>
      <c r="M104" s="364"/>
      <c r="N104" s="364"/>
      <c r="O104" s="364"/>
      <c r="P104" s="364"/>
      <c r="Q104" s="364"/>
      <c r="R104" s="364"/>
      <c r="S104" s="364"/>
      <c r="T104" s="364"/>
      <c r="U104" s="364"/>
      <c r="V104" s="364"/>
      <c r="W104" s="364"/>
    </row>
    <row r="105" s="353" customFormat="1" spans="2:23">
      <c r="B105" s="364"/>
      <c r="C105" s="364"/>
      <c r="D105" s="364"/>
      <c r="E105" s="364"/>
      <c r="F105" s="364"/>
      <c r="G105" s="364"/>
      <c r="H105" s="364"/>
      <c r="I105" s="364"/>
      <c r="J105" s="364"/>
      <c r="K105" s="364"/>
      <c r="L105" s="364"/>
      <c r="M105" s="364"/>
      <c r="N105" s="364"/>
      <c r="O105" s="364"/>
      <c r="P105" s="364"/>
      <c r="Q105" s="364"/>
      <c r="R105" s="364"/>
      <c r="S105" s="364"/>
      <c r="T105" s="364"/>
      <c r="U105" s="364"/>
      <c r="V105" s="364"/>
      <c r="W105" s="364"/>
    </row>
    <row r="106" s="353" customFormat="1" spans="2:23">
      <c r="B106" s="364"/>
      <c r="C106" s="364"/>
      <c r="D106" s="364"/>
      <c r="E106" s="364"/>
      <c r="F106" s="364"/>
      <c r="G106" s="364"/>
      <c r="H106" s="364"/>
      <c r="I106" s="364"/>
      <c r="J106" s="364"/>
      <c r="K106" s="364"/>
      <c r="L106" s="364"/>
      <c r="M106" s="364"/>
      <c r="N106" s="364"/>
      <c r="O106" s="364"/>
      <c r="P106" s="364"/>
      <c r="Q106" s="364"/>
      <c r="R106" s="364"/>
      <c r="S106" s="364"/>
      <c r="T106" s="364"/>
      <c r="U106" s="364"/>
      <c r="V106" s="364"/>
      <c r="W106" s="364"/>
    </row>
    <row r="107" s="353" customFormat="1" spans="2:23">
      <c r="B107" s="364"/>
      <c r="C107" s="364"/>
      <c r="D107" s="364"/>
      <c r="E107" s="364"/>
      <c r="F107" s="364"/>
      <c r="G107" s="364"/>
      <c r="H107" s="364"/>
      <c r="I107" s="364"/>
      <c r="J107" s="364"/>
      <c r="K107" s="364"/>
      <c r="L107" s="364"/>
      <c r="M107" s="364"/>
      <c r="N107" s="364"/>
      <c r="O107" s="364"/>
      <c r="P107" s="364"/>
      <c r="Q107" s="364"/>
      <c r="R107" s="364"/>
      <c r="S107" s="364"/>
      <c r="T107" s="364"/>
      <c r="U107" s="364"/>
      <c r="V107" s="364"/>
      <c r="W107" s="364"/>
    </row>
    <row r="108" s="353" customFormat="1" spans="2:23">
      <c r="B108" s="364"/>
      <c r="C108" s="364"/>
      <c r="D108" s="364"/>
      <c r="E108" s="364"/>
      <c r="F108" s="364"/>
      <c r="G108" s="364"/>
      <c r="H108" s="364"/>
      <c r="I108" s="364"/>
      <c r="J108" s="364"/>
      <c r="K108" s="364"/>
      <c r="L108" s="364"/>
      <c r="M108" s="364"/>
      <c r="N108" s="364"/>
      <c r="O108" s="364"/>
      <c r="P108" s="364"/>
      <c r="Q108" s="364"/>
      <c r="R108" s="364"/>
      <c r="S108" s="364"/>
      <c r="T108" s="364"/>
      <c r="U108" s="364"/>
      <c r="V108" s="364"/>
      <c r="W108" s="364"/>
    </row>
    <row r="109" s="353" customFormat="1" spans="2:23">
      <c r="B109" s="364"/>
      <c r="C109" s="364"/>
      <c r="D109" s="364"/>
      <c r="E109" s="364"/>
      <c r="F109" s="364"/>
      <c r="G109" s="364"/>
      <c r="H109" s="364"/>
      <c r="I109" s="364"/>
      <c r="J109" s="364"/>
      <c r="K109" s="364"/>
      <c r="L109" s="364"/>
      <c r="M109" s="364"/>
      <c r="N109" s="364"/>
      <c r="O109" s="364"/>
      <c r="P109" s="364"/>
      <c r="Q109" s="364"/>
      <c r="R109" s="364"/>
      <c r="S109" s="364"/>
      <c r="T109" s="364"/>
      <c r="U109" s="364"/>
      <c r="V109" s="364"/>
      <c r="W109" s="364"/>
    </row>
    <row r="110" s="353" customFormat="1" spans="2:23">
      <c r="B110" s="364"/>
      <c r="C110" s="364"/>
      <c r="D110" s="364"/>
      <c r="E110" s="364"/>
      <c r="F110" s="364"/>
      <c r="G110" s="364"/>
      <c r="H110" s="364"/>
      <c r="I110" s="364"/>
      <c r="J110" s="364"/>
      <c r="K110" s="364"/>
      <c r="L110" s="364"/>
      <c r="M110" s="364"/>
      <c r="N110" s="364"/>
      <c r="O110" s="364"/>
      <c r="P110" s="364"/>
      <c r="Q110" s="364"/>
      <c r="R110" s="364"/>
      <c r="S110" s="364"/>
      <c r="T110" s="364"/>
      <c r="U110" s="364"/>
      <c r="V110" s="364"/>
      <c r="W110" s="364"/>
    </row>
    <row r="111" s="353" customFormat="1" spans="2:23">
      <c r="B111" s="364"/>
      <c r="C111" s="364"/>
      <c r="D111" s="364"/>
      <c r="E111" s="364"/>
      <c r="F111" s="364"/>
      <c r="G111" s="364"/>
      <c r="H111" s="364"/>
      <c r="I111" s="364"/>
      <c r="J111" s="364"/>
      <c r="K111" s="364"/>
      <c r="L111" s="364"/>
      <c r="M111" s="364"/>
      <c r="N111" s="364"/>
      <c r="O111" s="364"/>
      <c r="P111" s="364"/>
      <c r="Q111" s="364"/>
      <c r="R111" s="364"/>
      <c r="S111" s="364"/>
      <c r="T111" s="364"/>
      <c r="U111" s="364"/>
      <c r="V111" s="364"/>
      <c r="W111" s="364"/>
    </row>
    <row r="112" s="353" customFormat="1" spans="2:23">
      <c r="B112" s="364"/>
      <c r="C112" s="364"/>
      <c r="D112" s="364"/>
      <c r="E112" s="364"/>
      <c r="F112" s="364"/>
      <c r="G112" s="364"/>
      <c r="H112" s="364"/>
      <c r="I112" s="364"/>
      <c r="J112" s="364"/>
      <c r="K112" s="364"/>
      <c r="L112" s="364"/>
      <c r="M112" s="364"/>
      <c r="N112" s="364"/>
      <c r="O112" s="364"/>
      <c r="P112" s="364"/>
      <c r="Q112" s="364"/>
      <c r="R112" s="364"/>
      <c r="S112" s="364"/>
      <c r="T112" s="364"/>
      <c r="U112" s="364"/>
      <c r="V112" s="364"/>
      <c r="W112" s="364"/>
    </row>
    <row r="113" s="353" customFormat="1" spans="2:23">
      <c r="B113" s="364"/>
      <c r="C113" s="364"/>
      <c r="D113" s="364"/>
      <c r="E113" s="364"/>
      <c r="F113" s="364"/>
      <c r="G113" s="364"/>
      <c r="H113" s="364"/>
      <c r="I113" s="364"/>
      <c r="J113" s="364"/>
      <c r="K113" s="364"/>
      <c r="L113" s="364"/>
      <c r="M113" s="364"/>
      <c r="N113" s="364"/>
      <c r="O113" s="364"/>
      <c r="P113" s="364"/>
      <c r="Q113" s="364"/>
      <c r="R113" s="364"/>
      <c r="S113" s="364"/>
      <c r="T113" s="364"/>
      <c r="U113" s="364"/>
      <c r="V113" s="364"/>
      <c r="W113" s="364"/>
    </row>
    <row r="114" s="353" customFormat="1" spans="2:23">
      <c r="B114" s="364"/>
      <c r="C114" s="364"/>
      <c r="D114" s="364"/>
      <c r="E114" s="364"/>
      <c r="F114" s="364"/>
      <c r="G114" s="364"/>
      <c r="H114" s="364"/>
      <c r="I114" s="364"/>
      <c r="J114" s="364"/>
      <c r="K114" s="364"/>
      <c r="L114" s="364"/>
      <c r="M114" s="364"/>
      <c r="N114" s="364"/>
      <c r="O114" s="364"/>
      <c r="P114" s="364"/>
      <c r="Q114" s="364"/>
      <c r="R114" s="364"/>
      <c r="S114" s="364"/>
      <c r="T114" s="364"/>
      <c r="U114" s="364"/>
      <c r="V114" s="364"/>
      <c r="W114" s="364"/>
    </row>
    <row r="115" s="353" customFormat="1" spans="2:23">
      <c r="B115" s="364"/>
      <c r="C115" s="364"/>
      <c r="D115" s="364"/>
      <c r="E115" s="364"/>
      <c r="F115" s="364"/>
      <c r="G115" s="364"/>
      <c r="H115" s="364"/>
      <c r="I115" s="364"/>
      <c r="J115" s="364"/>
      <c r="K115" s="364"/>
      <c r="L115" s="364"/>
      <c r="M115" s="364"/>
      <c r="N115" s="364"/>
      <c r="O115" s="364"/>
      <c r="P115" s="364"/>
      <c r="Q115" s="364"/>
      <c r="R115" s="364"/>
      <c r="S115" s="364"/>
      <c r="T115" s="364"/>
      <c r="U115" s="364"/>
      <c r="V115" s="364"/>
      <c r="W115" s="364"/>
    </row>
    <row r="116" s="353" customFormat="1" spans="2:23">
      <c r="B116" s="364"/>
      <c r="C116" s="364"/>
      <c r="D116" s="364"/>
      <c r="E116" s="364"/>
      <c r="F116" s="364"/>
      <c r="G116" s="364"/>
      <c r="H116" s="364"/>
      <c r="I116" s="364"/>
      <c r="J116" s="364"/>
      <c r="K116" s="364"/>
      <c r="L116" s="364"/>
      <c r="M116" s="364"/>
      <c r="N116" s="364"/>
      <c r="O116" s="364"/>
      <c r="P116" s="364"/>
      <c r="Q116" s="364"/>
      <c r="R116" s="364"/>
      <c r="S116" s="364"/>
      <c r="T116" s="364"/>
      <c r="U116" s="364"/>
      <c r="V116" s="364"/>
      <c r="W116" s="364"/>
    </row>
    <row r="117" s="353" customFormat="1" spans="2:23">
      <c r="B117" s="364"/>
      <c r="C117" s="364"/>
      <c r="D117" s="364"/>
      <c r="E117" s="364"/>
      <c r="F117" s="364"/>
      <c r="G117" s="364"/>
      <c r="H117" s="364"/>
      <c r="I117" s="364"/>
      <c r="J117" s="364"/>
      <c r="K117" s="364"/>
      <c r="L117" s="364"/>
      <c r="M117" s="364"/>
      <c r="N117" s="364"/>
      <c r="O117" s="364"/>
      <c r="P117" s="364"/>
      <c r="Q117" s="364"/>
      <c r="R117" s="364"/>
      <c r="S117" s="364"/>
      <c r="T117" s="364"/>
      <c r="U117" s="364"/>
      <c r="V117" s="364"/>
      <c r="W117" s="364"/>
    </row>
    <row r="118" s="353" customFormat="1" spans="2:23">
      <c r="B118" s="364"/>
      <c r="C118" s="364"/>
      <c r="D118" s="364"/>
      <c r="E118" s="364"/>
      <c r="F118" s="364"/>
      <c r="G118" s="364"/>
      <c r="H118" s="364"/>
      <c r="I118" s="364"/>
      <c r="J118" s="364"/>
      <c r="K118" s="364"/>
      <c r="L118" s="364"/>
      <c r="M118" s="364"/>
      <c r="N118" s="364"/>
      <c r="O118" s="364"/>
      <c r="P118" s="364"/>
      <c r="Q118" s="364"/>
      <c r="R118" s="364"/>
      <c r="S118" s="364"/>
      <c r="T118" s="364"/>
      <c r="U118" s="364"/>
      <c r="V118" s="364"/>
      <c r="W118" s="364"/>
    </row>
    <row r="119" s="353" customFormat="1" spans="2:23">
      <c r="B119" s="364"/>
      <c r="C119" s="364"/>
      <c r="D119" s="364"/>
      <c r="E119" s="364"/>
      <c r="F119" s="364"/>
      <c r="G119" s="364"/>
      <c r="H119" s="364"/>
      <c r="I119" s="364"/>
      <c r="J119" s="364"/>
      <c r="K119" s="364"/>
      <c r="L119" s="364"/>
      <c r="M119" s="364"/>
      <c r="N119" s="364"/>
      <c r="O119" s="364"/>
      <c r="P119" s="364"/>
      <c r="Q119" s="364"/>
      <c r="R119" s="364"/>
      <c r="S119" s="364"/>
      <c r="T119" s="364"/>
      <c r="U119" s="364"/>
      <c r="V119" s="364"/>
      <c r="W119" s="364"/>
    </row>
    <row r="120" s="353" customFormat="1" spans="2:23">
      <c r="B120" s="364"/>
      <c r="C120" s="364"/>
      <c r="D120" s="364"/>
      <c r="E120" s="364"/>
      <c r="F120" s="364"/>
      <c r="G120" s="364"/>
      <c r="H120" s="364"/>
      <c r="I120" s="364"/>
      <c r="J120" s="364"/>
      <c r="K120" s="364"/>
      <c r="L120" s="364"/>
      <c r="M120" s="364"/>
      <c r="N120" s="364"/>
      <c r="O120" s="364"/>
      <c r="P120" s="364"/>
      <c r="Q120" s="364"/>
      <c r="R120" s="364"/>
      <c r="S120" s="364"/>
      <c r="T120" s="364"/>
      <c r="U120" s="364"/>
      <c r="V120" s="364"/>
      <c r="W120" s="364"/>
    </row>
    <row r="121" s="353" customFormat="1" spans="2:23">
      <c r="B121" s="364"/>
      <c r="C121" s="364"/>
      <c r="D121" s="364"/>
      <c r="E121" s="364"/>
      <c r="F121" s="364"/>
      <c r="G121" s="364"/>
      <c r="H121" s="364"/>
      <c r="I121" s="364"/>
      <c r="J121" s="364"/>
      <c r="K121" s="364"/>
      <c r="L121" s="364"/>
      <c r="M121" s="364"/>
      <c r="N121" s="364"/>
      <c r="O121" s="364"/>
      <c r="P121" s="364"/>
      <c r="Q121" s="364"/>
      <c r="R121" s="364"/>
      <c r="S121" s="364"/>
      <c r="T121" s="364"/>
      <c r="U121" s="364"/>
      <c r="V121" s="364"/>
      <c r="W121" s="364"/>
    </row>
    <row r="122" s="353" customFormat="1" spans="2:23">
      <c r="B122" s="364"/>
      <c r="C122" s="364"/>
      <c r="D122" s="364"/>
      <c r="E122" s="364"/>
      <c r="F122" s="364"/>
      <c r="G122" s="364"/>
      <c r="H122" s="364"/>
      <c r="I122" s="364"/>
      <c r="J122" s="364"/>
      <c r="K122" s="364"/>
      <c r="L122" s="364"/>
      <c r="M122" s="364"/>
      <c r="N122" s="364"/>
      <c r="O122" s="364"/>
      <c r="P122" s="364"/>
      <c r="Q122" s="364"/>
      <c r="R122" s="364"/>
      <c r="S122" s="364"/>
      <c r="T122" s="364"/>
      <c r="U122" s="364"/>
      <c r="V122" s="364"/>
      <c r="W122" s="364"/>
    </row>
    <row r="123" s="353" customFormat="1" spans="2:23">
      <c r="B123" s="364"/>
      <c r="C123" s="364"/>
      <c r="D123" s="364"/>
      <c r="E123" s="364"/>
      <c r="F123" s="364"/>
      <c r="G123" s="364"/>
      <c r="H123" s="364"/>
      <c r="I123" s="364"/>
      <c r="J123" s="364"/>
      <c r="K123" s="364"/>
      <c r="L123" s="364"/>
      <c r="M123" s="364"/>
      <c r="N123" s="364"/>
      <c r="O123" s="364"/>
      <c r="P123" s="364"/>
      <c r="Q123" s="364"/>
      <c r="R123" s="364"/>
      <c r="S123" s="364"/>
      <c r="T123" s="364"/>
      <c r="U123" s="364"/>
      <c r="V123" s="364"/>
      <c r="W123" s="364"/>
    </row>
    <row r="124" s="353" customFormat="1" spans="2:23">
      <c r="B124" s="364"/>
      <c r="C124" s="364"/>
      <c r="D124" s="364"/>
      <c r="E124" s="364"/>
      <c r="F124" s="364"/>
      <c r="G124" s="364"/>
      <c r="H124" s="364"/>
      <c r="I124" s="364"/>
      <c r="J124" s="364"/>
      <c r="K124" s="364"/>
      <c r="L124" s="364"/>
      <c r="M124" s="364"/>
      <c r="N124" s="364"/>
      <c r="O124" s="364"/>
      <c r="P124" s="364"/>
      <c r="Q124" s="364"/>
      <c r="R124" s="364"/>
      <c r="S124" s="364"/>
      <c r="T124" s="364"/>
      <c r="U124" s="364"/>
      <c r="V124" s="364"/>
      <c r="W124" s="364"/>
    </row>
    <row r="125" s="353" customFormat="1" spans="2:23">
      <c r="B125" s="364"/>
      <c r="C125" s="364"/>
      <c r="D125" s="364"/>
      <c r="E125" s="364"/>
      <c r="F125" s="364"/>
      <c r="G125" s="364"/>
      <c r="H125" s="364"/>
      <c r="I125" s="364"/>
      <c r="J125" s="364"/>
      <c r="K125" s="364"/>
      <c r="L125" s="364"/>
      <c r="M125" s="364"/>
      <c r="N125" s="364"/>
      <c r="O125" s="364"/>
      <c r="P125" s="364"/>
      <c r="Q125" s="364"/>
      <c r="R125" s="364"/>
      <c r="S125" s="364"/>
      <c r="T125" s="364"/>
      <c r="U125" s="364"/>
      <c r="V125" s="364"/>
      <c r="W125" s="364"/>
    </row>
    <row r="126" s="353" customFormat="1" spans="2:23">
      <c r="B126" s="364"/>
      <c r="C126" s="364"/>
      <c r="D126" s="364"/>
      <c r="E126" s="364"/>
      <c r="F126" s="364"/>
      <c r="G126" s="364"/>
      <c r="H126" s="364"/>
      <c r="I126" s="364"/>
      <c r="J126" s="364"/>
      <c r="K126" s="364"/>
      <c r="L126" s="364"/>
      <c r="M126" s="364"/>
      <c r="N126" s="364"/>
      <c r="O126" s="364"/>
      <c r="P126" s="364"/>
      <c r="Q126" s="364"/>
      <c r="R126" s="364"/>
      <c r="S126" s="364"/>
      <c r="T126" s="364"/>
      <c r="U126" s="364"/>
      <c r="V126" s="364"/>
      <c r="W126" s="364"/>
    </row>
    <row r="127" s="353" customFormat="1" spans="2:23">
      <c r="B127" s="364"/>
      <c r="C127" s="364"/>
      <c r="D127" s="364"/>
      <c r="E127" s="364"/>
      <c r="F127" s="364"/>
      <c r="G127" s="364"/>
      <c r="H127" s="364"/>
      <c r="I127" s="364"/>
      <c r="J127" s="364"/>
      <c r="K127" s="364"/>
      <c r="L127" s="364"/>
      <c r="M127" s="364"/>
      <c r="N127" s="364"/>
      <c r="O127" s="364"/>
      <c r="P127" s="364"/>
      <c r="Q127" s="364"/>
      <c r="R127" s="364"/>
      <c r="S127" s="364"/>
      <c r="T127" s="364"/>
      <c r="U127" s="364"/>
      <c r="V127" s="364"/>
      <c r="W127" s="364"/>
    </row>
    <row r="128" s="353" customFormat="1" spans="2:23">
      <c r="B128" s="364"/>
      <c r="C128" s="364"/>
      <c r="D128" s="364"/>
      <c r="E128" s="364"/>
      <c r="F128" s="364"/>
      <c r="G128" s="364"/>
      <c r="H128" s="364"/>
      <c r="I128" s="364"/>
      <c r="J128" s="364"/>
      <c r="K128" s="364"/>
      <c r="L128" s="364"/>
      <c r="M128" s="364"/>
      <c r="N128" s="364"/>
      <c r="O128" s="364"/>
      <c r="P128" s="364"/>
      <c r="Q128" s="364"/>
      <c r="R128" s="364"/>
      <c r="S128" s="364"/>
      <c r="T128" s="364"/>
      <c r="U128" s="364"/>
      <c r="V128" s="364"/>
      <c r="W128" s="364"/>
    </row>
    <row r="129" s="353" customFormat="1" spans="2:23">
      <c r="B129" s="364"/>
      <c r="C129" s="364"/>
      <c r="D129" s="364"/>
      <c r="E129" s="364"/>
      <c r="F129" s="364"/>
      <c r="G129" s="364"/>
      <c r="H129" s="364"/>
      <c r="I129" s="364"/>
      <c r="J129" s="364"/>
      <c r="K129" s="364"/>
      <c r="L129" s="364"/>
      <c r="M129" s="364"/>
      <c r="N129" s="364"/>
      <c r="O129" s="364"/>
      <c r="P129" s="364"/>
      <c r="Q129" s="364"/>
      <c r="R129" s="364"/>
      <c r="S129" s="364"/>
      <c r="T129" s="364"/>
      <c r="U129" s="364"/>
      <c r="V129" s="364"/>
      <c r="W129" s="364"/>
    </row>
    <row r="130" s="353" customFormat="1" spans="2:23">
      <c r="B130" s="364"/>
      <c r="C130" s="364"/>
      <c r="D130" s="364"/>
      <c r="E130" s="364"/>
      <c r="F130" s="364"/>
      <c r="G130" s="364"/>
      <c r="H130" s="364"/>
      <c r="I130" s="364"/>
      <c r="J130" s="364"/>
      <c r="K130" s="364"/>
      <c r="L130" s="364"/>
      <c r="M130" s="364"/>
      <c r="N130" s="364"/>
      <c r="O130" s="364"/>
      <c r="P130" s="364"/>
      <c r="Q130" s="364"/>
      <c r="R130" s="364"/>
      <c r="S130" s="364"/>
      <c r="T130" s="364"/>
      <c r="U130" s="364"/>
      <c r="V130" s="364"/>
      <c r="W130" s="364"/>
    </row>
    <row r="131" s="353" customFormat="1" spans="2:23">
      <c r="B131" s="364"/>
      <c r="C131" s="364"/>
      <c r="D131" s="364"/>
      <c r="E131" s="364"/>
      <c r="F131" s="364"/>
      <c r="G131" s="364"/>
      <c r="H131" s="364"/>
      <c r="I131" s="364"/>
      <c r="J131" s="364"/>
      <c r="K131" s="364"/>
      <c r="L131" s="364"/>
      <c r="M131" s="364"/>
      <c r="N131" s="364"/>
      <c r="O131" s="364"/>
      <c r="P131" s="364"/>
      <c r="Q131" s="364"/>
      <c r="R131" s="364"/>
      <c r="S131" s="364"/>
      <c r="T131" s="364"/>
      <c r="U131" s="364"/>
      <c r="V131" s="364"/>
      <c r="W131" s="364"/>
    </row>
    <row r="132" s="353" customFormat="1" spans="2:23">
      <c r="B132" s="364"/>
      <c r="C132" s="364"/>
      <c r="D132" s="364"/>
      <c r="E132" s="364"/>
      <c r="F132" s="364"/>
      <c r="G132" s="364"/>
      <c r="H132" s="364"/>
      <c r="I132" s="364"/>
      <c r="J132" s="364"/>
      <c r="K132" s="364"/>
      <c r="L132" s="364"/>
      <c r="M132" s="364"/>
      <c r="N132" s="364"/>
      <c r="O132" s="364"/>
      <c r="P132" s="364"/>
      <c r="Q132" s="364"/>
      <c r="R132" s="364"/>
      <c r="S132" s="364"/>
      <c r="T132" s="364"/>
      <c r="U132" s="364"/>
      <c r="V132" s="364"/>
      <c r="W132" s="364"/>
    </row>
    <row r="133" s="353" customFormat="1" spans="2:23">
      <c r="B133" s="364"/>
      <c r="C133" s="364"/>
      <c r="D133" s="364"/>
      <c r="E133" s="364"/>
      <c r="F133" s="364"/>
      <c r="G133" s="364"/>
      <c r="H133" s="364"/>
      <c r="I133" s="364"/>
      <c r="J133" s="364"/>
      <c r="K133" s="364"/>
      <c r="L133" s="364"/>
      <c r="M133" s="364"/>
      <c r="N133" s="364"/>
      <c r="O133" s="364"/>
      <c r="P133" s="364"/>
      <c r="Q133" s="364"/>
      <c r="R133" s="364"/>
      <c r="S133" s="364"/>
      <c r="T133" s="364"/>
      <c r="U133" s="364"/>
      <c r="V133" s="364"/>
      <c r="W133" s="364"/>
    </row>
    <row r="134" s="353" customFormat="1" spans="2:23">
      <c r="B134" s="364"/>
      <c r="C134" s="364"/>
      <c r="D134" s="364"/>
      <c r="E134" s="364"/>
      <c r="F134" s="364"/>
      <c r="G134" s="364"/>
      <c r="H134" s="364"/>
      <c r="I134" s="364"/>
      <c r="J134" s="364"/>
      <c r="K134" s="364"/>
      <c r="L134" s="364"/>
      <c r="M134" s="364"/>
      <c r="N134" s="364"/>
      <c r="O134" s="364"/>
      <c r="P134" s="364"/>
      <c r="Q134" s="364"/>
      <c r="R134" s="364"/>
      <c r="S134" s="364"/>
      <c r="T134" s="364"/>
      <c r="U134" s="364"/>
      <c r="V134" s="364"/>
      <c r="W134" s="364"/>
    </row>
    <row r="135" s="353" customFormat="1" spans="2:23">
      <c r="B135" s="364"/>
      <c r="C135" s="364"/>
      <c r="D135" s="364"/>
      <c r="E135" s="364"/>
      <c r="F135" s="364"/>
      <c r="G135" s="364"/>
      <c r="H135" s="364"/>
      <c r="I135" s="364"/>
      <c r="J135" s="364"/>
      <c r="K135" s="364"/>
      <c r="L135" s="364"/>
      <c r="M135" s="364"/>
      <c r="N135" s="364"/>
      <c r="O135" s="364"/>
      <c r="P135" s="364"/>
      <c r="Q135" s="364"/>
      <c r="R135" s="364"/>
      <c r="S135" s="364"/>
      <c r="T135" s="364"/>
      <c r="U135" s="364"/>
      <c r="V135" s="364"/>
      <c r="W135" s="364"/>
    </row>
    <row r="136" s="353" customFormat="1" spans="2:23">
      <c r="B136" s="364"/>
      <c r="C136" s="364"/>
      <c r="D136" s="364"/>
      <c r="E136" s="364"/>
      <c r="F136" s="364"/>
      <c r="G136" s="364"/>
      <c r="H136" s="364"/>
      <c r="I136" s="364"/>
      <c r="J136" s="364"/>
      <c r="K136" s="364"/>
      <c r="L136" s="364"/>
      <c r="M136" s="364"/>
      <c r="N136" s="364"/>
      <c r="O136" s="364"/>
      <c r="P136" s="364"/>
      <c r="Q136" s="364"/>
      <c r="R136" s="364"/>
      <c r="S136" s="364"/>
      <c r="T136" s="364"/>
      <c r="U136" s="364"/>
      <c r="V136" s="364"/>
      <c r="W136" s="364"/>
    </row>
    <row r="137" s="353" customFormat="1" spans="2:23">
      <c r="B137" s="364"/>
      <c r="C137" s="364"/>
      <c r="D137" s="364"/>
      <c r="E137" s="364"/>
      <c r="F137" s="364"/>
      <c r="G137" s="364"/>
      <c r="H137" s="364"/>
      <c r="I137" s="364"/>
      <c r="J137" s="364"/>
      <c r="K137" s="364"/>
      <c r="L137" s="364"/>
      <c r="M137" s="364"/>
      <c r="N137" s="364"/>
      <c r="O137" s="364"/>
      <c r="P137" s="364"/>
      <c r="Q137" s="364"/>
      <c r="R137" s="364"/>
      <c r="S137" s="364"/>
      <c r="T137" s="364"/>
      <c r="U137" s="364"/>
      <c r="V137" s="364"/>
      <c r="W137" s="364"/>
    </row>
    <row r="138" s="353" customFormat="1" spans="2:23">
      <c r="B138" s="364"/>
      <c r="C138" s="364"/>
      <c r="D138" s="364"/>
      <c r="E138" s="364"/>
      <c r="F138" s="364"/>
      <c r="G138" s="364"/>
      <c r="H138" s="364"/>
      <c r="I138" s="364"/>
      <c r="J138" s="364"/>
      <c r="K138" s="364"/>
      <c r="L138" s="364"/>
      <c r="M138" s="364"/>
      <c r="N138" s="364"/>
      <c r="O138" s="364"/>
      <c r="P138" s="364"/>
      <c r="Q138" s="364"/>
      <c r="R138" s="364"/>
      <c r="S138" s="364"/>
      <c r="T138" s="364"/>
      <c r="U138" s="364"/>
      <c r="V138" s="364"/>
      <c r="W138" s="364"/>
    </row>
    <row r="139" s="353" customFormat="1" spans="2:23">
      <c r="B139" s="364"/>
      <c r="C139" s="364"/>
      <c r="D139" s="364"/>
      <c r="E139" s="364"/>
      <c r="F139" s="364"/>
      <c r="G139" s="364"/>
      <c r="H139" s="364"/>
      <c r="I139" s="364"/>
      <c r="J139" s="364"/>
      <c r="K139" s="364"/>
      <c r="L139" s="364"/>
      <c r="M139" s="364"/>
      <c r="N139" s="364"/>
      <c r="O139" s="364"/>
      <c r="P139" s="364"/>
      <c r="Q139" s="364"/>
      <c r="R139" s="364"/>
      <c r="S139" s="364"/>
      <c r="T139" s="364"/>
      <c r="U139" s="364"/>
      <c r="V139" s="364"/>
      <c r="W139" s="364"/>
    </row>
    <row r="140" s="353" customFormat="1" spans="2:23">
      <c r="B140" s="364"/>
      <c r="C140" s="364"/>
      <c r="D140" s="364"/>
      <c r="E140" s="364"/>
      <c r="F140" s="364"/>
      <c r="G140" s="364"/>
      <c r="H140" s="364"/>
      <c r="I140" s="364"/>
      <c r="J140" s="364"/>
      <c r="K140" s="364"/>
      <c r="L140" s="364"/>
      <c r="M140" s="364"/>
      <c r="N140" s="364"/>
      <c r="O140" s="364"/>
      <c r="P140" s="364"/>
      <c r="Q140" s="364"/>
      <c r="R140" s="364"/>
      <c r="S140" s="364"/>
      <c r="T140" s="364"/>
      <c r="U140" s="364"/>
      <c r="V140" s="364"/>
      <c r="W140" s="364"/>
    </row>
    <row r="141" s="353" customFormat="1" spans="2:23">
      <c r="B141" s="364"/>
      <c r="C141" s="364"/>
      <c r="D141" s="364"/>
      <c r="E141" s="364"/>
      <c r="F141" s="364"/>
      <c r="G141" s="364"/>
      <c r="H141" s="364"/>
      <c r="I141" s="364"/>
      <c r="J141" s="364"/>
      <c r="K141" s="364"/>
      <c r="L141" s="364"/>
      <c r="M141" s="364"/>
      <c r="N141" s="364"/>
      <c r="O141" s="364"/>
      <c r="P141" s="364"/>
      <c r="Q141" s="364"/>
      <c r="R141" s="364"/>
      <c r="S141" s="364"/>
      <c r="T141" s="364"/>
      <c r="U141" s="364"/>
      <c r="V141" s="364"/>
      <c r="W141" s="364"/>
    </row>
    <row r="142" s="353" customFormat="1" spans="2:23">
      <c r="B142" s="364"/>
      <c r="C142" s="364"/>
      <c r="D142" s="364"/>
      <c r="E142" s="364"/>
      <c r="F142" s="364"/>
      <c r="G142" s="364"/>
      <c r="H142" s="364"/>
      <c r="I142" s="364"/>
      <c r="J142" s="364"/>
      <c r="K142" s="364"/>
      <c r="L142" s="364"/>
      <c r="M142" s="364"/>
      <c r="N142" s="364"/>
      <c r="O142" s="364"/>
      <c r="P142" s="364"/>
      <c r="Q142" s="364"/>
      <c r="R142" s="364"/>
      <c r="S142" s="364"/>
      <c r="T142" s="364"/>
      <c r="U142" s="364"/>
      <c r="V142" s="364"/>
      <c r="W142" s="364"/>
    </row>
    <row r="143" s="353" customFormat="1" spans="2:23">
      <c r="B143" s="364"/>
      <c r="C143" s="364"/>
      <c r="D143" s="364"/>
      <c r="E143" s="364"/>
      <c r="F143" s="364"/>
      <c r="G143" s="364"/>
      <c r="H143" s="364"/>
      <c r="I143" s="364"/>
      <c r="J143" s="364"/>
      <c r="K143" s="364"/>
      <c r="L143" s="364"/>
      <c r="M143" s="364"/>
      <c r="N143" s="364"/>
      <c r="O143" s="364"/>
      <c r="P143" s="364"/>
      <c r="Q143" s="364"/>
      <c r="R143" s="364"/>
      <c r="S143" s="364"/>
      <c r="T143" s="364"/>
      <c r="U143" s="364"/>
      <c r="V143" s="364"/>
      <c r="W143" s="364"/>
    </row>
    <row r="144" s="353" customFormat="1" spans="2:23">
      <c r="B144" s="364"/>
      <c r="C144" s="364"/>
      <c r="D144" s="364"/>
      <c r="E144" s="364"/>
      <c r="F144" s="364"/>
      <c r="G144" s="364"/>
      <c r="H144" s="364"/>
      <c r="I144" s="364"/>
      <c r="J144" s="364"/>
      <c r="K144" s="364"/>
      <c r="L144" s="364"/>
      <c r="M144" s="364"/>
      <c r="N144" s="364"/>
      <c r="O144" s="364"/>
      <c r="P144" s="364"/>
      <c r="Q144" s="364"/>
      <c r="R144" s="364"/>
      <c r="S144" s="364"/>
      <c r="T144" s="364"/>
      <c r="U144" s="364"/>
      <c r="V144" s="364"/>
      <c r="W144" s="364"/>
    </row>
    <row r="145" s="353" customFormat="1" spans="2:23">
      <c r="B145" s="364"/>
      <c r="C145" s="364"/>
      <c r="D145" s="364"/>
      <c r="E145" s="364"/>
      <c r="F145" s="364"/>
      <c r="G145" s="364"/>
      <c r="H145" s="364"/>
      <c r="I145" s="364"/>
      <c r="J145" s="364"/>
      <c r="K145" s="364"/>
      <c r="L145" s="364"/>
      <c r="M145" s="364"/>
      <c r="N145" s="364"/>
      <c r="O145" s="364"/>
      <c r="P145" s="364"/>
      <c r="Q145" s="364"/>
      <c r="R145" s="364"/>
      <c r="S145" s="364"/>
      <c r="T145" s="364"/>
      <c r="U145" s="364"/>
      <c r="V145" s="364"/>
      <c r="W145" s="364"/>
    </row>
    <row r="146" s="353" customFormat="1" spans="2:23">
      <c r="B146" s="364"/>
      <c r="C146" s="364"/>
      <c r="D146" s="364"/>
      <c r="E146" s="364"/>
      <c r="F146" s="364"/>
      <c r="G146" s="364"/>
      <c r="H146" s="364"/>
      <c r="I146" s="364"/>
      <c r="J146" s="364"/>
      <c r="K146" s="364"/>
      <c r="L146" s="364"/>
      <c r="M146" s="364"/>
      <c r="N146" s="364"/>
      <c r="O146" s="364"/>
      <c r="P146" s="364"/>
      <c r="Q146" s="364"/>
      <c r="R146" s="364"/>
      <c r="S146" s="364"/>
      <c r="T146" s="364"/>
      <c r="U146" s="364"/>
      <c r="V146" s="364"/>
      <c r="W146" s="364"/>
    </row>
    <row r="147" s="353" customFormat="1" spans="2:23">
      <c r="B147" s="364"/>
      <c r="C147" s="364"/>
      <c r="D147" s="364"/>
      <c r="E147" s="364"/>
      <c r="F147" s="364"/>
      <c r="G147" s="364"/>
      <c r="H147" s="364"/>
      <c r="I147" s="364"/>
      <c r="J147" s="364"/>
      <c r="K147" s="364"/>
      <c r="L147" s="364"/>
      <c r="M147" s="364"/>
      <c r="N147" s="364"/>
      <c r="O147" s="364"/>
      <c r="P147" s="364"/>
      <c r="Q147" s="364"/>
      <c r="R147" s="364"/>
      <c r="S147" s="364"/>
      <c r="T147" s="364"/>
      <c r="U147" s="364"/>
      <c r="V147" s="364"/>
      <c r="W147" s="364"/>
    </row>
    <row r="148" s="353" customFormat="1" spans="2:23">
      <c r="B148" s="364"/>
      <c r="C148" s="364"/>
      <c r="D148" s="364"/>
      <c r="E148" s="364"/>
      <c r="F148" s="364"/>
      <c r="G148" s="364"/>
      <c r="H148" s="364"/>
      <c r="I148" s="364"/>
      <c r="J148" s="364"/>
      <c r="K148" s="364"/>
      <c r="L148" s="364"/>
      <c r="M148" s="364"/>
      <c r="N148" s="364"/>
      <c r="O148" s="364"/>
      <c r="P148" s="364"/>
      <c r="Q148" s="364"/>
      <c r="R148" s="364"/>
      <c r="S148" s="364"/>
      <c r="T148" s="364"/>
      <c r="U148" s="364"/>
      <c r="V148" s="364"/>
      <c r="W148" s="364"/>
    </row>
    <row r="149" s="353" customFormat="1" spans="2:23">
      <c r="B149" s="364"/>
      <c r="C149" s="364"/>
      <c r="D149" s="364"/>
      <c r="E149" s="364"/>
      <c r="F149" s="364"/>
      <c r="G149" s="364"/>
      <c r="H149" s="364"/>
      <c r="I149" s="364"/>
      <c r="J149" s="364"/>
      <c r="K149" s="364"/>
      <c r="L149" s="364"/>
      <c r="M149" s="364"/>
      <c r="N149" s="364"/>
      <c r="O149" s="364"/>
      <c r="P149" s="364"/>
      <c r="Q149" s="364"/>
      <c r="R149" s="364"/>
      <c r="S149" s="364"/>
      <c r="T149" s="364"/>
      <c r="U149" s="364"/>
      <c r="V149" s="364"/>
      <c r="W149" s="364"/>
    </row>
    <row r="150" s="353" customFormat="1" spans="2:23">
      <c r="B150" s="364"/>
      <c r="C150" s="364"/>
      <c r="D150" s="364"/>
      <c r="E150" s="364"/>
      <c r="F150" s="364"/>
      <c r="G150" s="364"/>
      <c r="H150" s="364"/>
      <c r="I150" s="364"/>
      <c r="J150" s="364"/>
      <c r="K150" s="364"/>
      <c r="L150" s="364"/>
      <c r="M150" s="364"/>
      <c r="N150" s="364"/>
      <c r="O150" s="364"/>
      <c r="P150" s="364"/>
      <c r="Q150" s="364"/>
      <c r="R150" s="364"/>
      <c r="S150" s="364"/>
      <c r="T150" s="364"/>
      <c r="U150" s="364"/>
      <c r="V150" s="364"/>
      <c r="W150" s="364"/>
    </row>
    <row r="151" s="353" customFormat="1" spans="2:23">
      <c r="B151" s="364"/>
      <c r="C151" s="364"/>
      <c r="D151" s="364"/>
      <c r="E151" s="364"/>
      <c r="F151" s="364"/>
      <c r="G151" s="364"/>
      <c r="H151" s="364"/>
      <c r="I151" s="364"/>
      <c r="J151" s="364"/>
      <c r="K151" s="364"/>
      <c r="L151" s="364"/>
      <c r="M151" s="364"/>
      <c r="N151" s="364"/>
      <c r="O151" s="364"/>
      <c r="P151" s="364"/>
      <c r="Q151" s="364"/>
      <c r="R151" s="364"/>
      <c r="S151" s="364"/>
      <c r="T151" s="364"/>
      <c r="U151" s="364"/>
      <c r="V151" s="364"/>
      <c r="W151" s="364"/>
    </row>
    <row r="152" s="353" customFormat="1" spans="2:23">
      <c r="B152" s="364"/>
      <c r="C152" s="364"/>
      <c r="D152" s="364"/>
      <c r="E152" s="364"/>
      <c r="F152" s="364"/>
      <c r="G152" s="364"/>
      <c r="H152" s="364"/>
      <c r="I152" s="364"/>
      <c r="J152" s="364"/>
      <c r="K152" s="364"/>
      <c r="L152" s="364"/>
      <c r="M152" s="364"/>
      <c r="N152" s="364"/>
      <c r="O152" s="364"/>
      <c r="P152" s="364"/>
      <c r="Q152" s="364"/>
      <c r="R152" s="364"/>
      <c r="S152" s="364"/>
      <c r="T152" s="364"/>
      <c r="U152" s="364"/>
      <c r="V152" s="364"/>
      <c r="W152" s="364"/>
    </row>
    <row r="153" s="353" customFormat="1" spans="2:23">
      <c r="B153" s="364"/>
      <c r="C153" s="364"/>
      <c r="D153" s="364"/>
      <c r="E153" s="364"/>
      <c r="F153" s="364"/>
      <c r="G153" s="364"/>
      <c r="H153" s="364"/>
      <c r="I153" s="364"/>
      <c r="J153" s="364"/>
      <c r="K153" s="364"/>
      <c r="L153" s="364"/>
      <c r="M153" s="364"/>
      <c r="N153" s="364"/>
      <c r="O153" s="364"/>
      <c r="P153" s="364"/>
      <c r="Q153" s="364"/>
      <c r="R153" s="364"/>
      <c r="S153" s="364"/>
      <c r="T153" s="364"/>
      <c r="U153" s="364"/>
      <c r="V153" s="364"/>
      <c r="W153" s="364"/>
    </row>
    <row r="154" s="353" customFormat="1" spans="2:23">
      <c r="B154" s="364"/>
      <c r="C154" s="364"/>
      <c r="D154" s="364"/>
      <c r="E154" s="364"/>
      <c r="F154" s="364"/>
      <c r="G154" s="364"/>
      <c r="H154" s="364"/>
      <c r="I154" s="364"/>
      <c r="J154" s="364"/>
      <c r="K154" s="364"/>
      <c r="L154" s="364"/>
      <c r="M154" s="364"/>
      <c r="N154" s="364"/>
      <c r="O154" s="364"/>
      <c r="P154" s="364"/>
      <c r="Q154" s="364"/>
      <c r="R154" s="364"/>
      <c r="S154" s="364"/>
      <c r="T154" s="364"/>
      <c r="U154" s="364"/>
      <c r="V154" s="364"/>
      <c r="W154" s="364"/>
    </row>
    <row r="155" s="353" customFormat="1" spans="2:23">
      <c r="B155" s="364"/>
      <c r="C155" s="364"/>
      <c r="D155" s="364"/>
      <c r="E155" s="364"/>
      <c r="F155" s="364"/>
      <c r="G155" s="364"/>
      <c r="H155" s="364"/>
      <c r="I155" s="364"/>
      <c r="J155" s="364"/>
      <c r="K155" s="364"/>
      <c r="L155" s="364"/>
      <c r="M155" s="364"/>
      <c r="N155" s="364"/>
      <c r="O155" s="364"/>
      <c r="P155" s="364"/>
      <c r="Q155" s="364"/>
      <c r="R155" s="364"/>
      <c r="S155" s="364"/>
      <c r="T155" s="364"/>
      <c r="U155" s="364"/>
      <c r="V155" s="364"/>
      <c r="W155" s="364"/>
    </row>
    <row r="156" s="353" customFormat="1" spans="2:23">
      <c r="B156" s="364"/>
      <c r="C156" s="364"/>
      <c r="D156" s="364"/>
      <c r="E156" s="364"/>
      <c r="F156" s="364"/>
      <c r="G156" s="364"/>
      <c r="H156" s="364"/>
      <c r="I156" s="364"/>
      <c r="J156" s="364"/>
      <c r="K156" s="364"/>
      <c r="L156" s="364"/>
      <c r="M156" s="364"/>
      <c r="N156" s="364"/>
      <c r="O156" s="364"/>
      <c r="P156" s="364"/>
      <c r="Q156" s="364"/>
      <c r="R156" s="364"/>
      <c r="S156" s="364"/>
      <c r="T156" s="364"/>
      <c r="U156" s="364"/>
      <c r="V156" s="364"/>
      <c r="W156" s="364"/>
    </row>
    <row r="157" s="353" customFormat="1" spans="2:23">
      <c r="B157" s="364"/>
      <c r="C157" s="364"/>
      <c r="D157" s="364"/>
      <c r="E157" s="364"/>
      <c r="F157" s="364"/>
      <c r="G157" s="364"/>
      <c r="H157" s="364"/>
      <c r="I157" s="364"/>
      <c r="J157" s="364"/>
      <c r="K157" s="364"/>
      <c r="L157" s="364"/>
      <c r="M157" s="364"/>
      <c r="N157" s="364"/>
      <c r="O157" s="364"/>
      <c r="P157" s="364"/>
      <c r="Q157" s="364"/>
      <c r="R157" s="364"/>
      <c r="S157" s="364"/>
      <c r="T157" s="364"/>
      <c r="U157" s="364"/>
      <c r="V157" s="364"/>
      <c r="W157" s="364"/>
    </row>
    <row r="158" s="353" customFormat="1" spans="2:23">
      <c r="B158" s="364"/>
      <c r="C158" s="364"/>
      <c r="D158" s="364"/>
      <c r="E158" s="364"/>
      <c r="F158" s="364"/>
      <c r="G158" s="364"/>
      <c r="H158" s="364"/>
      <c r="I158" s="364"/>
      <c r="J158" s="364"/>
      <c r="K158" s="364"/>
      <c r="L158" s="364"/>
      <c r="M158" s="364"/>
      <c r="N158" s="364"/>
      <c r="O158" s="364"/>
      <c r="P158" s="364"/>
      <c r="Q158" s="364"/>
      <c r="R158" s="364"/>
      <c r="S158" s="364"/>
      <c r="T158" s="364"/>
      <c r="U158" s="364"/>
      <c r="V158" s="364"/>
      <c r="W158" s="364"/>
    </row>
    <row r="159" s="353" customFormat="1" spans="2:23">
      <c r="B159" s="364"/>
      <c r="C159" s="364"/>
      <c r="D159" s="364"/>
      <c r="E159" s="364"/>
      <c r="F159" s="364"/>
      <c r="G159" s="364"/>
      <c r="H159" s="364"/>
      <c r="I159" s="364"/>
      <c r="J159" s="364"/>
      <c r="K159" s="364"/>
      <c r="L159" s="364"/>
      <c r="M159" s="364"/>
      <c r="N159" s="364"/>
      <c r="O159" s="364"/>
      <c r="P159" s="364"/>
      <c r="Q159" s="364"/>
      <c r="R159" s="364"/>
      <c r="S159" s="364"/>
      <c r="T159" s="364"/>
      <c r="U159" s="364"/>
      <c r="V159" s="364"/>
      <c r="W159" s="364"/>
    </row>
    <row r="160" s="353" customFormat="1" spans="2:23">
      <c r="B160" s="364"/>
      <c r="C160" s="364"/>
      <c r="D160" s="364"/>
      <c r="E160" s="364"/>
      <c r="F160" s="364"/>
      <c r="G160" s="364"/>
      <c r="H160" s="364"/>
      <c r="I160" s="364"/>
      <c r="J160" s="364"/>
      <c r="K160" s="364"/>
      <c r="L160" s="364"/>
      <c r="M160" s="364"/>
      <c r="N160" s="364"/>
      <c r="O160" s="364"/>
      <c r="P160" s="364"/>
      <c r="Q160" s="364"/>
      <c r="R160" s="364"/>
      <c r="S160" s="364"/>
      <c r="T160" s="364"/>
      <c r="U160" s="364"/>
      <c r="V160" s="364"/>
      <c r="W160" s="364"/>
    </row>
    <row r="161" s="353" customFormat="1" spans="2:23">
      <c r="B161" s="364"/>
      <c r="C161" s="364"/>
      <c r="D161" s="364"/>
      <c r="E161" s="364"/>
      <c r="F161" s="364"/>
      <c r="G161" s="364"/>
      <c r="H161" s="364"/>
      <c r="I161" s="364"/>
      <c r="J161" s="364"/>
      <c r="K161" s="364"/>
      <c r="L161" s="364"/>
      <c r="M161" s="364"/>
      <c r="N161" s="364"/>
      <c r="O161" s="364"/>
      <c r="P161" s="364"/>
      <c r="Q161" s="364"/>
      <c r="R161" s="364"/>
      <c r="S161" s="364"/>
      <c r="T161" s="364"/>
      <c r="U161" s="364"/>
      <c r="V161" s="364"/>
      <c r="W161" s="364"/>
    </row>
    <row r="162" s="353" customFormat="1" spans="2:23">
      <c r="B162" s="364"/>
      <c r="C162" s="364"/>
      <c r="D162" s="364"/>
      <c r="E162" s="364"/>
      <c r="F162" s="364"/>
      <c r="G162" s="364"/>
      <c r="H162" s="364"/>
      <c r="I162" s="364"/>
      <c r="J162" s="364"/>
      <c r="K162" s="364"/>
      <c r="L162" s="364"/>
      <c r="M162" s="364"/>
      <c r="N162" s="364"/>
      <c r="O162" s="364"/>
      <c r="P162" s="364"/>
      <c r="Q162" s="364"/>
      <c r="R162" s="364"/>
      <c r="S162" s="364"/>
      <c r="T162" s="364"/>
      <c r="U162" s="364"/>
      <c r="V162" s="364"/>
      <c r="W162" s="364"/>
    </row>
    <row r="163" s="353" customFormat="1" spans="2:23">
      <c r="B163" s="364"/>
      <c r="C163" s="364"/>
      <c r="D163" s="364"/>
      <c r="E163" s="364"/>
      <c r="F163" s="364"/>
      <c r="G163" s="364"/>
      <c r="H163" s="364"/>
      <c r="I163" s="364"/>
      <c r="J163" s="364"/>
      <c r="K163" s="364"/>
      <c r="L163" s="364"/>
      <c r="M163" s="364"/>
      <c r="N163" s="364"/>
      <c r="O163" s="364"/>
      <c r="P163" s="364"/>
      <c r="Q163" s="364"/>
      <c r="R163" s="364"/>
      <c r="S163" s="364"/>
      <c r="T163" s="364"/>
      <c r="U163" s="364"/>
      <c r="V163" s="364"/>
      <c r="W163" s="364"/>
    </row>
    <row r="164" s="353" customFormat="1" spans="2:23">
      <c r="B164" s="364"/>
      <c r="C164" s="364"/>
      <c r="D164" s="364"/>
      <c r="E164" s="364"/>
      <c r="F164" s="364"/>
      <c r="G164" s="364"/>
      <c r="H164" s="364"/>
      <c r="I164" s="364"/>
      <c r="J164" s="364"/>
      <c r="K164" s="364"/>
      <c r="L164" s="364"/>
      <c r="M164" s="364"/>
      <c r="N164" s="364"/>
      <c r="O164" s="364"/>
      <c r="P164" s="364"/>
      <c r="Q164" s="364"/>
      <c r="R164" s="364"/>
      <c r="S164" s="364"/>
      <c r="T164" s="364"/>
      <c r="U164" s="364"/>
      <c r="V164" s="364"/>
      <c r="W164" s="364"/>
    </row>
    <row r="165" s="353" customFormat="1" spans="2:23">
      <c r="B165" s="364"/>
      <c r="C165" s="364"/>
      <c r="D165" s="364"/>
      <c r="E165" s="364"/>
      <c r="F165" s="364"/>
      <c r="G165" s="364"/>
      <c r="H165" s="364"/>
      <c r="I165" s="364"/>
      <c r="J165" s="364"/>
      <c r="K165" s="364"/>
      <c r="L165" s="364"/>
      <c r="M165" s="364"/>
      <c r="N165" s="364"/>
      <c r="O165" s="364"/>
      <c r="P165" s="364"/>
      <c r="Q165" s="364"/>
      <c r="R165" s="364"/>
      <c r="S165" s="364"/>
      <c r="T165" s="364"/>
      <c r="U165" s="364"/>
      <c r="V165" s="364"/>
      <c r="W165" s="364"/>
    </row>
    <row r="166" s="353" customFormat="1" spans="2:23">
      <c r="B166" s="364"/>
      <c r="C166" s="364"/>
      <c r="D166" s="364"/>
      <c r="E166" s="364"/>
      <c r="F166" s="364"/>
      <c r="G166" s="364"/>
      <c r="H166" s="364"/>
      <c r="I166" s="364"/>
      <c r="J166" s="364"/>
      <c r="K166" s="364"/>
      <c r="L166" s="364"/>
      <c r="M166" s="364"/>
      <c r="N166" s="364"/>
      <c r="O166" s="364"/>
      <c r="P166" s="364"/>
      <c r="Q166" s="364"/>
      <c r="R166" s="364"/>
      <c r="S166" s="364"/>
      <c r="T166" s="364"/>
      <c r="U166" s="364"/>
      <c r="V166" s="364"/>
      <c r="W166" s="364"/>
    </row>
    <row r="167" s="353" customFormat="1" spans="2:23">
      <c r="B167" s="364"/>
      <c r="C167" s="364"/>
      <c r="D167" s="364"/>
      <c r="E167" s="364"/>
      <c r="F167" s="364"/>
      <c r="G167" s="364"/>
      <c r="H167" s="364"/>
      <c r="I167" s="364"/>
      <c r="J167" s="364"/>
      <c r="K167" s="364"/>
      <c r="L167" s="364"/>
      <c r="M167" s="364"/>
      <c r="N167" s="364"/>
      <c r="O167" s="364"/>
      <c r="P167" s="364"/>
      <c r="Q167" s="364"/>
      <c r="R167" s="364"/>
      <c r="S167" s="364"/>
      <c r="T167" s="364"/>
      <c r="U167" s="364"/>
      <c r="V167" s="364"/>
      <c r="W167" s="364"/>
    </row>
    <row r="168" s="353" customFormat="1" spans="2:23">
      <c r="B168" s="364"/>
      <c r="C168" s="364"/>
      <c r="D168" s="364"/>
      <c r="E168" s="364"/>
      <c r="F168" s="364"/>
      <c r="G168" s="364"/>
      <c r="H168" s="364"/>
      <c r="I168" s="364"/>
      <c r="J168" s="364"/>
      <c r="K168" s="364"/>
      <c r="L168" s="364"/>
      <c r="M168" s="364"/>
      <c r="N168" s="364"/>
      <c r="O168" s="364"/>
      <c r="P168" s="364"/>
      <c r="Q168" s="364"/>
      <c r="R168" s="364"/>
      <c r="S168" s="364"/>
      <c r="T168" s="364"/>
      <c r="U168" s="364"/>
      <c r="V168" s="364"/>
      <c r="W168" s="364"/>
    </row>
    <row r="169" s="353" customFormat="1" spans="2:23">
      <c r="B169" s="364"/>
      <c r="C169" s="364"/>
      <c r="D169" s="364"/>
      <c r="E169" s="364"/>
      <c r="F169" s="364"/>
      <c r="G169" s="364"/>
      <c r="H169" s="364"/>
      <c r="I169" s="364"/>
      <c r="J169" s="364"/>
      <c r="K169" s="364"/>
      <c r="L169" s="364"/>
      <c r="M169" s="364"/>
      <c r="N169" s="364"/>
      <c r="O169" s="364"/>
      <c r="P169" s="364"/>
      <c r="Q169" s="364"/>
      <c r="R169" s="364"/>
      <c r="S169" s="364"/>
      <c r="T169" s="364"/>
      <c r="U169" s="364"/>
      <c r="V169" s="364"/>
      <c r="W169" s="364"/>
    </row>
    <row r="170" s="353" customFormat="1" spans="2:23">
      <c r="B170" s="364"/>
      <c r="C170" s="364"/>
      <c r="D170" s="364"/>
      <c r="E170" s="364"/>
      <c r="F170" s="364"/>
      <c r="G170" s="364"/>
      <c r="H170" s="364"/>
      <c r="I170" s="364"/>
      <c r="J170" s="364"/>
      <c r="K170" s="364"/>
      <c r="L170" s="364"/>
      <c r="M170" s="364"/>
      <c r="N170" s="364"/>
      <c r="O170" s="364"/>
      <c r="P170" s="364"/>
      <c r="Q170" s="364"/>
      <c r="R170" s="364"/>
      <c r="S170" s="364"/>
      <c r="T170" s="364"/>
      <c r="U170" s="364"/>
      <c r="V170" s="364"/>
      <c r="W170" s="364"/>
    </row>
    <row r="171" s="353" customFormat="1" spans="2:23">
      <c r="B171" s="364"/>
      <c r="C171" s="364"/>
      <c r="D171" s="364"/>
      <c r="E171" s="364"/>
      <c r="F171" s="364"/>
      <c r="G171" s="364"/>
      <c r="H171" s="364"/>
      <c r="I171" s="364"/>
      <c r="J171" s="364"/>
      <c r="K171" s="364"/>
      <c r="L171" s="364"/>
      <c r="M171" s="364"/>
      <c r="N171" s="364"/>
      <c r="O171" s="364"/>
      <c r="P171" s="364"/>
      <c r="Q171" s="364"/>
      <c r="R171" s="364"/>
      <c r="S171" s="364"/>
      <c r="T171" s="364"/>
      <c r="U171" s="364"/>
      <c r="V171" s="364"/>
      <c r="W171" s="364"/>
    </row>
    <row r="172" s="353" customFormat="1" spans="2:23">
      <c r="B172" s="364"/>
      <c r="C172" s="364"/>
      <c r="D172" s="364"/>
      <c r="E172" s="364"/>
      <c r="F172" s="364"/>
      <c r="G172" s="364"/>
      <c r="H172" s="364"/>
      <c r="I172" s="364"/>
      <c r="J172" s="364"/>
      <c r="K172" s="364"/>
      <c r="L172" s="364"/>
      <c r="M172" s="364"/>
      <c r="N172" s="364"/>
      <c r="O172" s="364"/>
      <c r="P172" s="364"/>
      <c r="Q172" s="364"/>
      <c r="R172" s="364"/>
      <c r="S172" s="364"/>
      <c r="T172" s="364"/>
      <c r="U172" s="364"/>
      <c r="V172" s="364"/>
      <c r="W172" s="364"/>
    </row>
    <row r="173" s="353" customFormat="1" spans="2:23">
      <c r="B173" s="364"/>
      <c r="C173" s="364"/>
      <c r="D173" s="364"/>
      <c r="E173" s="364"/>
      <c r="F173" s="364"/>
      <c r="G173" s="364"/>
      <c r="H173" s="364"/>
      <c r="I173" s="364"/>
      <c r="J173" s="364"/>
      <c r="K173" s="364"/>
      <c r="L173" s="364"/>
      <c r="M173" s="364"/>
      <c r="N173" s="364"/>
      <c r="O173" s="364"/>
      <c r="P173" s="364"/>
      <c r="Q173" s="364"/>
      <c r="R173" s="364"/>
      <c r="S173" s="364"/>
      <c r="T173" s="364"/>
      <c r="U173" s="364"/>
      <c r="V173" s="364"/>
      <c r="W173" s="364"/>
    </row>
    <row r="174" s="353" customFormat="1" spans="2:23">
      <c r="B174" s="364"/>
      <c r="C174" s="364"/>
      <c r="D174" s="364"/>
      <c r="E174" s="364"/>
      <c r="F174" s="364"/>
      <c r="G174" s="364"/>
      <c r="H174" s="364"/>
      <c r="I174" s="364"/>
      <c r="J174" s="364"/>
      <c r="K174" s="364"/>
      <c r="L174" s="364"/>
      <c r="M174" s="364"/>
      <c r="N174" s="364"/>
      <c r="O174" s="364"/>
      <c r="P174" s="364"/>
      <c r="Q174" s="364"/>
      <c r="R174" s="364"/>
      <c r="S174" s="364"/>
      <c r="T174" s="364"/>
      <c r="U174" s="364"/>
      <c r="V174" s="364"/>
      <c r="W174" s="364"/>
    </row>
    <row r="175" s="353" customFormat="1" spans="2:23">
      <c r="B175" s="364"/>
      <c r="C175" s="364"/>
      <c r="D175" s="364"/>
      <c r="E175" s="364"/>
      <c r="F175" s="364"/>
      <c r="G175" s="364"/>
      <c r="H175" s="364"/>
      <c r="I175" s="364"/>
      <c r="J175" s="364"/>
      <c r="K175" s="364"/>
      <c r="L175" s="364"/>
      <c r="M175" s="364"/>
      <c r="N175" s="364"/>
      <c r="O175" s="364"/>
      <c r="P175" s="364"/>
      <c r="Q175" s="364"/>
      <c r="R175" s="364"/>
      <c r="S175" s="364"/>
      <c r="T175" s="364"/>
      <c r="U175" s="364"/>
      <c r="V175" s="364"/>
      <c r="W175" s="364"/>
    </row>
    <row r="176" s="353" customFormat="1" spans="2:23">
      <c r="B176" s="364"/>
      <c r="C176" s="364"/>
      <c r="D176" s="364"/>
      <c r="E176" s="364"/>
      <c r="F176" s="364"/>
      <c r="G176" s="364"/>
      <c r="H176" s="364"/>
      <c r="I176" s="364"/>
      <c r="J176" s="364"/>
      <c r="K176" s="364"/>
      <c r="L176" s="364"/>
      <c r="M176" s="364"/>
      <c r="N176" s="364"/>
      <c r="O176" s="364"/>
      <c r="P176" s="364"/>
      <c r="Q176" s="364"/>
      <c r="R176" s="364"/>
      <c r="S176" s="364"/>
      <c r="T176" s="364"/>
      <c r="U176" s="364"/>
      <c r="V176" s="364"/>
      <c r="W176" s="364"/>
    </row>
    <row r="177" s="353" customFormat="1" spans="2:23">
      <c r="B177" s="364"/>
      <c r="C177" s="364"/>
      <c r="D177" s="364"/>
      <c r="E177" s="364"/>
      <c r="F177" s="364"/>
      <c r="G177" s="364"/>
      <c r="H177" s="364"/>
      <c r="I177" s="364"/>
      <c r="J177" s="364"/>
      <c r="K177" s="364"/>
      <c r="L177" s="364"/>
      <c r="M177" s="364"/>
      <c r="N177" s="364"/>
      <c r="O177" s="364"/>
      <c r="P177" s="364"/>
      <c r="Q177" s="364"/>
      <c r="R177" s="364"/>
      <c r="S177" s="364"/>
      <c r="T177" s="364"/>
      <c r="U177" s="364"/>
      <c r="V177" s="364"/>
      <c r="W177" s="364"/>
    </row>
    <row r="178" s="353" customFormat="1" spans="2:23">
      <c r="B178" s="364"/>
      <c r="C178" s="364"/>
      <c r="D178" s="364"/>
      <c r="E178" s="364"/>
      <c r="F178" s="364"/>
      <c r="G178" s="364"/>
      <c r="H178" s="364"/>
      <c r="I178" s="364"/>
      <c r="J178" s="364"/>
      <c r="K178" s="364"/>
      <c r="L178" s="364"/>
      <c r="M178" s="364"/>
      <c r="N178" s="364"/>
      <c r="O178" s="364"/>
      <c r="P178" s="364"/>
      <c r="Q178" s="364"/>
      <c r="R178" s="364"/>
      <c r="S178" s="364"/>
      <c r="T178" s="364"/>
      <c r="U178" s="364"/>
      <c r="V178" s="364"/>
      <c r="W178" s="364"/>
    </row>
    <row r="179" s="353" customFormat="1" spans="1:23">
      <c r="A179"/>
      <c r="B179" s="368"/>
      <c r="C179" s="368"/>
      <c r="D179" s="368"/>
      <c r="E179" s="368"/>
      <c r="F179" s="368"/>
      <c r="G179" s="368"/>
      <c r="H179" s="368"/>
      <c r="I179" s="368"/>
      <c r="J179" s="368"/>
      <c r="K179" s="368"/>
      <c r="L179" s="368"/>
      <c r="M179" s="368"/>
      <c r="N179" s="368"/>
      <c r="O179" s="368"/>
      <c r="P179" s="368"/>
      <c r="Q179" s="368"/>
      <c r="R179" s="368"/>
      <c r="S179" s="368"/>
      <c r="T179" s="368"/>
      <c r="U179" s="368"/>
      <c r="V179" s="368"/>
      <c r="W179" s="368"/>
    </row>
    <row r="180" spans="24:24">
      <c r="X180" s="353"/>
    </row>
    <row r="181" spans="24:24">
      <c r="X181" s="353"/>
    </row>
    <row r="182" spans="24:24">
      <c r="X182" s="353"/>
    </row>
    <row r="183" spans="24:24">
      <c r="X183" s="353"/>
    </row>
    <row r="184" spans="24:24">
      <c r="X184" s="353"/>
    </row>
    <row r="185" spans="24:24">
      <c r="X185" s="353"/>
    </row>
  </sheetData>
  <mergeCells count="4">
    <mergeCell ref="A1:W1"/>
    <mergeCell ref="A2:W2"/>
    <mergeCell ref="A3:W3"/>
    <mergeCell ref="A55:R58"/>
  </mergeCells>
  <hyperlinks>
    <hyperlink ref="X1" location="目录!A1" display="目录!A1"/>
    <hyperlink ref="Y1" location="'F1&amp;F2分区'!A1" display="F2 分区"/>
  </hyperlinks>
  <pageMargins left="0.75" right="0.75" top="1" bottom="1" header="0.5" footer="0.5"/>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25"/>
  <sheetViews>
    <sheetView topLeftCell="A4" workbookViewId="0">
      <selection activeCell="H1" sqref="H1"/>
    </sheetView>
  </sheetViews>
  <sheetFormatPr defaultColWidth="9" defaultRowHeight="13.5"/>
  <cols>
    <col min="1" max="7" width="15.6333333333333" style="345" customWidth="1"/>
  </cols>
  <sheetData>
    <row r="1" ht="25.5" spans="1:9">
      <c r="A1" s="299" t="s">
        <v>1853</v>
      </c>
      <c r="B1" s="299"/>
      <c r="C1" s="299"/>
      <c r="D1" s="299"/>
      <c r="E1" s="299"/>
      <c r="F1" s="299"/>
      <c r="G1" s="299"/>
      <c r="H1" s="26" t="s">
        <v>65</v>
      </c>
      <c r="I1" s="26" t="s">
        <v>1854</v>
      </c>
    </row>
    <row r="2" ht="27" customHeight="1" spans="1:9">
      <c r="A2" s="301" t="s">
        <v>1855</v>
      </c>
      <c r="B2" s="302"/>
      <c r="C2" s="302"/>
      <c r="D2" s="302"/>
      <c r="E2" s="302"/>
      <c r="F2" s="302"/>
      <c r="G2" s="303"/>
      <c r="I2" s="26" t="s">
        <v>1856</v>
      </c>
    </row>
    <row r="3" ht="57" customHeight="1" spans="1:7">
      <c r="A3" s="346" t="s">
        <v>1857</v>
      </c>
      <c r="B3" s="347"/>
      <c r="C3" s="347"/>
      <c r="D3" s="347"/>
      <c r="E3" s="347"/>
      <c r="F3" s="347"/>
      <c r="G3" s="348"/>
    </row>
    <row r="4" spans="1:7">
      <c r="A4" s="304" t="s">
        <v>1858</v>
      </c>
      <c r="B4" s="304" t="s">
        <v>1859</v>
      </c>
      <c r="C4" s="304" t="s">
        <v>734</v>
      </c>
      <c r="D4" s="305"/>
      <c r="E4" s="304" t="s">
        <v>1858</v>
      </c>
      <c r="F4" s="304" t="s">
        <v>1859</v>
      </c>
      <c r="G4" s="304" t="s">
        <v>734</v>
      </c>
    </row>
    <row r="5" ht="14.25" spans="1:7">
      <c r="A5" s="306" t="s">
        <v>1860</v>
      </c>
      <c r="B5" s="306"/>
      <c r="C5" s="306"/>
      <c r="D5" s="305"/>
      <c r="E5" s="306" t="s">
        <v>1861</v>
      </c>
      <c r="F5" s="306"/>
      <c r="G5" s="306"/>
    </row>
    <row r="6" spans="1:7">
      <c r="A6" s="307" t="s">
        <v>737</v>
      </c>
      <c r="B6" s="308" t="s">
        <v>676</v>
      </c>
      <c r="C6" s="309" t="s">
        <v>738</v>
      </c>
      <c r="D6" s="305"/>
      <c r="E6" s="307" t="s">
        <v>1862</v>
      </c>
      <c r="F6" s="308" t="s">
        <v>434</v>
      </c>
      <c r="G6" s="309" t="s">
        <v>960</v>
      </c>
    </row>
    <row r="7" ht="14.25" spans="1:7">
      <c r="A7" s="306" t="s">
        <v>1863</v>
      </c>
      <c r="B7" s="306"/>
      <c r="C7" s="306"/>
      <c r="D7" s="305"/>
      <c r="E7" s="307" t="s">
        <v>1864</v>
      </c>
      <c r="F7" s="308" t="s">
        <v>432</v>
      </c>
      <c r="G7" s="309" t="s">
        <v>958</v>
      </c>
    </row>
    <row r="8" spans="1:7">
      <c r="A8" s="307" t="s">
        <v>1865</v>
      </c>
      <c r="B8" s="308" t="s">
        <v>591</v>
      </c>
      <c r="C8" s="309" t="s">
        <v>755</v>
      </c>
      <c r="D8" s="305"/>
      <c r="E8" s="307" t="s">
        <v>1866</v>
      </c>
      <c r="F8" s="308" t="s">
        <v>433</v>
      </c>
      <c r="G8" s="309" t="s">
        <v>1060</v>
      </c>
    </row>
    <row r="9" ht="14.25" spans="1:7">
      <c r="A9" s="306" t="s">
        <v>1867</v>
      </c>
      <c r="B9" s="306"/>
      <c r="C9" s="306"/>
      <c r="D9" s="305"/>
      <c r="E9" s="307" t="s">
        <v>1868</v>
      </c>
      <c r="F9" s="308" t="s">
        <v>574</v>
      </c>
      <c r="G9" s="309" t="s">
        <v>1161</v>
      </c>
    </row>
    <row r="10" spans="1:7">
      <c r="A10" s="307" t="s">
        <v>1869</v>
      </c>
      <c r="B10" s="308" t="s">
        <v>1870</v>
      </c>
      <c r="C10" s="309" t="s">
        <v>774</v>
      </c>
      <c r="D10" s="305"/>
      <c r="E10" s="307" t="s">
        <v>1871</v>
      </c>
      <c r="F10" s="308" t="s">
        <v>1872</v>
      </c>
      <c r="G10" s="309" t="s">
        <v>1001</v>
      </c>
    </row>
    <row r="11" spans="1:7">
      <c r="A11" s="307" t="s">
        <v>1873</v>
      </c>
      <c r="B11" s="308" t="s">
        <v>514</v>
      </c>
      <c r="C11" s="309" t="s">
        <v>1285</v>
      </c>
      <c r="D11" s="305"/>
      <c r="E11" s="307" t="s">
        <v>1874</v>
      </c>
      <c r="F11" s="308" t="s">
        <v>438</v>
      </c>
      <c r="G11" s="309" t="s">
        <v>962</v>
      </c>
    </row>
    <row r="12" spans="1:7">
      <c r="A12" s="307" t="s">
        <v>1875</v>
      </c>
      <c r="B12" s="308" t="s">
        <v>590</v>
      </c>
      <c r="C12" s="309" t="s">
        <v>776</v>
      </c>
      <c r="D12" s="305"/>
      <c r="E12" s="307" t="s">
        <v>1876</v>
      </c>
      <c r="F12" s="308" t="s">
        <v>448</v>
      </c>
      <c r="G12" s="309" t="s">
        <v>964</v>
      </c>
    </row>
    <row r="13" ht="14.25" spans="1:7">
      <c r="A13" s="306" t="s">
        <v>1877</v>
      </c>
      <c r="B13" s="306"/>
      <c r="C13" s="306"/>
      <c r="D13" s="305"/>
      <c r="E13" s="307" t="s">
        <v>1878</v>
      </c>
      <c r="F13" s="308" t="s">
        <v>451</v>
      </c>
      <c r="G13" s="309" t="s">
        <v>1063</v>
      </c>
    </row>
    <row r="14" spans="1:7">
      <c r="A14" s="307" t="s">
        <v>1879</v>
      </c>
      <c r="B14" s="308" t="s">
        <v>611</v>
      </c>
      <c r="C14" s="309" t="s">
        <v>910</v>
      </c>
      <c r="D14" s="305"/>
      <c r="E14" s="310" t="s">
        <v>1880</v>
      </c>
      <c r="F14" s="311" t="s">
        <v>1881</v>
      </c>
      <c r="G14" s="312" t="s">
        <v>787</v>
      </c>
    </row>
    <row r="15" spans="1:7">
      <c r="A15" s="307" t="s">
        <v>1882</v>
      </c>
      <c r="B15" s="308" t="s">
        <v>627</v>
      </c>
      <c r="C15" s="309" t="s">
        <v>919</v>
      </c>
      <c r="D15" s="305"/>
      <c r="E15" s="307" t="s">
        <v>1883</v>
      </c>
      <c r="F15" s="308" t="s">
        <v>1884</v>
      </c>
      <c r="G15" s="309" t="s">
        <v>967</v>
      </c>
    </row>
    <row r="16" spans="1:7">
      <c r="A16" s="307" t="s">
        <v>1885</v>
      </c>
      <c r="B16" s="308" t="s">
        <v>621</v>
      </c>
      <c r="C16" s="309" t="s">
        <v>985</v>
      </c>
      <c r="D16" s="305"/>
      <c r="E16" s="307" t="s">
        <v>1886</v>
      </c>
      <c r="F16" s="308" t="s">
        <v>456</v>
      </c>
      <c r="G16" s="309" t="s">
        <v>1066</v>
      </c>
    </row>
    <row r="17" spans="1:7">
      <c r="A17" s="307" t="s">
        <v>1887</v>
      </c>
      <c r="B17" s="308" t="s">
        <v>633</v>
      </c>
      <c r="C17" s="309" t="s">
        <v>922</v>
      </c>
      <c r="D17" s="305"/>
      <c r="E17" s="307" t="s">
        <v>1888</v>
      </c>
      <c r="F17" s="308" t="s">
        <v>458</v>
      </c>
      <c r="G17" s="309" t="s">
        <v>1172</v>
      </c>
    </row>
    <row r="18" spans="1:7">
      <c r="A18" s="307" t="s">
        <v>1889</v>
      </c>
      <c r="B18" s="308" t="s">
        <v>620</v>
      </c>
      <c r="C18" s="309" t="s">
        <v>934</v>
      </c>
      <c r="D18" s="305"/>
      <c r="E18" s="310" t="s">
        <v>1890</v>
      </c>
      <c r="F18" s="311" t="s">
        <v>1891</v>
      </c>
      <c r="G18" s="312" t="s">
        <v>1069</v>
      </c>
    </row>
    <row r="19" spans="1:7">
      <c r="A19" s="307" t="s">
        <v>1892</v>
      </c>
      <c r="B19" s="308" t="s">
        <v>608</v>
      </c>
      <c r="C19" s="309" t="s">
        <v>908</v>
      </c>
      <c r="D19" s="305"/>
      <c r="E19" s="307" t="s">
        <v>1893</v>
      </c>
      <c r="F19" s="308" t="s">
        <v>492</v>
      </c>
      <c r="G19" s="309" t="s">
        <v>1096</v>
      </c>
    </row>
    <row r="20" spans="1:7">
      <c r="A20" s="307" t="s">
        <v>1894</v>
      </c>
      <c r="B20" s="308" t="s">
        <v>468</v>
      </c>
      <c r="C20" s="309" t="s">
        <v>948</v>
      </c>
      <c r="D20" s="305"/>
      <c r="E20" s="307" t="s">
        <v>1895</v>
      </c>
      <c r="F20" s="308" t="s">
        <v>507</v>
      </c>
      <c r="G20" s="309" t="s">
        <v>1110</v>
      </c>
    </row>
    <row r="21" spans="1:7">
      <c r="A21" s="307" t="s">
        <v>1896</v>
      </c>
      <c r="B21" s="308" t="s">
        <v>613</v>
      </c>
      <c r="C21" s="309" t="s">
        <v>931</v>
      </c>
      <c r="D21" s="305"/>
      <c r="E21" s="307" t="s">
        <v>1897</v>
      </c>
      <c r="F21" s="308" t="s">
        <v>508</v>
      </c>
      <c r="G21" s="309" t="s">
        <v>1113</v>
      </c>
    </row>
    <row r="22" spans="1:7">
      <c r="A22" s="307" t="s">
        <v>1898</v>
      </c>
      <c r="B22" s="308" t="s">
        <v>626</v>
      </c>
      <c r="C22" s="309" t="s">
        <v>937</v>
      </c>
      <c r="D22" s="305"/>
      <c r="E22" s="307" t="s">
        <v>802</v>
      </c>
      <c r="F22" s="308" t="s">
        <v>654</v>
      </c>
      <c r="G22" s="309" t="s">
        <v>803</v>
      </c>
    </row>
    <row r="23" spans="1:7">
      <c r="A23" s="310" t="s">
        <v>1899</v>
      </c>
      <c r="B23" s="311" t="s">
        <v>464</v>
      </c>
      <c r="C23" s="312" t="s">
        <v>970</v>
      </c>
      <c r="D23" s="305"/>
      <c r="E23" s="307" t="s">
        <v>1900</v>
      </c>
      <c r="F23" s="308" t="s">
        <v>509</v>
      </c>
      <c r="G23" s="309" t="s">
        <v>1179</v>
      </c>
    </row>
    <row r="24" spans="1:7">
      <c r="A24" s="307" t="s">
        <v>1901</v>
      </c>
      <c r="B24" s="308" t="s">
        <v>527</v>
      </c>
      <c r="C24" s="309" t="s">
        <v>993</v>
      </c>
      <c r="D24" s="305"/>
      <c r="E24" s="307" t="s">
        <v>1902</v>
      </c>
      <c r="F24" s="308" t="s">
        <v>1903</v>
      </c>
      <c r="G24" s="309" t="s">
        <v>1122</v>
      </c>
    </row>
    <row r="25" spans="1:7">
      <c r="A25" s="307" t="s">
        <v>924</v>
      </c>
      <c r="B25" s="308" t="s">
        <v>635</v>
      </c>
      <c r="C25" s="309" t="s">
        <v>925</v>
      </c>
      <c r="D25" s="305"/>
      <c r="E25" s="307" t="s">
        <v>1904</v>
      </c>
      <c r="F25" s="308" t="s">
        <v>512</v>
      </c>
      <c r="G25" s="309" t="s">
        <v>1119</v>
      </c>
    </row>
    <row r="26" spans="1:7">
      <c r="A26" s="307" t="s">
        <v>1905</v>
      </c>
      <c r="B26" s="308" t="s">
        <v>636</v>
      </c>
      <c r="C26" s="309" t="s">
        <v>927</v>
      </c>
      <c r="D26" s="305"/>
      <c r="E26" s="307" t="s">
        <v>1906</v>
      </c>
      <c r="F26" s="308" t="s">
        <v>517</v>
      </c>
      <c r="G26" s="309" t="s">
        <v>991</v>
      </c>
    </row>
    <row r="27" spans="1:7">
      <c r="A27" s="307" t="s">
        <v>1907</v>
      </c>
      <c r="B27" s="308" t="s">
        <v>949</v>
      </c>
      <c r="C27" s="309" t="s">
        <v>951</v>
      </c>
      <c r="D27" s="305"/>
      <c r="E27" s="307" t="s">
        <v>1908</v>
      </c>
      <c r="F27" s="308" t="s">
        <v>1909</v>
      </c>
      <c r="G27" s="309" t="s">
        <v>979</v>
      </c>
    </row>
    <row r="28" spans="1:7">
      <c r="A28" s="307" t="s">
        <v>1910</v>
      </c>
      <c r="B28" s="308" t="s">
        <v>639</v>
      </c>
      <c r="C28" s="309" t="s">
        <v>940</v>
      </c>
      <c r="D28" s="305"/>
      <c r="E28" s="307" t="s">
        <v>1911</v>
      </c>
      <c r="F28" s="308" t="s">
        <v>518</v>
      </c>
      <c r="G28" s="309" t="s">
        <v>1124</v>
      </c>
    </row>
    <row r="29" spans="1:7">
      <c r="A29" s="307" t="s">
        <v>1912</v>
      </c>
      <c r="B29" s="308" t="s">
        <v>452</v>
      </c>
      <c r="C29" s="309" t="s">
        <v>946</v>
      </c>
      <c r="D29" s="305"/>
      <c r="E29" s="307" t="s">
        <v>1913</v>
      </c>
      <c r="F29" s="308" t="s">
        <v>519</v>
      </c>
      <c r="G29" s="309" t="s">
        <v>1127</v>
      </c>
    </row>
    <row r="30" spans="1:7">
      <c r="A30" s="307" t="s">
        <v>1914</v>
      </c>
      <c r="B30" s="308" t="s">
        <v>572</v>
      </c>
      <c r="C30" s="309" t="s">
        <v>1039</v>
      </c>
      <c r="D30" s="305"/>
      <c r="E30" s="307" t="s">
        <v>1915</v>
      </c>
      <c r="F30" s="308" t="s">
        <v>520</v>
      </c>
      <c r="G30" s="309" t="s">
        <v>1130</v>
      </c>
    </row>
    <row r="31" spans="1:7">
      <c r="A31" s="307" t="s">
        <v>1916</v>
      </c>
      <c r="B31" s="308" t="s">
        <v>622</v>
      </c>
      <c r="C31" s="309" t="s">
        <v>913</v>
      </c>
      <c r="D31" s="305"/>
      <c r="E31" s="307" t="s">
        <v>1917</v>
      </c>
      <c r="F31" s="308" t="s">
        <v>661</v>
      </c>
      <c r="G31" s="309" t="s">
        <v>814</v>
      </c>
    </row>
    <row r="32" spans="1:7">
      <c r="A32" s="307" t="s">
        <v>1918</v>
      </c>
      <c r="B32" s="308" t="s">
        <v>623</v>
      </c>
      <c r="C32" s="309" t="s">
        <v>916</v>
      </c>
      <c r="D32" s="305"/>
      <c r="E32" s="307" t="s">
        <v>1919</v>
      </c>
      <c r="F32" s="308" t="s">
        <v>523</v>
      </c>
      <c r="G32" s="309" t="s">
        <v>1182</v>
      </c>
    </row>
    <row r="33" spans="1:7">
      <c r="A33" s="307" t="s">
        <v>1920</v>
      </c>
      <c r="B33" s="308" t="s">
        <v>571</v>
      </c>
      <c r="C33" s="309" t="s">
        <v>1020</v>
      </c>
      <c r="D33" s="305"/>
      <c r="E33" s="307" t="s">
        <v>1921</v>
      </c>
      <c r="F33" s="308" t="s">
        <v>524</v>
      </c>
      <c r="G33" s="309" t="s">
        <v>1132</v>
      </c>
    </row>
    <row r="34" spans="1:7">
      <c r="A34" s="310" t="s">
        <v>1922</v>
      </c>
      <c r="B34" s="311" t="s">
        <v>551</v>
      </c>
      <c r="C34" s="312" t="s">
        <v>996</v>
      </c>
      <c r="D34" s="305"/>
      <c r="E34" s="307" t="s">
        <v>1923</v>
      </c>
      <c r="F34" s="313" t="s">
        <v>1924</v>
      </c>
      <c r="G34" s="309" t="s">
        <v>1925</v>
      </c>
    </row>
    <row r="35" ht="14.25" spans="1:7">
      <c r="A35" s="306" t="s">
        <v>1926</v>
      </c>
      <c r="B35" s="306"/>
      <c r="C35" s="306"/>
      <c r="D35" s="305"/>
      <c r="E35" s="307" t="s">
        <v>1927</v>
      </c>
      <c r="F35" s="308" t="s">
        <v>469</v>
      </c>
      <c r="G35" s="309" t="s">
        <v>1077</v>
      </c>
    </row>
    <row r="36" spans="1:7">
      <c r="A36" s="307" t="s">
        <v>1928</v>
      </c>
      <c r="B36" s="308" t="s">
        <v>575</v>
      </c>
      <c r="C36" s="309" t="s">
        <v>1007</v>
      </c>
      <c r="D36" s="305"/>
      <c r="E36" s="307" t="s">
        <v>1929</v>
      </c>
      <c r="F36" s="308" t="s">
        <v>1536</v>
      </c>
      <c r="G36" s="309" t="s">
        <v>1157</v>
      </c>
    </row>
    <row r="37" spans="1:7">
      <c r="A37" s="307" t="s">
        <v>1930</v>
      </c>
      <c r="B37" s="308" t="s">
        <v>657</v>
      </c>
      <c r="C37" s="309" t="s">
        <v>806</v>
      </c>
      <c r="D37" s="305"/>
      <c r="E37" s="307" t="s">
        <v>1931</v>
      </c>
      <c r="F37" s="308" t="s">
        <v>472</v>
      </c>
      <c r="G37" s="309" t="s">
        <v>1081</v>
      </c>
    </row>
    <row r="38" spans="1:7">
      <c r="A38" s="307" t="s">
        <v>1932</v>
      </c>
      <c r="B38" s="308" t="s">
        <v>437</v>
      </c>
      <c r="C38" s="309" t="s">
        <v>1024</v>
      </c>
      <c r="D38" s="305"/>
      <c r="E38" s="307" t="s">
        <v>1933</v>
      </c>
      <c r="F38" s="308" t="s">
        <v>1726</v>
      </c>
      <c r="G38" s="309" t="s">
        <v>1163</v>
      </c>
    </row>
    <row r="39" spans="1:7">
      <c r="A39" s="307" t="s">
        <v>1934</v>
      </c>
      <c r="B39" s="308" t="s">
        <v>647</v>
      </c>
      <c r="C39" s="309" t="s">
        <v>840</v>
      </c>
      <c r="D39" s="305"/>
      <c r="E39" s="307" t="s">
        <v>1935</v>
      </c>
      <c r="F39" s="308" t="s">
        <v>485</v>
      </c>
      <c r="G39" s="309" t="s">
        <v>1083</v>
      </c>
    </row>
    <row r="40" spans="1:7">
      <c r="A40" s="307" t="s">
        <v>1936</v>
      </c>
      <c r="B40" s="308" t="s">
        <v>439</v>
      </c>
      <c r="C40" s="309" t="s">
        <v>1042</v>
      </c>
      <c r="D40" s="305"/>
      <c r="E40" s="307" t="s">
        <v>1937</v>
      </c>
      <c r="F40" s="308" t="s">
        <v>466</v>
      </c>
      <c r="G40" s="309" t="s">
        <v>1048</v>
      </c>
    </row>
    <row r="41" spans="1:7">
      <c r="A41" s="307" t="s">
        <v>1938</v>
      </c>
      <c r="B41" s="308" t="s">
        <v>493</v>
      </c>
      <c r="C41" s="309" t="s">
        <v>1010</v>
      </c>
      <c r="D41" s="305"/>
      <c r="E41" s="307" t="s">
        <v>1939</v>
      </c>
      <c r="F41" s="308" t="s">
        <v>440</v>
      </c>
      <c r="G41" s="309" t="s">
        <v>1046</v>
      </c>
    </row>
    <row r="42" spans="1:7">
      <c r="A42" s="307" t="s">
        <v>1940</v>
      </c>
      <c r="B42" s="308" t="s">
        <v>579</v>
      </c>
      <c r="C42" s="309" t="s">
        <v>1032</v>
      </c>
      <c r="D42" s="305"/>
      <c r="E42" s="314" t="s">
        <v>1941</v>
      </c>
      <c r="F42" s="308" t="s">
        <v>491</v>
      </c>
      <c r="G42" s="309" t="s">
        <v>1090</v>
      </c>
    </row>
    <row r="43" spans="1:7">
      <c r="A43" s="307" t="s">
        <v>1942</v>
      </c>
      <c r="B43" s="308" t="s">
        <v>577</v>
      </c>
      <c r="C43" s="309" t="s">
        <v>1054</v>
      </c>
      <c r="D43" s="305"/>
      <c r="E43" s="314" t="s">
        <v>1943</v>
      </c>
      <c r="F43" s="308" t="s">
        <v>471</v>
      </c>
      <c r="G43" s="309" t="s">
        <v>1079</v>
      </c>
    </row>
    <row r="44" spans="1:7">
      <c r="A44" s="307" t="s">
        <v>1944</v>
      </c>
      <c r="B44" s="308" t="s">
        <v>570</v>
      </c>
      <c r="C44" s="309" t="s">
        <v>837</v>
      </c>
      <c r="D44" s="305"/>
      <c r="E44" s="314" t="s">
        <v>1945</v>
      </c>
      <c r="F44" s="308" t="s">
        <v>478</v>
      </c>
      <c r="G44" s="309" t="s">
        <v>975</v>
      </c>
    </row>
    <row r="45" spans="1:7">
      <c r="A45" s="307" t="s">
        <v>1946</v>
      </c>
      <c r="B45" s="308" t="s">
        <v>562</v>
      </c>
      <c r="C45" s="309" t="s">
        <v>1016</v>
      </c>
      <c r="D45" s="305"/>
      <c r="E45" s="314" t="s">
        <v>1947</v>
      </c>
      <c r="F45" s="308" t="s">
        <v>490</v>
      </c>
      <c r="G45" s="309" t="s">
        <v>1088</v>
      </c>
    </row>
    <row r="46" spans="1:7">
      <c r="A46" s="307" t="s">
        <v>1948</v>
      </c>
      <c r="B46" s="308" t="s">
        <v>498</v>
      </c>
      <c r="C46" s="309" t="s">
        <v>1013</v>
      </c>
      <c r="D46" s="305"/>
      <c r="E46" s="314" t="s">
        <v>1949</v>
      </c>
      <c r="F46" s="308" t="s">
        <v>644</v>
      </c>
      <c r="G46" s="309" t="s">
        <v>955</v>
      </c>
    </row>
    <row r="47" spans="1:7">
      <c r="A47" s="307" t="s">
        <v>1950</v>
      </c>
      <c r="B47" s="308" t="s">
        <v>502</v>
      </c>
      <c r="C47" s="309" t="s">
        <v>1027</v>
      </c>
      <c r="D47" s="305"/>
      <c r="E47" s="314" t="s">
        <v>1951</v>
      </c>
      <c r="F47" s="308" t="s">
        <v>505</v>
      </c>
      <c r="G47" s="309" t="s">
        <v>1104</v>
      </c>
    </row>
    <row r="48" spans="1:7">
      <c r="A48" s="307" t="s">
        <v>1952</v>
      </c>
      <c r="B48" s="308" t="s">
        <v>1003</v>
      </c>
      <c r="C48" s="309" t="s">
        <v>1005</v>
      </c>
      <c r="D48" s="305"/>
      <c r="E48" s="314" t="s">
        <v>1953</v>
      </c>
      <c r="F48" s="308" t="s">
        <v>506</v>
      </c>
      <c r="G48" s="309" t="s">
        <v>1107</v>
      </c>
    </row>
    <row r="49" ht="14.25" spans="1:7">
      <c r="A49" s="306" t="s">
        <v>1954</v>
      </c>
      <c r="B49" s="306"/>
      <c r="C49" s="306"/>
      <c r="D49" s="305"/>
      <c r="E49" s="314" t="s">
        <v>1955</v>
      </c>
      <c r="F49" s="308" t="s">
        <v>528</v>
      </c>
      <c r="G49" s="309" t="s">
        <v>1135</v>
      </c>
    </row>
    <row r="50" spans="1:7">
      <c r="A50" s="307" t="s">
        <v>1956</v>
      </c>
      <c r="B50" s="308" t="s">
        <v>1648</v>
      </c>
      <c r="C50" s="309" t="s">
        <v>1340</v>
      </c>
      <c r="D50" s="305"/>
      <c r="E50" s="314" t="s">
        <v>1957</v>
      </c>
      <c r="F50" s="308" t="s">
        <v>1958</v>
      </c>
      <c r="G50" s="309" t="s">
        <v>1138</v>
      </c>
    </row>
    <row r="51" spans="1:7">
      <c r="A51" s="307" t="s">
        <v>1959</v>
      </c>
      <c r="B51" s="308" t="s">
        <v>1960</v>
      </c>
      <c r="C51" s="309" t="s">
        <v>1231</v>
      </c>
      <c r="D51" s="305"/>
      <c r="E51" s="314" t="s">
        <v>1961</v>
      </c>
      <c r="F51" s="308" t="s">
        <v>487</v>
      </c>
      <c r="G51" s="309" t="s">
        <v>1174</v>
      </c>
    </row>
    <row r="52" spans="1:7">
      <c r="A52" s="307" t="s">
        <v>1233</v>
      </c>
      <c r="B52" s="308" t="s">
        <v>442</v>
      </c>
      <c r="C52" s="309" t="s">
        <v>1234</v>
      </c>
      <c r="D52" s="305"/>
      <c r="E52" s="314" t="s">
        <v>1962</v>
      </c>
      <c r="F52" s="308" t="s">
        <v>558</v>
      </c>
      <c r="G52" s="309" t="s">
        <v>1037</v>
      </c>
    </row>
    <row r="53" spans="1:7">
      <c r="A53" s="307" t="s">
        <v>1963</v>
      </c>
      <c r="B53" s="308" t="s">
        <v>1964</v>
      </c>
      <c r="C53" s="309" t="s">
        <v>1216</v>
      </c>
      <c r="D53" s="305"/>
      <c r="E53" s="314" t="s">
        <v>1965</v>
      </c>
      <c r="F53" s="308" t="s">
        <v>1966</v>
      </c>
      <c r="G53" s="309" t="s">
        <v>1165</v>
      </c>
    </row>
    <row r="54" spans="1:7">
      <c r="A54" s="307" t="s">
        <v>1967</v>
      </c>
      <c r="B54" s="308" t="s">
        <v>1968</v>
      </c>
      <c r="C54" s="309" t="s">
        <v>1228</v>
      </c>
      <c r="D54" s="305"/>
      <c r="E54" s="314" t="s">
        <v>1969</v>
      </c>
      <c r="F54" s="308" t="s">
        <v>499</v>
      </c>
      <c r="G54" s="309" t="s">
        <v>1051</v>
      </c>
    </row>
    <row r="55" spans="1:7">
      <c r="A55" s="307" t="s">
        <v>1970</v>
      </c>
      <c r="B55" s="308" t="s">
        <v>1971</v>
      </c>
      <c r="C55" s="309" t="s">
        <v>1238</v>
      </c>
      <c r="D55" s="305"/>
      <c r="E55" s="314" t="s">
        <v>1972</v>
      </c>
      <c r="F55" s="308" t="s">
        <v>486</v>
      </c>
      <c r="G55" s="309" t="s">
        <v>311</v>
      </c>
    </row>
    <row r="56" spans="1:7">
      <c r="A56" s="307" t="s">
        <v>1973</v>
      </c>
      <c r="B56" s="313" t="s">
        <v>443</v>
      </c>
      <c r="C56" s="309" t="s">
        <v>1236</v>
      </c>
      <c r="D56" s="305"/>
      <c r="E56" s="314" t="s">
        <v>1974</v>
      </c>
      <c r="F56" s="308" t="s">
        <v>501</v>
      </c>
      <c r="G56" s="309" t="s">
        <v>1102</v>
      </c>
    </row>
    <row r="57" spans="1:7">
      <c r="A57" s="307" t="s">
        <v>1975</v>
      </c>
      <c r="B57" s="308" t="s">
        <v>1976</v>
      </c>
      <c r="C57" s="309" t="s">
        <v>1977</v>
      </c>
      <c r="D57" s="305"/>
      <c r="E57" s="314" t="s">
        <v>1978</v>
      </c>
      <c r="F57" s="308" t="s">
        <v>1979</v>
      </c>
      <c r="G57" s="309" t="s">
        <v>1176</v>
      </c>
    </row>
    <row r="58" spans="1:7">
      <c r="A58" s="307" t="s">
        <v>1980</v>
      </c>
      <c r="B58" s="308" t="s">
        <v>1981</v>
      </c>
      <c r="C58" s="309" t="s">
        <v>1248</v>
      </c>
      <c r="D58" s="305"/>
      <c r="E58" s="314" t="s">
        <v>1982</v>
      </c>
      <c r="F58" s="308" t="s">
        <v>504</v>
      </c>
      <c r="G58" s="309" t="s">
        <v>1983</v>
      </c>
    </row>
    <row r="59" spans="1:7">
      <c r="A59" s="307" t="s">
        <v>1240</v>
      </c>
      <c r="B59" s="308" t="s">
        <v>1984</v>
      </c>
      <c r="C59" s="309" t="s">
        <v>1241</v>
      </c>
      <c r="D59" s="305"/>
      <c r="E59" s="314" t="s">
        <v>1985</v>
      </c>
      <c r="F59" s="313" t="s">
        <v>1986</v>
      </c>
      <c r="G59" s="309" t="s">
        <v>988</v>
      </c>
    </row>
    <row r="60" spans="1:7">
      <c r="A60" s="307" t="s">
        <v>1987</v>
      </c>
      <c r="B60" s="308" t="s">
        <v>454</v>
      </c>
      <c r="C60" s="309" t="s">
        <v>1245</v>
      </c>
      <c r="D60" s="305"/>
      <c r="E60" s="314" t="s">
        <v>1988</v>
      </c>
      <c r="F60" s="308" t="s">
        <v>538</v>
      </c>
      <c r="G60" s="309" t="s">
        <v>1140</v>
      </c>
    </row>
    <row r="61" spans="1:7">
      <c r="A61" s="307" t="s">
        <v>1249</v>
      </c>
      <c r="B61" s="308" t="s">
        <v>1989</v>
      </c>
      <c r="C61" s="309" t="s">
        <v>1250</v>
      </c>
      <c r="D61" s="305"/>
      <c r="E61" s="310" t="s">
        <v>1990</v>
      </c>
      <c r="F61" s="311" t="s">
        <v>1991</v>
      </c>
      <c r="G61" s="312" t="s">
        <v>1992</v>
      </c>
    </row>
    <row r="62" spans="1:7">
      <c r="A62" s="307" t="s">
        <v>1993</v>
      </c>
      <c r="B62" s="308" t="s">
        <v>447</v>
      </c>
      <c r="C62" s="309" t="s">
        <v>1218</v>
      </c>
      <c r="D62" s="305"/>
      <c r="E62" s="314" t="s">
        <v>1994</v>
      </c>
      <c r="F62" s="308" t="s">
        <v>544</v>
      </c>
      <c r="G62" s="309" t="s">
        <v>1148</v>
      </c>
    </row>
    <row r="63" spans="1:7">
      <c r="A63" s="307" t="s">
        <v>1995</v>
      </c>
      <c r="B63" s="308" t="s">
        <v>561</v>
      </c>
      <c r="C63" s="309" t="s">
        <v>1327</v>
      </c>
      <c r="D63" s="305"/>
      <c r="E63" s="314" t="s">
        <v>1996</v>
      </c>
      <c r="F63" s="308" t="s">
        <v>461</v>
      </c>
      <c r="G63" s="309" t="s">
        <v>1074</v>
      </c>
    </row>
    <row r="64" spans="1:7">
      <c r="A64" s="307" t="s">
        <v>1997</v>
      </c>
      <c r="B64" s="308" t="s">
        <v>1998</v>
      </c>
      <c r="C64" s="309" t="s">
        <v>1337</v>
      </c>
      <c r="D64" s="305"/>
      <c r="E64" s="314" t="s">
        <v>1999</v>
      </c>
      <c r="F64" s="308" t="s">
        <v>546</v>
      </c>
      <c r="G64" s="309" t="s">
        <v>1151</v>
      </c>
    </row>
    <row r="65" spans="1:7">
      <c r="A65" s="307" t="s">
        <v>2000</v>
      </c>
      <c r="B65" s="308" t="s">
        <v>2001</v>
      </c>
      <c r="C65" s="309" t="s">
        <v>1279</v>
      </c>
      <c r="D65" s="305"/>
      <c r="E65" s="314" t="s">
        <v>2002</v>
      </c>
      <c r="F65" s="308" t="s">
        <v>550</v>
      </c>
      <c r="G65" s="309" t="s">
        <v>1057</v>
      </c>
    </row>
    <row r="66" spans="1:7">
      <c r="A66" s="307" t="s">
        <v>2003</v>
      </c>
      <c r="B66" s="308" t="s">
        <v>658</v>
      </c>
      <c r="C66" s="309" t="s">
        <v>2004</v>
      </c>
      <c r="D66" s="305"/>
      <c r="E66" s="314" t="s">
        <v>2005</v>
      </c>
      <c r="F66" s="308" t="s">
        <v>553</v>
      </c>
      <c r="G66" s="309" t="s">
        <v>998</v>
      </c>
    </row>
    <row r="67" spans="1:7">
      <c r="A67" s="307" t="s">
        <v>2006</v>
      </c>
      <c r="B67" s="308" t="s">
        <v>2007</v>
      </c>
      <c r="C67" s="309" t="s">
        <v>1288</v>
      </c>
      <c r="D67" s="305"/>
      <c r="E67" s="314" t="s">
        <v>2008</v>
      </c>
      <c r="F67" s="308" t="s">
        <v>563</v>
      </c>
      <c r="G67" s="309" t="s">
        <v>1154</v>
      </c>
    </row>
    <row r="68" spans="1:7">
      <c r="A68" s="307" t="s">
        <v>2009</v>
      </c>
      <c r="B68" s="308" t="s">
        <v>525</v>
      </c>
      <c r="C68" s="309" t="s">
        <v>1293</v>
      </c>
      <c r="D68" s="305"/>
      <c r="E68" s="314" t="s">
        <v>2010</v>
      </c>
      <c r="F68" s="308" t="s">
        <v>576</v>
      </c>
      <c r="G68" s="309" t="s">
        <v>1093</v>
      </c>
    </row>
    <row r="69" ht="14.25" spans="1:7">
      <c r="A69" s="307" t="s">
        <v>2011</v>
      </c>
      <c r="B69" s="308" t="s">
        <v>2012</v>
      </c>
      <c r="C69" s="309" t="s">
        <v>832</v>
      </c>
      <c r="D69" s="305"/>
      <c r="E69" s="349" t="s">
        <v>2013</v>
      </c>
      <c r="F69" s="350"/>
      <c r="G69" s="351"/>
    </row>
    <row r="70" spans="1:7">
      <c r="A70" s="307" t="s">
        <v>2014</v>
      </c>
      <c r="B70" s="308" t="s">
        <v>522</v>
      </c>
      <c r="C70" s="309" t="s">
        <v>1291</v>
      </c>
      <c r="D70" s="305"/>
      <c r="E70" s="314" t="s">
        <v>2015</v>
      </c>
      <c r="F70" s="308" t="s">
        <v>594</v>
      </c>
      <c r="G70" s="309" t="s">
        <v>778</v>
      </c>
    </row>
    <row r="71" ht="14.25" spans="1:7">
      <c r="A71" s="307" t="s">
        <v>2016</v>
      </c>
      <c r="B71" s="308" t="s">
        <v>2017</v>
      </c>
      <c r="C71" s="309"/>
      <c r="D71" s="305"/>
      <c r="E71" s="306" t="s">
        <v>2018</v>
      </c>
      <c r="F71" s="306"/>
      <c r="G71" s="306"/>
    </row>
    <row r="72" spans="1:7">
      <c r="A72" s="307" t="s">
        <v>2019</v>
      </c>
      <c r="B72" s="308" t="s">
        <v>782</v>
      </c>
      <c r="C72" s="309" t="s">
        <v>1777</v>
      </c>
      <c r="D72" s="305"/>
      <c r="E72" s="314" t="s">
        <v>2020</v>
      </c>
      <c r="F72" s="308" t="s">
        <v>610</v>
      </c>
      <c r="G72" s="309" t="s">
        <v>878</v>
      </c>
    </row>
    <row r="73" spans="1:7">
      <c r="A73" s="307" t="s">
        <v>2021</v>
      </c>
      <c r="B73" s="308" t="s">
        <v>663</v>
      </c>
      <c r="C73" s="309" t="s">
        <v>2022</v>
      </c>
      <c r="D73" s="305"/>
      <c r="E73" s="314" t="s">
        <v>2023</v>
      </c>
      <c r="F73" s="308" t="s">
        <v>612</v>
      </c>
      <c r="G73" s="309" t="s">
        <v>850</v>
      </c>
    </row>
    <row r="74" spans="1:7">
      <c r="A74" s="307" t="s">
        <v>2024</v>
      </c>
      <c r="B74" s="308" t="s">
        <v>446</v>
      </c>
      <c r="C74" s="309" t="s">
        <v>1190</v>
      </c>
      <c r="D74" s="305"/>
      <c r="E74" s="314" t="s">
        <v>2025</v>
      </c>
      <c r="F74" s="308" t="s">
        <v>2026</v>
      </c>
      <c r="G74" s="309" t="s">
        <v>953</v>
      </c>
    </row>
    <row r="75" spans="1:7">
      <c r="A75" s="307" t="s">
        <v>2027</v>
      </c>
      <c r="B75" s="308" t="s">
        <v>494</v>
      </c>
      <c r="C75" s="309" t="s">
        <v>1274</v>
      </c>
      <c r="D75" s="305"/>
      <c r="E75" s="314" t="s">
        <v>2028</v>
      </c>
      <c r="F75" s="308" t="s">
        <v>628</v>
      </c>
      <c r="G75" s="309" t="s">
        <v>865</v>
      </c>
    </row>
    <row r="76" spans="1:7">
      <c r="A76" s="307" t="s">
        <v>2029</v>
      </c>
      <c r="B76" s="308" t="s">
        <v>564</v>
      </c>
      <c r="C76" s="309" t="s">
        <v>1213</v>
      </c>
      <c r="D76" s="305"/>
      <c r="E76" s="307" t="s">
        <v>2030</v>
      </c>
      <c r="F76" s="308" t="s">
        <v>619</v>
      </c>
      <c r="G76" s="309" t="s">
        <v>860</v>
      </c>
    </row>
    <row r="77" spans="1:7">
      <c r="A77" s="307" t="s">
        <v>2031</v>
      </c>
      <c r="B77" s="308" t="s">
        <v>474</v>
      </c>
      <c r="C77" s="309" t="s">
        <v>1259</v>
      </c>
      <c r="D77" s="305"/>
      <c r="E77" s="307" t="s">
        <v>2032</v>
      </c>
      <c r="F77" s="308" t="s">
        <v>629</v>
      </c>
      <c r="G77" s="309" t="s">
        <v>889</v>
      </c>
    </row>
    <row r="78" spans="1:7">
      <c r="A78" s="307" t="s">
        <v>2033</v>
      </c>
      <c r="B78" s="308" t="s">
        <v>653</v>
      </c>
      <c r="C78" s="309" t="s">
        <v>800</v>
      </c>
      <c r="D78" s="305"/>
      <c r="E78" s="307" t="s">
        <v>2034</v>
      </c>
      <c r="F78" s="308" t="s">
        <v>2035</v>
      </c>
      <c r="G78" s="309" t="s">
        <v>2036</v>
      </c>
    </row>
    <row r="79" spans="1:7">
      <c r="A79" s="307" t="s">
        <v>2037</v>
      </c>
      <c r="B79" s="308" t="s">
        <v>2038</v>
      </c>
      <c r="C79" s="309" t="s">
        <v>1204</v>
      </c>
      <c r="D79" s="305"/>
      <c r="E79" s="307" t="s">
        <v>2039</v>
      </c>
      <c r="F79" s="308" t="s">
        <v>614</v>
      </c>
      <c r="G79" s="309" t="s">
        <v>880</v>
      </c>
    </row>
    <row r="80" spans="1:7">
      <c r="A80" s="307" t="s">
        <v>2040</v>
      </c>
      <c r="B80" s="313" t="s">
        <v>2041</v>
      </c>
      <c r="C80" s="309" t="s">
        <v>1277</v>
      </c>
      <c r="D80" s="305"/>
      <c r="E80" s="307" t="s">
        <v>2042</v>
      </c>
      <c r="F80" s="308" t="s">
        <v>617</v>
      </c>
      <c r="G80" s="309" t="s">
        <v>882</v>
      </c>
    </row>
    <row r="81" spans="1:7">
      <c r="A81" s="307" t="s">
        <v>1201</v>
      </c>
      <c r="B81" s="308" t="s">
        <v>462</v>
      </c>
      <c r="C81" s="309" t="s">
        <v>1193</v>
      </c>
      <c r="D81" s="305"/>
      <c r="E81" s="307" t="s">
        <v>2043</v>
      </c>
      <c r="F81" s="308" t="s">
        <v>615</v>
      </c>
      <c r="G81" s="309" t="s">
        <v>855</v>
      </c>
    </row>
    <row r="82" spans="1:7">
      <c r="A82" s="307" t="s">
        <v>2044</v>
      </c>
      <c r="B82" s="308" t="s">
        <v>463</v>
      </c>
      <c r="C82" s="309" t="s">
        <v>1202</v>
      </c>
      <c r="D82" s="305"/>
      <c r="E82" s="307" t="s">
        <v>2045</v>
      </c>
      <c r="F82" s="308" t="s">
        <v>1805</v>
      </c>
      <c r="G82" s="309" t="s">
        <v>853</v>
      </c>
    </row>
    <row r="83" spans="1:7">
      <c r="A83" s="310" t="s">
        <v>1791</v>
      </c>
      <c r="B83" s="311" t="s">
        <v>2046</v>
      </c>
      <c r="C83" s="312" t="s">
        <v>789</v>
      </c>
      <c r="D83" s="305"/>
      <c r="E83" s="307" t="s">
        <v>2047</v>
      </c>
      <c r="F83" s="308" t="s">
        <v>630</v>
      </c>
      <c r="G83" s="309" t="s">
        <v>892</v>
      </c>
    </row>
    <row r="84" spans="1:7">
      <c r="A84" s="307" t="s">
        <v>2048</v>
      </c>
      <c r="B84" s="308" t="s">
        <v>465</v>
      </c>
      <c r="C84" s="309" t="s">
        <v>1253</v>
      </c>
      <c r="D84" s="305"/>
      <c r="E84" s="307" t="s">
        <v>2049</v>
      </c>
      <c r="F84" s="308" t="s">
        <v>634</v>
      </c>
      <c r="G84" s="309" t="s">
        <v>868</v>
      </c>
    </row>
    <row r="85" spans="1:7">
      <c r="A85" s="307" t="s">
        <v>2050</v>
      </c>
      <c r="B85" s="308" t="s">
        <v>526</v>
      </c>
      <c r="C85" s="309" t="s">
        <v>1296</v>
      </c>
      <c r="D85" s="305"/>
      <c r="E85" s="307" t="s">
        <v>2051</v>
      </c>
      <c r="F85" s="308" t="s">
        <v>637</v>
      </c>
      <c r="G85" s="309" t="s">
        <v>900</v>
      </c>
    </row>
    <row r="86" spans="1:7">
      <c r="A86" s="307" t="s">
        <v>2052</v>
      </c>
      <c r="B86" s="308" t="s">
        <v>569</v>
      </c>
      <c r="C86" s="309" t="s">
        <v>795</v>
      </c>
      <c r="D86" s="305"/>
      <c r="E86" s="307" t="s">
        <v>2053</v>
      </c>
      <c r="F86" s="308" t="s">
        <v>638</v>
      </c>
      <c r="G86" s="309" t="s">
        <v>903</v>
      </c>
    </row>
    <row r="87" spans="1:7">
      <c r="A87" s="307" t="s">
        <v>2054</v>
      </c>
      <c r="B87" s="308" t="s">
        <v>1398</v>
      </c>
      <c r="C87" s="309" t="s">
        <v>1256</v>
      </c>
      <c r="D87" s="305"/>
      <c r="E87" s="307" t="s">
        <v>2055</v>
      </c>
      <c r="F87" s="308" t="s">
        <v>607</v>
      </c>
      <c r="G87" s="309" t="s">
        <v>876</v>
      </c>
    </row>
    <row r="88" spans="1:7">
      <c r="A88" s="307" t="s">
        <v>2056</v>
      </c>
      <c r="B88" s="308" t="s">
        <v>2057</v>
      </c>
      <c r="C88" s="309" t="s">
        <v>792</v>
      </c>
      <c r="D88" s="305"/>
      <c r="E88" s="307" t="s">
        <v>2058</v>
      </c>
      <c r="F88" s="308" t="s">
        <v>640</v>
      </c>
      <c r="G88" s="309" t="s">
        <v>873</v>
      </c>
    </row>
    <row r="89" spans="1:7">
      <c r="A89" s="307" t="s">
        <v>2059</v>
      </c>
      <c r="B89" s="308" t="s">
        <v>2060</v>
      </c>
      <c r="C89" s="309" t="s">
        <v>1274</v>
      </c>
      <c r="D89" s="305"/>
      <c r="E89" s="307" t="s">
        <v>2061</v>
      </c>
      <c r="F89" s="308" t="s">
        <v>624</v>
      </c>
      <c r="G89" s="309" t="s">
        <v>886</v>
      </c>
    </row>
    <row r="90" spans="1:7">
      <c r="A90" s="307" t="s">
        <v>2062</v>
      </c>
      <c r="B90" s="313" t="s">
        <v>2063</v>
      </c>
      <c r="C90" s="309"/>
      <c r="D90" s="305"/>
      <c r="E90" s="307" t="s">
        <v>2064</v>
      </c>
      <c r="F90" s="308" t="s">
        <v>625</v>
      </c>
      <c r="G90" s="309" t="s">
        <v>863</v>
      </c>
    </row>
    <row r="91" spans="1:7">
      <c r="A91" s="307" t="s">
        <v>780</v>
      </c>
      <c r="B91" s="308" t="s">
        <v>646</v>
      </c>
      <c r="C91" s="309" t="s">
        <v>781</v>
      </c>
      <c r="D91" s="305"/>
      <c r="E91" s="307" t="s">
        <v>2065</v>
      </c>
      <c r="F91" s="308" t="s">
        <v>631</v>
      </c>
      <c r="G91" s="309" t="s">
        <v>894</v>
      </c>
    </row>
    <row r="92" spans="1:7">
      <c r="A92" s="314" t="s">
        <v>2066</v>
      </c>
      <c r="B92" s="329" t="s">
        <v>445</v>
      </c>
      <c r="C92" s="309" t="s">
        <v>1330</v>
      </c>
      <c r="D92" s="305"/>
      <c r="E92" s="307" t="s">
        <v>2067</v>
      </c>
      <c r="F92" s="308" t="s">
        <v>632</v>
      </c>
      <c r="G92" s="309" t="s">
        <v>897</v>
      </c>
    </row>
    <row r="93" spans="1:7">
      <c r="A93" s="314" t="s">
        <v>2068</v>
      </c>
      <c r="B93" s="329" t="s">
        <v>516</v>
      </c>
      <c r="C93" s="309" t="s">
        <v>1207</v>
      </c>
      <c r="D93" s="305"/>
      <c r="E93" s="307" t="s">
        <v>2069</v>
      </c>
      <c r="F93" s="308" t="s">
        <v>642</v>
      </c>
      <c r="G93" s="309" t="s">
        <v>870</v>
      </c>
    </row>
    <row r="94" spans="1:7">
      <c r="A94" s="314" t="s">
        <v>2070</v>
      </c>
      <c r="B94" s="330" t="s">
        <v>2071</v>
      </c>
      <c r="C94" s="309" t="s">
        <v>2072</v>
      </c>
      <c r="D94" s="305"/>
      <c r="E94" s="307" t="s">
        <v>2073</v>
      </c>
      <c r="F94" s="308" t="s">
        <v>616</v>
      </c>
      <c r="G94" s="309" t="s">
        <v>858</v>
      </c>
    </row>
    <row r="95" ht="14.25" spans="1:7">
      <c r="A95" s="314" t="s">
        <v>2074</v>
      </c>
      <c r="B95" s="329" t="s">
        <v>2075</v>
      </c>
      <c r="C95" s="309" t="s">
        <v>2076</v>
      </c>
      <c r="D95" s="305"/>
      <c r="E95" s="306" t="s">
        <v>2077</v>
      </c>
      <c r="F95" s="306"/>
      <c r="G95" s="306"/>
    </row>
    <row r="96" spans="1:7">
      <c r="A96" s="314" t="s">
        <v>2078</v>
      </c>
      <c r="B96" s="329" t="s">
        <v>1510</v>
      </c>
      <c r="C96" s="309" t="s">
        <v>784</v>
      </c>
      <c r="D96" s="305"/>
      <c r="E96" s="307" t="s">
        <v>2079</v>
      </c>
      <c r="F96" s="308" t="s">
        <v>603</v>
      </c>
      <c r="G96" s="309" t="s">
        <v>843</v>
      </c>
    </row>
    <row r="97" spans="1:7">
      <c r="A97" s="314" t="s">
        <v>818</v>
      </c>
      <c r="B97" s="329" t="s">
        <v>2080</v>
      </c>
      <c r="C97" s="309" t="s">
        <v>1340</v>
      </c>
      <c r="D97" s="305"/>
      <c r="E97" s="307" t="s">
        <v>2081</v>
      </c>
      <c r="F97" s="308" t="s">
        <v>604</v>
      </c>
      <c r="G97" s="309" t="s">
        <v>846</v>
      </c>
    </row>
    <row r="98" ht="14.25" spans="1:7">
      <c r="A98" s="314" t="s">
        <v>2082</v>
      </c>
      <c r="B98" s="329" t="s">
        <v>2083</v>
      </c>
      <c r="C98" s="309" t="s">
        <v>1299</v>
      </c>
      <c r="D98" s="305"/>
      <c r="E98" s="306" t="s">
        <v>2084</v>
      </c>
      <c r="F98" s="306"/>
      <c r="G98" s="306"/>
    </row>
    <row r="99" spans="1:7">
      <c r="A99" s="314" t="s">
        <v>2085</v>
      </c>
      <c r="B99" s="329" t="s">
        <v>2086</v>
      </c>
      <c r="C99" s="309" t="s">
        <v>1304</v>
      </c>
      <c r="D99" s="305"/>
      <c r="E99" s="307" t="s">
        <v>2087</v>
      </c>
      <c r="F99" s="308" t="s">
        <v>641</v>
      </c>
      <c r="G99" s="309" t="s">
        <v>835</v>
      </c>
    </row>
    <row r="100" ht="14.25" spans="1:7">
      <c r="A100" s="314" t="s">
        <v>1306</v>
      </c>
      <c r="B100" s="329" t="s">
        <v>1695</v>
      </c>
      <c r="C100" s="309" t="s">
        <v>1307</v>
      </c>
      <c r="D100" s="305"/>
      <c r="E100" s="306" t="s">
        <v>2088</v>
      </c>
      <c r="F100" s="306"/>
      <c r="G100" s="306"/>
    </row>
    <row r="101" spans="1:7">
      <c r="A101" s="314" t="s">
        <v>2089</v>
      </c>
      <c r="B101" s="329" t="s">
        <v>2090</v>
      </c>
      <c r="C101" s="309" t="s">
        <v>1310</v>
      </c>
      <c r="D101" s="305"/>
      <c r="E101" s="307" t="s">
        <v>2091</v>
      </c>
      <c r="F101" s="308" t="s">
        <v>315</v>
      </c>
      <c r="G101" s="309" t="s">
        <v>762</v>
      </c>
    </row>
    <row r="102" ht="14.25" spans="1:7">
      <c r="A102" s="314" t="s">
        <v>2092</v>
      </c>
      <c r="B102" s="329" t="s">
        <v>1308</v>
      </c>
      <c r="C102" s="309" t="s">
        <v>2093</v>
      </c>
      <c r="D102" s="305"/>
      <c r="E102" s="306" t="s">
        <v>2094</v>
      </c>
      <c r="F102" s="306"/>
      <c r="G102" s="306"/>
    </row>
    <row r="103" spans="1:7">
      <c r="A103" s="314" t="s">
        <v>2095</v>
      </c>
      <c r="B103" s="329" t="s">
        <v>2096</v>
      </c>
      <c r="C103" s="309" t="s">
        <v>1210</v>
      </c>
      <c r="D103" s="305"/>
      <c r="E103" s="307" t="s">
        <v>2097</v>
      </c>
      <c r="F103" s="308" t="s">
        <v>582</v>
      </c>
      <c r="G103" s="309" t="s">
        <v>747</v>
      </c>
    </row>
    <row r="104" ht="14.25" spans="1:7">
      <c r="A104" s="314" t="s">
        <v>2098</v>
      </c>
      <c r="B104" s="329" t="s">
        <v>476</v>
      </c>
      <c r="C104" s="309" t="s">
        <v>1262</v>
      </c>
      <c r="D104" s="305"/>
      <c r="E104" s="306" t="s">
        <v>2099</v>
      </c>
      <c r="F104" s="306"/>
      <c r="G104" s="306"/>
    </row>
    <row r="105" spans="1:7">
      <c r="A105" s="314" t="s">
        <v>2100</v>
      </c>
      <c r="B105" s="329" t="s">
        <v>1263</v>
      </c>
      <c r="C105" s="309" t="s">
        <v>1265</v>
      </c>
      <c r="D105" s="305"/>
      <c r="E105" s="307" t="s">
        <v>2101</v>
      </c>
      <c r="F105" s="308" t="s">
        <v>583</v>
      </c>
      <c r="G105" s="309" t="s">
        <v>753</v>
      </c>
    </row>
    <row r="106" ht="14.25" spans="1:7">
      <c r="A106" s="314" t="s">
        <v>2102</v>
      </c>
      <c r="B106" s="329" t="s">
        <v>651</v>
      </c>
      <c r="C106" s="309" t="s">
        <v>1334</v>
      </c>
      <c r="D106" s="305"/>
      <c r="E106" s="306" t="s">
        <v>2103</v>
      </c>
      <c r="F106" s="306"/>
      <c r="G106" s="306"/>
    </row>
    <row r="107" spans="1:7">
      <c r="A107" s="314" t="s">
        <v>2104</v>
      </c>
      <c r="B107" s="329" t="s">
        <v>548</v>
      </c>
      <c r="C107" s="309" t="s">
        <v>1325</v>
      </c>
      <c r="D107" s="305"/>
      <c r="E107" s="307" t="s">
        <v>2105</v>
      </c>
      <c r="F107" s="308" t="s">
        <v>588</v>
      </c>
      <c r="G107" s="309" t="s">
        <v>742</v>
      </c>
    </row>
    <row r="108" ht="14.25" spans="1:7">
      <c r="A108" s="314" t="s">
        <v>2106</v>
      </c>
      <c r="B108" s="329" t="s">
        <v>2107</v>
      </c>
      <c r="C108" s="309" t="s">
        <v>1268</v>
      </c>
      <c r="D108" s="305"/>
      <c r="E108" s="306" t="s">
        <v>2108</v>
      </c>
      <c r="F108" s="306"/>
      <c r="G108" s="306"/>
    </row>
    <row r="109" spans="1:7">
      <c r="A109" s="314" t="s">
        <v>2109</v>
      </c>
      <c r="B109" s="329" t="s">
        <v>482</v>
      </c>
      <c r="C109" s="309" t="s">
        <v>1271</v>
      </c>
      <c r="D109" s="305"/>
      <c r="E109" s="307" t="s">
        <v>2110</v>
      </c>
      <c r="F109" s="308" t="s">
        <v>2111</v>
      </c>
      <c r="G109" s="309" t="s">
        <v>772</v>
      </c>
    </row>
    <row r="110" ht="14.25" spans="1:7">
      <c r="A110" s="314" t="s">
        <v>2112</v>
      </c>
      <c r="B110" s="329" t="s">
        <v>484</v>
      </c>
      <c r="C110" s="309" t="s">
        <v>1196</v>
      </c>
      <c r="D110" s="305"/>
      <c r="E110" s="306" t="s">
        <v>2113</v>
      </c>
      <c r="F110" s="306"/>
      <c r="G110" s="306"/>
    </row>
    <row r="111" spans="1:7">
      <c r="A111" s="314" t="s">
        <v>2114</v>
      </c>
      <c r="B111" s="329" t="s">
        <v>555</v>
      </c>
      <c r="C111" s="309" t="s">
        <v>1224</v>
      </c>
      <c r="D111" s="305"/>
      <c r="E111" s="307" t="s">
        <v>2115</v>
      </c>
      <c r="F111" s="308" t="s">
        <v>2116</v>
      </c>
      <c r="G111" s="309" t="s">
        <v>766</v>
      </c>
    </row>
    <row r="112" spans="1:7">
      <c r="A112" s="314" t="s">
        <v>1312</v>
      </c>
      <c r="B112" s="329" t="s">
        <v>1311</v>
      </c>
      <c r="C112" s="309" t="s">
        <v>1313</v>
      </c>
      <c r="D112" s="305"/>
      <c r="E112" s="307" t="s">
        <v>2117</v>
      </c>
      <c r="F112" s="308" t="s">
        <v>598</v>
      </c>
      <c r="G112" s="309" t="s">
        <v>769</v>
      </c>
    </row>
    <row r="113" spans="1:7">
      <c r="A113" s="314" t="s">
        <v>2118</v>
      </c>
      <c r="B113" s="329" t="s">
        <v>2119</v>
      </c>
      <c r="C113" s="309" t="s">
        <v>1319</v>
      </c>
      <c r="D113" s="305"/>
      <c r="E113" s="307" t="s">
        <v>2120</v>
      </c>
      <c r="F113" s="308" t="s">
        <v>1480</v>
      </c>
      <c r="G113" s="309" t="s">
        <v>2121</v>
      </c>
    </row>
    <row r="114" ht="14.25" spans="1:7">
      <c r="A114" s="314" t="s">
        <v>791</v>
      </c>
      <c r="B114" s="329" t="s">
        <v>1542</v>
      </c>
      <c r="C114" s="309"/>
      <c r="D114" s="305"/>
      <c r="E114" s="306" t="s">
        <v>2122</v>
      </c>
      <c r="F114" s="306"/>
      <c r="G114" s="306"/>
    </row>
    <row r="115" spans="1:7">
      <c r="A115" s="314" t="s">
        <v>2123</v>
      </c>
      <c r="B115" s="329" t="s">
        <v>2124</v>
      </c>
      <c r="C115" s="309" t="s">
        <v>2125</v>
      </c>
      <c r="D115" s="305"/>
      <c r="E115" s="307" t="s">
        <v>2126</v>
      </c>
      <c r="F115" s="308" t="s">
        <v>748</v>
      </c>
      <c r="G115" s="309" t="s">
        <v>750</v>
      </c>
    </row>
    <row r="116" ht="14.25" spans="1:7">
      <c r="A116" s="314" t="s">
        <v>2127</v>
      </c>
      <c r="B116" s="330" t="s">
        <v>1715</v>
      </c>
      <c r="C116" s="309" t="s">
        <v>2128</v>
      </c>
      <c r="D116" s="305"/>
      <c r="E116" s="306" t="s">
        <v>2129</v>
      </c>
      <c r="F116" s="306"/>
      <c r="G116" s="306"/>
    </row>
    <row r="117" spans="1:7">
      <c r="A117" s="314" t="s">
        <v>2130</v>
      </c>
      <c r="B117" s="329" t="s">
        <v>580</v>
      </c>
      <c r="C117" s="309" t="s">
        <v>1210</v>
      </c>
      <c r="D117" s="305"/>
      <c r="E117" s="307" t="s">
        <v>2131</v>
      </c>
      <c r="F117" s="308" t="s">
        <v>592</v>
      </c>
      <c r="G117" s="309" t="s">
        <v>759</v>
      </c>
    </row>
    <row r="118" ht="14.25" spans="1:7">
      <c r="A118" s="307" t="s">
        <v>2132</v>
      </c>
      <c r="B118" s="308" t="s">
        <v>1320</v>
      </c>
      <c r="C118" s="309" t="s">
        <v>1322</v>
      </c>
      <c r="D118" s="305"/>
      <c r="E118" s="306" t="s">
        <v>2133</v>
      </c>
      <c r="F118" s="306"/>
      <c r="G118" s="306"/>
    </row>
    <row r="119" spans="1:7">
      <c r="A119" s="307" t="s">
        <v>2134</v>
      </c>
      <c r="B119" s="308" t="s">
        <v>1280</v>
      </c>
      <c r="C119" s="309" t="s">
        <v>1282</v>
      </c>
      <c r="D119" s="305"/>
      <c r="E119" s="307" t="s">
        <v>2135</v>
      </c>
      <c r="F119" s="313" t="s">
        <v>585</v>
      </c>
      <c r="G119" s="309" t="s">
        <v>744</v>
      </c>
    </row>
    <row r="120" ht="14.25" spans="1:7">
      <c r="A120" s="307" t="s">
        <v>2136</v>
      </c>
      <c r="B120" s="308" t="s">
        <v>1522</v>
      </c>
      <c r="C120" s="309" t="s">
        <v>2137</v>
      </c>
      <c r="D120" s="305"/>
      <c r="E120" s="306" t="s">
        <v>2138</v>
      </c>
      <c r="F120" s="306"/>
      <c r="G120" s="306"/>
    </row>
    <row r="121" spans="1:7">
      <c r="A121" s="307" t="s">
        <v>2139</v>
      </c>
      <c r="B121" s="308" t="s">
        <v>552</v>
      </c>
      <c r="C121" s="309" t="s">
        <v>1221</v>
      </c>
      <c r="D121" s="305"/>
      <c r="E121" s="307" t="s">
        <v>2140</v>
      </c>
      <c r="F121" s="308" t="s">
        <v>2141</v>
      </c>
      <c r="G121" s="309" t="s">
        <v>2142</v>
      </c>
    </row>
    <row r="122" ht="14.25" spans="1:7">
      <c r="A122" s="307" t="s">
        <v>2143</v>
      </c>
      <c r="B122" s="308" t="s">
        <v>669</v>
      </c>
      <c r="C122" s="309" t="s">
        <v>830</v>
      </c>
      <c r="D122" s="305"/>
      <c r="E122" s="306" t="s">
        <v>2144</v>
      </c>
      <c r="F122" s="306"/>
      <c r="G122" s="306"/>
    </row>
    <row r="123" spans="1:7">
      <c r="A123" s="310" t="s">
        <v>2145</v>
      </c>
      <c r="B123" s="311" t="s">
        <v>2146</v>
      </c>
      <c r="C123" s="312" t="s">
        <v>1198</v>
      </c>
      <c r="D123" s="305"/>
      <c r="E123" s="307" t="s">
        <v>2147</v>
      </c>
      <c r="F123" s="308" t="s">
        <v>602</v>
      </c>
      <c r="G123" s="309" t="s">
        <v>1243</v>
      </c>
    </row>
    <row r="124" spans="1:7">
      <c r="A124" s="307" t="s">
        <v>2148</v>
      </c>
      <c r="B124" s="308" t="s">
        <v>2149</v>
      </c>
      <c r="C124" s="309" t="s">
        <v>2150</v>
      </c>
      <c r="D124" s="305"/>
      <c r="E124" s="307" t="s">
        <v>2151</v>
      </c>
      <c r="F124" s="308" t="s">
        <v>2152</v>
      </c>
      <c r="G124" s="309" t="s">
        <v>2153</v>
      </c>
    </row>
    <row r="125" ht="14.25" spans="1:7">
      <c r="A125" s="237"/>
      <c r="B125" s="237"/>
      <c r="C125" s="237"/>
      <c r="D125" s="305"/>
      <c r="E125" s="237"/>
      <c r="F125" s="237"/>
      <c r="G125" s="237"/>
    </row>
  </sheetData>
  <mergeCells count="26">
    <mergeCell ref="A1:G1"/>
    <mergeCell ref="A2:G2"/>
    <mergeCell ref="A3:G3"/>
    <mergeCell ref="A5:C5"/>
    <mergeCell ref="E5:G5"/>
    <mergeCell ref="A7:C7"/>
    <mergeCell ref="A9:C9"/>
    <mergeCell ref="A13:C13"/>
    <mergeCell ref="A35:C35"/>
    <mergeCell ref="A49:C49"/>
    <mergeCell ref="E69:G69"/>
    <mergeCell ref="E71:G71"/>
    <mergeCell ref="E95:G95"/>
    <mergeCell ref="E98:G98"/>
    <mergeCell ref="E100:G100"/>
    <mergeCell ref="E102:G102"/>
    <mergeCell ref="E104:G104"/>
    <mergeCell ref="E106:G106"/>
    <mergeCell ref="E108:G108"/>
    <mergeCell ref="E110:G110"/>
    <mergeCell ref="E114:G114"/>
    <mergeCell ref="E116:G116"/>
    <mergeCell ref="E118:G118"/>
    <mergeCell ref="E120:G120"/>
    <mergeCell ref="E122:G122"/>
    <mergeCell ref="D4:D125"/>
  </mergeCells>
  <conditionalFormatting sqref="E61">
    <cfRule type="duplicateValues" dxfId="1" priority="16"/>
  </conditionalFormatting>
  <conditionalFormatting sqref="F70">
    <cfRule type="duplicateValues" dxfId="2" priority="15"/>
  </conditionalFormatting>
  <conditionalFormatting sqref="A83">
    <cfRule type="duplicateValues" dxfId="1" priority="20"/>
  </conditionalFormatting>
  <conditionalFormatting sqref="F99">
    <cfRule type="duplicateValues" dxfId="2" priority="12"/>
  </conditionalFormatting>
  <conditionalFormatting sqref="F101">
    <cfRule type="duplicateValues" dxfId="2" priority="11"/>
  </conditionalFormatting>
  <conditionalFormatting sqref="F103">
    <cfRule type="duplicateValues" dxfId="2" priority="10"/>
  </conditionalFormatting>
  <conditionalFormatting sqref="F105">
    <cfRule type="duplicateValues" dxfId="2" priority="9"/>
  </conditionalFormatting>
  <conditionalFormatting sqref="F107">
    <cfRule type="duplicateValues" dxfId="2" priority="8"/>
  </conditionalFormatting>
  <conditionalFormatting sqref="F109">
    <cfRule type="duplicateValues" dxfId="2" priority="7"/>
  </conditionalFormatting>
  <conditionalFormatting sqref="F115">
    <cfRule type="duplicateValues" dxfId="2" priority="5"/>
  </conditionalFormatting>
  <conditionalFormatting sqref="F117">
    <cfRule type="duplicateValues" dxfId="2" priority="4"/>
  </conditionalFormatting>
  <conditionalFormatting sqref="F119">
    <cfRule type="duplicateValues" dxfId="2" priority="3"/>
  </conditionalFormatting>
  <conditionalFormatting sqref="F121">
    <cfRule type="duplicateValues" dxfId="2" priority="2"/>
  </conditionalFormatting>
  <conditionalFormatting sqref="A123">
    <cfRule type="duplicateValues" dxfId="1" priority="19"/>
  </conditionalFormatting>
  <conditionalFormatting sqref="E14:E18">
    <cfRule type="duplicateValues" dxfId="1" priority="18"/>
  </conditionalFormatting>
  <conditionalFormatting sqref="F72:F94">
    <cfRule type="duplicateValues" dxfId="2" priority="14"/>
  </conditionalFormatting>
  <conditionalFormatting sqref="F96:F97">
    <cfRule type="duplicateValues" dxfId="2" priority="13"/>
  </conditionalFormatting>
  <conditionalFormatting sqref="F111:F113">
    <cfRule type="duplicateValues" dxfId="2" priority="6"/>
  </conditionalFormatting>
  <conditionalFormatting sqref="F123:F124">
    <cfRule type="duplicateValues" dxfId="2" priority="1"/>
  </conditionalFormatting>
  <conditionalFormatting sqref="F37:F60 F62:F68">
    <cfRule type="duplicateValues" dxfId="2" priority="17"/>
  </conditionalFormatting>
  <hyperlinks>
    <hyperlink ref="H1" location="目录!A1" display="目录"/>
    <hyperlink ref="I1" location="'F2-香港联邦特货价'!A1" display="F2联邦价"/>
    <hyperlink ref="I2" location="'F1-香港联邦IP'!A1" display="F1联邦价"/>
  </hyperlinks>
  <pageMargins left="0.75" right="0.75" top="1" bottom="1" header="0.5" footer="0.5"/>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52"/>
  <sheetViews>
    <sheetView zoomScale="85" zoomScaleNormal="85" workbookViewId="0">
      <selection activeCell="V1" sqref="V1"/>
    </sheetView>
  </sheetViews>
  <sheetFormatPr defaultColWidth="9" defaultRowHeight="13.5"/>
  <cols>
    <col min="1" max="1" width="6.75833333333333" style="298" customWidth="1"/>
    <col min="2" max="4" width="8.425" style="298" customWidth="1"/>
    <col min="5" max="5" width="8.95833333333333" style="298" customWidth="1"/>
    <col min="6" max="6" width="8.425" style="298" customWidth="1"/>
    <col min="7" max="7" width="9.84166666666667" style="298" customWidth="1"/>
    <col min="8" max="10" width="8.425" style="298" customWidth="1"/>
    <col min="11" max="11" width="9.4" style="298" customWidth="1"/>
    <col min="12" max="16" width="8.425" style="298" customWidth="1"/>
    <col min="17" max="17" width="8.80833333333333" style="298" customWidth="1"/>
    <col min="18" max="21" width="8.425" style="298" customWidth="1"/>
    <col min="22" max="16384" width="9" style="298"/>
  </cols>
  <sheetData>
    <row r="1" ht="45" customHeight="1" spans="1:22">
      <c r="A1" s="336" t="s">
        <v>2154</v>
      </c>
      <c r="B1" s="336"/>
      <c r="C1" s="336"/>
      <c r="D1" s="336"/>
      <c r="E1" s="336"/>
      <c r="F1" s="336"/>
      <c r="G1" s="336"/>
      <c r="H1" s="336"/>
      <c r="I1" s="336"/>
      <c r="J1" s="336"/>
      <c r="K1" s="336"/>
      <c r="L1" s="336"/>
      <c r="M1" s="336"/>
      <c r="N1" s="336"/>
      <c r="O1" s="336"/>
      <c r="P1" s="336"/>
      <c r="Q1" s="336"/>
      <c r="R1" s="336"/>
      <c r="S1" s="336"/>
      <c r="T1" s="336"/>
      <c r="U1" s="336"/>
      <c r="V1" s="300" t="s">
        <v>65</v>
      </c>
    </row>
    <row r="2" s="335" customFormat="1" ht="30" customHeight="1" spans="1:22">
      <c r="A2" s="337" t="s">
        <v>2155</v>
      </c>
      <c r="B2" s="337"/>
      <c r="C2" s="337"/>
      <c r="D2" s="337"/>
      <c r="E2" s="337"/>
      <c r="F2" s="337"/>
      <c r="G2" s="337"/>
      <c r="H2" s="337"/>
      <c r="I2" s="337"/>
      <c r="J2" s="337"/>
      <c r="K2" s="337"/>
      <c r="L2" s="337"/>
      <c r="M2" s="337"/>
      <c r="N2" s="337"/>
      <c r="O2" s="337"/>
      <c r="P2" s="337"/>
      <c r="Q2" s="337"/>
      <c r="R2" s="337"/>
      <c r="S2" s="337"/>
      <c r="T2" s="337"/>
      <c r="U2" s="337"/>
      <c r="V2" s="343" t="s">
        <v>308</v>
      </c>
    </row>
    <row r="3" s="335" customFormat="1" ht="30" customHeight="1" spans="1:21">
      <c r="A3" s="337" t="s">
        <v>2156</v>
      </c>
      <c r="B3" s="337"/>
      <c r="C3" s="337"/>
      <c r="D3" s="337"/>
      <c r="E3" s="337"/>
      <c r="F3" s="337"/>
      <c r="G3" s="337"/>
      <c r="H3" s="337"/>
      <c r="I3" s="337"/>
      <c r="J3" s="337"/>
      <c r="K3" s="337"/>
      <c r="L3" s="337"/>
      <c r="M3" s="337"/>
      <c r="N3" s="337"/>
      <c r="O3" s="337"/>
      <c r="P3" s="337"/>
      <c r="Q3" s="337"/>
      <c r="R3" s="337"/>
      <c r="S3" s="337"/>
      <c r="T3" s="337"/>
      <c r="U3" s="337"/>
    </row>
    <row r="4" customHeight="1" spans="1:21">
      <c r="A4" s="338" t="s">
        <v>1849</v>
      </c>
      <c r="B4" s="339" t="s">
        <v>2157</v>
      </c>
      <c r="C4" s="338" t="s">
        <v>2158</v>
      </c>
      <c r="D4" s="339" t="s">
        <v>2159</v>
      </c>
      <c r="E4" s="338" t="s">
        <v>2160</v>
      </c>
      <c r="F4" s="338" t="s">
        <v>2161</v>
      </c>
      <c r="G4" s="338" t="s">
        <v>2162</v>
      </c>
      <c r="H4" s="338" t="s">
        <v>2163</v>
      </c>
      <c r="I4" s="338" t="s">
        <v>2164</v>
      </c>
      <c r="J4" s="338" t="s">
        <v>2165</v>
      </c>
      <c r="K4" s="338" t="s">
        <v>2166</v>
      </c>
      <c r="L4" s="338" t="s">
        <v>2167</v>
      </c>
      <c r="M4" s="338" t="s">
        <v>2168</v>
      </c>
      <c r="N4" s="338" t="s">
        <v>2169</v>
      </c>
      <c r="O4" s="338" t="s">
        <v>2170</v>
      </c>
      <c r="P4" s="339" t="s">
        <v>2171</v>
      </c>
      <c r="Q4" s="338" t="s">
        <v>2172</v>
      </c>
      <c r="R4" s="338" t="s">
        <v>2173</v>
      </c>
      <c r="S4" s="344" t="s">
        <v>2174</v>
      </c>
      <c r="T4" s="338" t="s">
        <v>2175</v>
      </c>
      <c r="U4" s="339" t="s">
        <v>2176</v>
      </c>
    </row>
    <row r="5" ht="14.25" spans="1:21">
      <c r="A5" s="340">
        <v>1</v>
      </c>
      <c r="B5" s="341">
        <v>252.4</v>
      </c>
      <c r="C5" s="341">
        <v>360.6</v>
      </c>
      <c r="D5" s="341">
        <v>357.4</v>
      </c>
      <c r="E5" s="341">
        <v>244.1</v>
      </c>
      <c r="F5" s="341">
        <v>604.8</v>
      </c>
      <c r="G5" s="341">
        <v>718.1</v>
      </c>
      <c r="H5" s="341">
        <v>772.3</v>
      </c>
      <c r="I5" s="341">
        <v>241.6</v>
      </c>
      <c r="J5" s="341">
        <v>195.4</v>
      </c>
      <c r="K5" s="341">
        <v>247</v>
      </c>
      <c r="L5" s="341">
        <v>241.8</v>
      </c>
      <c r="M5" s="341">
        <v>303.9</v>
      </c>
      <c r="N5" s="341">
        <v>195.4</v>
      </c>
      <c r="O5" s="341">
        <v>195.4</v>
      </c>
      <c r="P5" s="341">
        <v>195.4</v>
      </c>
      <c r="Q5" s="341">
        <v>192</v>
      </c>
      <c r="R5" s="341">
        <v>264.8</v>
      </c>
      <c r="S5" s="341">
        <v>252.4</v>
      </c>
      <c r="T5" s="341">
        <v>195.4</v>
      </c>
      <c r="U5" s="341">
        <v>195.4</v>
      </c>
    </row>
    <row r="6" ht="14.25" spans="1:21">
      <c r="A6" s="340">
        <v>1.5</v>
      </c>
      <c r="B6" s="341">
        <v>274.3</v>
      </c>
      <c r="C6" s="341">
        <v>411.2</v>
      </c>
      <c r="D6" s="341">
        <v>391.6</v>
      </c>
      <c r="E6" s="341">
        <v>268.6</v>
      </c>
      <c r="F6" s="341">
        <v>672.9</v>
      </c>
      <c r="G6" s="341">
        <v>867.5</v>
      </c>
      <c r="H6" s="341">
        <v>900.7</v>
      </c>
      <c r="I6" s="341">
        <v>265.9</v>
      </c>
      <c r="J6" s="341">
        <v>211</v>
      </c>
      <c r="K6" s="341">
        <v>271.9</v>
      </c>
      <c r="L6" s="341">
        <v>266.1</v>
      </c>
      <c r="M6" s="341">
        <v>340</v>
      </c>
      <c r="N6" s="341">
        <v>211</v>
      </c>
      <c r="O6" s="341">
        <v>211</v>
      </c>
      <c r="P6" s="341">
        <v>211</v>
      </c>
      <c r="Q6" s="341">
        <v>210.1</v>
      </c>
      <c r="R6" s="341">
        <v>302.2</v>
      </c>
      <c r="S6" s="341">
        <v>274.3</v>
      </c>
      <c r="T6" s="341">
        <v>211</v>
      </c>
      <c r="U6" s="341">
        <v>211</v>
      </c>
    </row>
    <row r="7" ht="14.25" spans="1:21">
      <c r="A7" s="340">
        <v>2</v>
      </c>
      <c r="B7" s="341">
        <v>296.2</v>
      </c>
      <c r="C7" s="341">
        <v>450.9</v>
      </c>
      <c r="D7" s="341">
        <v>425.9</v>
      </c>
      <c r="E7" s="341">
        <v>287.2</v>
      </c>
      <c r="F7" s="341">
        <v>735</v>
      </c>
      <c r="G7" s="341">
        <v>1008.9</v>
      </c>
      <c r="H7" s="341">
        <v>1023</v>
      </c>
      <c r="I7" s="341">
        <v>284.3</v>
      </c>
      <c r="J7" s="341">
        <v>226.7</v>
      </c>
      <c r="K7" s="341">
        <v>290.7</v>
      </c>
      <c r="L7" s="341">
        <v>284.5</v>
      </c>
      <c r="M7" s="341">
        <v>376.2</v>
      </c>
      <c r="N7" s="341">
        <v>226.7</v>
      </c>
      <c r="O7" s="341">
        <v>226.7</v>
      </c>
      <c r="P7" s="341">
        <v>226.7</v>
      </c>
      <c r="Q7" s="341">
        <v>228.2</v>
      </c>
      <c r="R7" s="341">
        <v>328.8</v>
      </c>
      <c r="S7" s="341">
        <v>296.2</v>
      </c>
      <c r="T7" s="341">
        <v>226.7</v>
      </c>
      <c r="U7" s="341">
        <v>226.7</v>
      </c>
    </row>
    <row r="8" ht="14.25" spans="1:21">
      <c r="A8" s="340">
        <v>2.5</v>
      </c>
      <c r="B8" s="341">
        <v>318.1</v>
      </c>
      <c r="C8" s="341">
        <v>501.5</v>
      </c>
      <c r="D8" s="341">
        <v>460.2</v>
      </c>
      <c r="E8" s="341">
        <v>311.7</v>
      </c>
      <c r="F8" s="341">
        <v>803</v>
      </c>
      <c r="G8" s="341">
        <v>1158.3</v>
      </c>
      <c r="H8" s="341">
        <v>1151.4</v>
      </c>
      <c r="I8" s="341">
        <v>308.6</v>
      </c>
      <c r="J8" s="341">
        <v>242.4</v>
      </c>
      <c r="K8" s="341">
        <v>315.6</v>
      </c>
      <c r="L8" s="341">
        <v>308.8</v>
      </c>
      <c r="M8" s="341">
        <v>412.3</v>
      </c>
      <c r="N8" s="341">
        <v>242.4</v>
      </c>
      <c r="O8" s="341">
        <v>242.4</v>
      </c>
      <c r="P8" s="341">
        <v>242.4</v>
      </c>
      <c r="Q8" s="341">
        <v>246.4</v>
      </c>
      <c r="R8" s="341">
        <v>366.3</v>
      </c>
      <c r="S8" s="341">
        <v>318.1</v>
      </c>
      <c r="T8" s="341">
        <v>242.4</v>
      </c>
      <c r="U8" s="341">
        <v>242.4</v>
      </c>
    </row>
    <row r="9" ht="14.25" spans="1:21">
      <c r="A9" s="340">
        <v>3</v>
      </c>
      <c r="B9" s="341">
        <v>340.4</v>
      </c>
      <c r="C9" s="341">
        <v>515</v>
      </c>
      <c r="D9" s="341">
        <v>481.1</v>
      </c>
      <c r="E9" s="341">
        <v>334.3</v>
      </c>
      <c r="F9" s="341">
        <v>920.4</v>
      </c>
      <c r="G9" s="341">
        <v>1326.9</v>
      </c>
      <c r="H9" s="341">
        <v>1267.3</v>
      </c>
      <c r="I9" s="341">
        <v>335.4</v>
      </c>
      <c r="J9" s="341">
        <v>254.1</v>
      </c>
      <c r="K9" s="341">
        <v>345.3</v>
      </c>
      <c r="L9" s="341">
        <v>328.8</v>
      </c>
      <c r="M9" s="341">
        <v>432.7</v>
      </c>
      <c r="N9" s="341">
        <v>254.1</v>
      </c>
      <c r="O9" s="341">
        <v>254.1</v>
      </c>
      <c r="P9" s="341">
        <v>254.1</v>
      </c>
      <c r="Q9" s="341">
        <v>257.2</v>
      </c>
      <c r="R9" s="341">
        <v>391.5</v>
      </c>
      <c r="S9" s="341">
        <v>340.4</v>
      </c>
      <c r="T9" s="341">
        <v>254.1</v>
      </c>
      <c r="U9" s="341">
        <v>254.1</v>
      </c>
    </row>
    <row r="10" ht="14.25" spans="1:21">
      <c r="A10" s="340">
        <v>3.5</v>
      </c>
      <c r="B10" s="341">
        <v>374.7</v>
      </c>
      <c r="C10" s="341">
        <v>573</v>
      </c>
      <c r="D10" s="341">
        <v>529.1</v>
      </c>
      <c r="E10" s="341">
        <v>368.7</v>
      </c>
      <c r="F10" s="341">
        <v>1018.2</v>
      </c>
      <c r="G10" s="341">
        <v>1472.3</v>
      </c>
      <c r="H10" s="341">
        <v>1472.1</v>
      </c>
      <c r="I10" s="341">
        <v>369.9</v>
      </c>
      <c r="J10" s="341">
        <v>277.3</v>
      </c>
      <c r="K10" s="341">
        <v>380.9</v>
      </c>
      <c r="L10" s="341">
        <v>362.6</v>
      </c>
      <c r="M10" s="341">
        <v>471.6</v>
      </c>
      <c r="N10" s="341">
        <v>277.3</v>
      </c>
      <c r="O10" s="341">
        <v>277.3</v>
      </c>
      <c r="P10" s="341">
        <v>277.3</v>
      </c>
      <c r="Q10" s="341">
        <v>278.6</v>
      </c>
      <c r="R10" s="341">
        <v>435.4</v>
      </c>
      <c r="S10" s="341">
        <v>374.7</v>
      </c>
      <c r="T10" s="341">
        <v>277.3</v>
      </c>
      <c r="U10" s="341">
        <v>277.3</v>
      </c>
    </row>
    <row r="11" ht="14.25" spans="1:21">
      <c r="A11" s="340">
        <v>4</v>
      </c>
      <c r="B11" s="341">
        <v>409</v>
      </c>
      <c r="C11" s="341">
        <v>620.2</v>
      </c>
      <c r="D11" s="341">
        <v>577.2</v>
      </c>
      <c r="E11" s="341">
        <v>397.1</v>
      </c>
      <c r="F11" s="341">
        <v>1109.9</v>
      </c>
      <c r="G11" s="341">
        <v>1609.8</v>
      </c>
      <c r="H11" s="341">
        <v>1670.8</v>
      </c>
      <c r="I11" s="341">
        <v>398.4</v>
      </c>
      <c r="J11" s="341">
        <v>300.5</v>
      </c>
      <c r="K11" s="341">
        <v>410.6</v>
      </c>
      <c r="L11" s="341">
        <v>390.3</v>
      </c>
      <c r="M11" s="341">
        <v>510.6</v>
      </c>
      <c r="N11" s="341">
        <v>300.5</v>
      </c>
      <c r="O11" s="341">
        <v>300.5</v>
      </c>
      <c r="P11" s="341">
        <v>300.5</v>
      </c>
      <c r="Q11" s="341">
        <v>300</v>
      </c>
      <c r="R11" s="341">
        <v>468.5</v>
      </c>
      <c r="S11" s="341">
        <v>409</v>
      </c>
      <c r="T11" s="341">
        <v>300.5</v>
      </c>
      <c r="U11" s="341">
        <v>300.5</v>
      </c>
    </row>
    <row r="12" ht="14.25" spans="1:21">
      <c r="A12" s="340">
        <v>4.5</v>
      </c>
      <c r="B12" s="341">
        <v>443.3</v>
      </c>
      <c r="C12" s="341">
        <v>678.2</v>
      </c>
      <c r="D12" s="341">
        <v>625.3</v>
      </c>
      <c r="E12" s="341">
        <v>431.5</v>
      </c>
      <c r="F12" s="341">
        <v>1207.7</v>
      </c>
      <c r="G12" s="341">
        <v>1755.3</v>
      </c>
      <c r="H12" s="341">
        <v>1875.6</v>
      </c>
      <c r="I12" s="341">
        <v>432.9</v>
      </c>
      <c r="J12" s="341">
        <v>323.6</v>
      </c>
      <c r="K12" s="341">
        <v>446.2</v>
      </c>
      <c r="L12" s="341">
        <v>424.1</v>
      </c>
      <c r="M12" s="341">
        <v>549.6</v>
      </c>
      <c r="N12" s="341">
        <v>323.6</v>
      </c>
      <c r="O12" s="341">
        <v>323.6</v>
      </c>
      <c r="P12" s="341">
        <v>323.6</v>
      </c>
      <c r="Q12" s="341">
        <v>321.4</v>
      </c>
      <c r="R12" s="341">
        <v>512.3</v>
      </c>
      <c r="S12" s="341">
        <v>443.3</v>
      </c>
      <c r="T12" s="341">
        <v>323.6</v>
      </c>
      <c r="U12" s="341">
        <v>323.6</v>
      </c>
    </row>
    <row r="13" ht="14.25" spans="1:21">
      <c r="A13" s="340">
        <v>5</v>
      </c>
      <c r="B13" s="341">
        <v>477.6</v>
      </c>
      <c r="C13" s="341">
        <v>725.4</v>
      </c>
      <c r="D13" s="341">
        <v>673.3</v>
      </c>
      <c r="E13" s="341">
        <v>460</v>
      </c>
      <c r="F13" s="341">
        <v>1299.4</v>
      </c>
      <c r="G13" s="341">
        <v>1892.8</v>
      </c>
      <c r="H13" s="341">
        <v>2074.4</v>
      </c>
      <c r="I13" s="341">
        <v>461.4</v>
      </c>
      <c r="J13" s="341">
        <v>346.8</v>
      </c>
      <c r="K13" s="341">
        <v>475.9</v>
      </c>
      <c r="L13" s="341">
        <v>451.8</v>
      </c>
      <c r="M13" s="341">
        <v>588.5</v>
      </c>
      <c r="N13" s="341">
        <v>346.8</v>
      </c>
      <c r="O13" s="341">
        <v>346.8</v>
      </c>
      <c r="P13" s="341">
        <v>346.8</v>
      </c>
      <c r="Q13" s="341">
        <v>342.8</v>
      </c>
      <c r="R13" s="341">
        <v>545.4</v>
      </c>
      <c r="S13" s="341">
        <v>477.6</v>
      </c>
      <c r="T13" s="341">
        <v>346.8</v>
      </c>
      <c r="U13" s="341">
        <v>346.8</v>
      </c>
    </row>
    <row r="14" ht="14.25" spans="1:21">
      <c r="A14" s="340">
        <v>5.5</v>
      </c>
      <c r="B14" s="341">
        <v>478.9</v>
      </c>
      <c r="C14" s="341">
        <v>727.7</v>
      </c>
      <c r="D14" s="341">
        <v>674</v>
      </c>
      <c r="E14" s="341">
        <v>539</v>
      </c>
      <c r="F14" s="341">
        <v>1418.3</v>
      </c>
      <c r="G14" s="341">
        <v>2068.3</v>
      </c>
      <c r="H14" s="341">
        <v>2058.1</v>
      </c>
      <c r="I14" s="341">
        <v>512.4</v>
      </c>
      <c r="J14" s="341">
        <v>351.7</v>
      </c>
      <c r="K14" s="341">
        <v>534.8</v>
      </c>
      <c r="L14" s="341">
        <v>468</v>
      </c>
      <c r="M14" s="341">
        <v>609.1</v>
      </c>
      <c r="N14" s="341">
        <v>351.7</v>
      </c>
      <c r="O14" s="341">
        <v>351.7</v>
      </c>
      <c r="P14" s="341">
        <v>351.7</v>
      </c>
      <c r="Q14" s="341">
        <v>338.5</v>
      </c>
      <c r="R14" s="341">
        <v>571.9</v>
      </c>
      <c r="S14" s="341">
        <v>478.9</v>
      </c>
      <c r="T14" s="341">
        <v>351.7</v>
      </c>
      <c r="U14" s="341">
        <v>351.7</v>
      </c>
    </row>
    <row r="15" ht="14.25" spans="1:21">
      <c r="A15" s="340">
        <v>6</v>
      </c>
      <c r="B15" s="341">
        <v>497.3</v>
      </c>
      <c r="C15" s="341">
        <v>763.1</v>
      </c>
      <c r="D15" s="341">
        <v>706.6</v>
      </c>
      <c r="E15" s="341">
        <v>561.1</v>
      </c>
      <c r="F15" s="341">
        <v>1482</v>
      </c>
      <c r="G15" s="341">
        <v>2135.8</v>
      </c>
      <c r="H15" s="341">
        <v>2144.4</v>
      </c>
      <c r="I15" s="341">
        <v>533.3</v>
      </c>
      <c r="J15" s="341">
        <v>365</v>
      </c>
      <c r="K15" s="341">
        <v>556.7</v>
      </c>
      <c r="L15" s="341">
        <v>486.8</v>
      </c>
      <c r="M15" s="341">
        <v>644</v>
      </c>
      <c r="N15" s="341">
        <v>365</v>
      </c>
      <c r="O15" s="341">
        <v>365</v>
      </c>
      <c r="P15" s="341">
        <v>365</v>
      </c>
      <c r="Q15" s="341">
        <v>355</v>
      </c>
      <c r="R15" s="341">
        <v>598.2</v>
      </c>
      <c r="S15" s="341">
        <v>497.3</v>
      </c>
      <c r="T15" s="341">
        <v>365</v>
      </c>
      <c r="U15" s="341">
        <v>365</v>
      </c>
    </row>
    <row r="16" ht="14.25" spans="1:21">
      <c r="A16" s="340">
        <v>6.5</v>
      </c>
      <c r="B16" s="341">
        <v>515.7</v>
      </c>
      <c r="C16" s="341">
        <v>809.2</v>
      </c>
      <c r="D16" s="341">
        <v>739.2</v>
      </c>
      <c r="E16" s="341">
        <v>589.3</v>
      </c>
      <c r="F16" s="341">
        <v>1551.6</v>
      </c>
      <c r="G16" s="341">
        <v>2211.3</v>
      </c>
      <c r="H16" s="341">
        <v>2236.7</v>
      </c>
      <c r="I16" s="341">
        <v>560.1</v>
      </c>
      <c r="J16" s="341">
        <v>378.2</v>
      </c>
      <c r="K16" s="341">
        <v>584.7</v>
      </c>
      <c r="L16" s="341">
        <v>511.5</v>
      </c>
      <c r="M16" s="341">
        <v>678.9</v>
      </c>
      <c r="N16" s="341">
        <v>378.2</v>
      </c>
      <c r="O16" s="341">
        <v>378.2</v>
      </c>
      <c r="P16" s="341">
        <v>378.2</v>
      </c>
      <c r="Q16" s="341">
        <v>371.4</v>
      </c>
      <c r="R16" s="341">
        <v>635.2</v>
      </c>
      <c r="S16" s="341">
        <v>515.7</v>
      </c>
      <c r="T16" s="341">
        <v>378.2</v>
      </c>
      <c r="U16" s="341">
        <v>378.2</v>
      </c>
    </row>
    <row r="17" ht="14.25" spans="1:21">
      <c r="A17" s="340">
        <v>7</v>
      </c>
      <c r="B17" s="341">
        <v>534.1</v>
      </c>
      <c r="C17" s="341">
        <v>844.5</v>
      </c>
      <c r="D17" s="341">
        <v>771.8</v>
      </c>
      <c r="E17" s="341">
        <v>611.4</v>
      </c>
      <c r="F17" s="341">
        <v>1615.2</v>
      </c>
      <c r="G17" s="341">
        <v>2278.9</v>
      </c>
      <c r="H17" s="341">
        <v>2323</v>
      </c>
      <c r="I17" s="341">
        <v>581</v>
      </c>
      <c r="J17" s="341">
        <v>391.5</v>
      </c>
      <c r="K17" s="341">
        <v>606.6</v>
      </c>
      <c r="L17" s="341">
        <v>530.3</v>
      </c>
      <c r="M17" s="341">
        <v>713.8</v>
      </c>
      <c r="N17" s="341">
        <v>391.5</v>
      </c>
      <c r="O17" s="341">
        <v>391.5</v>
      </c>
      <c r="P17" s="341">
        <v>391.5</v>
      </c>
      <c r="Q17" s="341">
        <v>387.9</v>
      </c>
      <c r="R17" s="341">
        <v>661.5</v>
      </c>
      <c r="S17" s="341">
        <v>534.1</v>
      </c>
      <c r="T17" s="341">
        <v>391.5</v>
      </c>
      <c r="U17" s="341">
        <v>391.5</v>
      </c>
    </row>
    <row r="18" ht="14.25" spans="1:21">
      <c r="A18" s="340">
        <v>7.5</v>
      </c>
      <c r="B18" s="341">
        <v>552.5</v>
      </c>
      <c r="C18" s="341">
        <v>890.6</v>
      </c>
      <c r="D18" s="341">
        <v>804.4</v>
      </c>
      <c r="E18" s="341">
        <v>639.6</v>
      </c>
      <c r="F18" s="341">
        <v>1684.8</v>
      </c>
      <c r="G18" s="341">
        <v>2354.4</v>
      </c>
      <c r="H18" s="341">
        <v>2415.4</v>
      </c>
      <c r="I18" s="341">
        <v>607.9</v>
      </c>
      <c r="J18" s="341">
        <v>404.7</v>
      </c>
      <c r="K18" s="341">
        <v>634.6</v>
      </c>
      <c r="L18" s="341">
        <v>555</v>
      </c>
      <c r="M18" s="341">
        <v>748.7</v>
      </c>
      <c r="N18" s="341">
        <v>404.7</v>
      </c>
      <c r="O18" s="341">
        <v>404.7</v>
      </c>
      <c r="P18" s="341">
        <v>404.7</v>
      </c>
      <c r="Q18" s="341">
        <v>404.3</v>
      </c>
      <c r="R18" s="341">
        <v>698.5</v>
      </c>
      <c r="S18" s="341">
        <v>552.5</v>
      </c>
      <c r="T18" s="341">
        <v>404.7</v>
      </c>
      <c r="U18" s="341">
        <v>404.7</v>
      </c>
    </row>
    <row r="19" ht="14.25" spans="1:21">
      <c r="A19" s="340">
        <v>8</v>
      </c>
      <c r="B19" s="341">
        <v>570.9</v>
      </c>
      <c r="C19" s="341">
        <v>925.9</v>
      </c>
      <c r="D19" s="341">
        <v>837</v>
      </c>
      <c r="E19" s="341">
        <v>661.7</v>
      </c>
      <c r="F19" s="341">
        <v>1748.4</v>
      </c>
      <c r="G19" s="341">
        <v>2422</v>
      </c>
      <c r="H19" s="341">
        <v>2501.7</v>
      </c>
      <c r="I19" s="341">
        <v>628.8</v>
      </c>
      <c r="J19" s="341">
        <v>418</v>
      </c>
      <c r="K19" s="341">
        <v>656.5</v>
      </c>
      <c r="L19" s="341">
        <v>573.8</v>
      </c>
      <c r="M19" s="341">
        <v>783.6</v>
      </c>
      <c r="N19" s="341">
        <v>418</v>
      </c>
      <c r="O19" s="341">
        <v>418</v>
      </c>
      <c r="P19" s="341">
        <v>418</v>
      </c>
      <c r="Q19" s="341">
        <v>420.8</v>
      </c>
      <c r="R19" s="341">
        <v>724.8</v>
      </c>
      <c r="S19" s="341">
        <v>570.9</v>
      </c>
      <c r="T19" s="341">
        <v>418</v>
      </c>
      <c r="U19" s="341">
        <v>418</v>
      </c>
    </row>
    <row r="20" ht="14.25" spans="1:21">
      <c r="A20" s="340">
        <v>8.5</v>
      </c>
      <c r="B20" s="341">
        <v>589.3</v>
      </c>
      <c r="C20" s="341">
        <v>972</v>
      </c>
      <c r="D20" s="341">
        <v>869.6</v>
      </c>
      <c r="E20" s="341">
        <v>689.9</v>
      </c>
      <c r="F20" s="341">
        <v>1818.1</v>
      </c>
      <c r="G20" s="341">
        <v>2497.5</v>
      </c>
      <c r="H20" s="341">
        <v>2594</v>
      </c>
      <c r="I20" s="341">
        <v>655.6</v>
      </c>
      <c r="J20" s="341">
        <v>431.2</v>
      </c>
      <c r="K20" s="341">
        <v>684.5</v>
      </c>
      <c r="L20" s="341">
        <v>598.5</v>
      </c>
      <c r="M20" s="341">
        <v>818.5</v>
      </c>
      <c r="N20" s="341">
        <v>431.2</v>
      </c>
      <c r="O20" s="341">
        <v>431.2</v>
      </c>
      <c r="P20" s="341">
        <v>431.2</v>
      </c>
      <c r="Q20" s="341">
        <v>437.2</v>
      </c>
      <c r="R20" s="341">
        <v>761.8</v>
      </c>
      <c r="S20" s="341">
        <v>589.3</v>
      </c>
      <c r="T20" s="341">
        <v>431.2</v>
      </c>
      <c r="U20" s="341">
        <v>431.2</v>
      </c>
    </row>
    <row r="21" ht="14.25" spans="1:21">
      <c r="A21" s="340">
        <v>9</v>
      </c>
      <c r="B21" s="341">
        <v>607.7</v>
      </c>
      <c r="C21" s="341">
        <v>1007.4</v>
      </c>
      <c r="D21" s="341">
        <v>902.2</v>
      </c>
      <c r="E21" s="341">
        <v>712</v>
      </c>
      <c r="F21" s="341">
        <v>1881.7</v>
      </c>
      <c r="G21" s="341">
        <v>2565</v>
      </c>
      <c r="H21" s="341">
        <v>2680.3</v>
      </c>
      <c r="I21" s="341">
        <v>676.5</v>
      </c>
      <c r="J21" s="341">
        <v>444.5</v>
      </c>
      <c r="K21" s="341">
        <v>706.4</v>
      </c>
      <c r="L21" s="341">
        <v>617.3</v>
      </c>
      <c r="M21" s="341">
        <v>853.4</v>
      </c>
      <c r="N21" s="341">
        <v>444.5</v>
      </c>
      <c r="O21" s="341">
        <v>444.5</v>
      </c>
      <c r="P21" s="341">
        <v>444.5</v>
      </c>
      <c r="Q21" s="341">
        <v>453.7</v>
      </c>
      <c r="R21" s="341">
        <v>788.1</v>
      </c>
      <c r="S21" s="341">
        <v>607.7</v>
      </c>
      <c r="T21" s="341">
        <v>444.5</v>
      </c>
      <c r="U21" s="341">
        <v>444.5</v>
      </c>
    </row>
    <row r="22" ht="14.25" spans="1:21">
      <c r="A22" s="340">
        <v>9.5</v>
      </c>
      <c r="B22" s="341">
        <v>626.1</v>
      </c>
      <c r="C22" s="341">
        <v>1053.5</v>
      </c>
      <c r="D22" s="341">
        <v>934.8</v>
      </c>
      <c r="E22" s="341">
        <v>740.1</v>
      </c>
      <c r="F22" s="341">
        <v>1951.3</v>
      </c>
      <c r="G22" s="341">
        <v>2640.6</v>
      </c>
      <c r="H22" s="341">
        <v>2772.6</v>
      </c>
      <c r="I22" s="341">
        <v>703.4</v>
      </c>
      <c r="J22" s="341">
        <v>457.7</v>
      </c>
      <c r="K22" s="341">
        <v>734.4</v>
      </c>
      <c r="L22" s="341">
        <v>642</v>
      </c>
      <c r="M22" s="341">
        <v>888.3</v>
      </c>
      <c r="N22" s="341">
        <v>457.7</v>
      </c>
      <c r="O22" s="341">
        <v>457.7</v>
      </c>
      <c r="P22" s="341">
        <v>457.7</v>
      </c>
      <c r="Q22" s="341">
        <v>470.1</v>
      </c>
      <c r="R22" s="341">
        <v>825.2</v>
      </c>
      <c r="S22" s="341">
        <v>626.1</v>
      </c>
      <c r="T22" s="341">
        <v>457.7</v>
      </c>
      <c r="U22" s="341">
        <v>457.7</v>
      </c>
    </row>
    <row r="23" ht="14.25" spans="1:21">
      <c r="A23" s="340">
        <v>10</v>
      </c>
      <c r="B23" s="341">
        <v>644.5</v>
      </c>
      <c r="C23" s="341">
        <v>1088.8</v>
      </c>
      <c r="D23" s="341">
        <v>967.4</v>
      </c>
      <c r="E23" s="341">
        <v>762.3</v>
      </c>
      <c r="F23" s="341">
        <v>2014.9</v>
      </c>
      <c r="G23" s="341">
        <v>2708.1</v>
      </c>
      <c r="H23" s="341">
        <v>2859</v>
      </c>
      <c r="I23" s="341">
        <v>724.3</v>
      </c>
      <c r="J23" s="341">
        <v>471</v>
      </c>
      <c r="K23" s="341">
        <v>756.3</v>
      </c>
      <c r="L23" s="341">
        <v>660.8</v>
      </c>
      <c r="M23" s="341">
        <v>923.2</v>
      </c>
      <c r="N23" s="341">
        <v>471</v>
      </c>
      <c r="O23" s="341">
        <v>471</v>
      </c>
      <c r="P23" s="341">
        <v>471</v>
      </c>
      <c r="Q23" s="341">
        <v>486.6</v>
      </c>
      <c r="R23" s="341">
        <v>851.4</v>
      </c>
      <c r="S23" s="341">
        <v>644.5</v>
      </c>
      <c r="T23" s="341">
        <v>471</v>
      </c>
      <c r="U23" s="341">
        <v>471</v>
      </c>
    </row>
    <row r="24" ht="14.25" spans="1:21">
      <c r="A24" s="340">
        <v>10.5</v>
      </c>
      <c r="B24" s="341">
        <v>659.9</v>
      </c>
      <c r="C24" s="341">
        <v>1114</v>
      </c>
      <c r="D24" s="341">
        <v>1005.4</v>
      </c>
      <c r="E24" s="341">
        <v>1043.8</v>
      </c>
      <c r="F24" s="341">
        <v>2120.8</v>
      </c>
      <c r="G24" s="341">
        <v>2855.7</v>
      </c>
      <c r="H24" s="341">
        <v>2956.8</v>
      </c>
      <c r="I24" s="341">
        <v>867.3</v>
      </c>
      <c r="J24" s="341">
        <v>486.9</v>
      </c>
      <c r="K24" s="341">
        <v>930.8</v>
      </c>
      <c r="L24" s="341">
        <v>686.8</v>
      </c>
      <c r="M24" s="341">
        <v>942.1</v>
      </c>
      <c r="N24" s="341">
        <v>486.9</v>
      </c>
      <c r="O24" s="341">
        <v>486.9</v>
      </c>
      <c r="P24" s="341">
        <v>486.9</v>
      </c>
      <c r="Q24" s="341">
        <v>490.2</v>
      </c>
      <c r="R24" s="341">
        <v>879.5</v>
      </c>
      <c r="S24" s="341">
        <v>659.9</v>
      </c>
      <c r="T24" s="341">
        <v>486.9</v>
      </c>
      <c r="U24" s="341">
        <v>486.9</v>
      </c>
    </row>
    <row r="25" ht="14.25" spans="1:21">
      <c r="A25" s="340">
        <v>11</v>
      </c>
      <c r="B25" s="341">
        <v>679.7</v>
      </c>
      <c r="C25" s="341">
        <v>1143.3</v>
      </c>
      <c r="D25" s="341">
        <v>1033.5</v>
      </c>
      <c r="E25" s="341">
        <v>1069.7</v>
      </c>
      <c r="F25" s="341">
        <v>2168.7</v>
      </c>
      <c r="G25" s="341">
        <v>2928.8</v>
      </c>
      <c r="H25" s="341">
        <v>3033.8</v>
      </c>
      <c r="I25" s="341">
        <v>888.4</v>
      </c>
      <c r="J25" s="341">
        <v>501.2</v>
      </c>
      <c r="K25" s="341">
        <v>953.6</v>
      </c>
      <c r="L25" s="341">
        <v>703.1</v>
      </c>
      <c r="M25" s="341">
        <v>970.5</v>
      </c>
      <c r="N25" s="341">
        <v>501.2</v>
      </c>
      <c r="O25" s="341">
        <v>501.2</v>
      </c>
      <c r="P25" s="341">
        <v>501.2</v>
      </c>
      <c r="Q25" s="341">
        <v>504.1</v>
      </c>
      <c r="R25" s="341">
        <v>901.6</v>
      </c>
      <c r="S25" s="341">
        <v>679.7</v>
      </c>
      <c r="T25" s="341">
        <v>501.2</v>
      </c>
      <c r="U25" s="341">
        <v>501.2</v>
      </c>
    </row>
    <row r="26" ht="14.25" spans="1:21">
      <c r="A26" s="340">
        <v>11.5</v>
      </c>
      <c r="B26" s="341">
        <v>699.5</v>
      </c>
      <c r="C26" s="341">
        <v>1183.3</v>
      </c>
      <c r="D26" s="341">
        <v>1061.6</v>
      </c>
      <c r="E26" s="341">
        <v>1101.5</v>
      </c>
      <c r="F26" s="341">
        <v>2222.6</v>
      </c>
      <c r="G26" s="341">
        <v>3009.9</v>
      </c>
      <c r="H26" s="341">
        <v>3116.9</v>
      </c>
      <c r="I26" s="341">
        <v>915.5</v>
      </c>
      <c r="J26" s="341">
        <v>515.5</v>
      </c>
      <c r="K26" s="341">
        <v>982.4</v>
      </c>
      <c r="L26" s="341">
        <v>725.3</v>
      </c>
      <c r="M26" s="341">
        <v>999</v>
      </c>
      <c r="N26" s="341">
        <v>515.5</v>
      </c>
      <c r="O26" s="341">
        <v>515.5</v>
      </c>
      <c r="P26" s="341">
        <v>515.5</v>
      </c>
      <c r="Q26" s="341">
        <v>518.1</v>
      </c>
      <c r="R26" s="341">
        <v>934.5</v>
      </c>
      <c r="S26" s="341">
        <v>699.5</v>
      </c>
      <c r="T26" s="341">
        <v>515.5</v>
      </c>
      <c r="U26" s="341">
        <v>515.5</v>
      </c>
    </row>
    <row r="27" ht="14.25" spans="1:21">
      <c r="A27" s="340">
        <v>12</v>
      </c>
      <c r="B27" s="341">
        <v>719.3</v>
      </c>
      <c r="C27" s="341">
        <v>1212.6</v>
      </c>
      <c r="D27" s="341">
        <v>1089.7</v>
      </c>
      <c r="E27" s="341">
        <v>1127.3</v>
      </c>
      <c r="F27" s="341">
        <v>2270.5</v>
      </c>
      <c r="G27" s="341">
        <v>3083</v>
      </c>
      <c r="H27" s="341">
        <v>3193.9</v>
      </c>
      <c r="I27" s="341">
        <v>936.6</v>
      </c>
      <c r="J27" s="341">
        <v>529.9</v>
      </c>
      <c r="K27" s="341">
        <v>1005.2</v>
      </c>
      <c r="L27" s="341">
        <v>741.6</v>
      </c>
      <c r="M27" s="341">
        <v>1027.4</v>
      </c>
      <c r="N27" s="341">
        <v>529.9</v>
      </c>
      <c r="O27" s="341">
        <v>529.9</v>
      </c>
      <c r="P27" s="341">
        <v>529.9</v>
      </c>
      <c r="Q27" s="341">
        <v>532</v>
      </c>
      <c r="R27" s="341">
        <v>956.7</v>
      </c>
      <c r="S27" s="341">
        <v>719.3</v>
      </c>
      <c r="T27" s="341">
        <v>529.9</v>
      </c>
      <c r="U27" s="341">
        <v>529.9</v>
      </c>
    </row>
    <row r="28" ht="14.25" spans="1:21">
      <c r="A28" s="340">
        <v>12.5</v>
      </c>
      <c r="B28" s="341">
        <v>739.2</v>
      </c>
      <c r="C28" s="341">
        <v>1252.7</v>
      </c>
      <c r="D28" s="341">
        <v>1117.8</v>
      </c>
      <c r="E28" s="341">
        <v>1159.1</v>
      </c>
      <c r="F28" s="341">
        <v>2324.4</v>
      </c>
      <c r="G28" s="341">
        <v>3164.1</v>
      </c>
      <c r="H28" s="341">
        <v>3276.9</v>
      </c>
      <c r="I28" s="341">
        <v>963.7</v>
      </c>
      <c r="J28" s="341">
        <v>544.2</v>
      </c>
      <c r="K28" s="341">
        <v>1034</v>
      </c>
      <c r="L28" s="341">
        <v>763.8</v>
      </c>
      <c r="M28" s="341">
        <v>1055.8</v>
      </c>
      <c r="N28" s="341">
        <v>544.2</v>
      </c>
      <c r="O28" s="341">
        <v>544.2</v>
      </c>
      <c r="P28" s="341">
        <v>544.2</v>
      </c>
      <c r="Q28" s="341">
        <v>545.9</v>
      </c>
      <c r="R28" s="341">
        <v>989.6</v>
      </c>
      <c r="S28" s="341">
        <v>739.2</v>
      </c>
      <c r="T28" s="341">
        <v>544.2</v>
      </c>
      <c r="U28" s="341">
        <v>544.2</v>
      </c>
    </row>
    <row r="29" ht="14.25" spans="1:21">
      <c r="A29" s="340">
        <v>13</v>
      </c>
      <c r="B29" s="341">
        <v>759</v>
      </c>
      <c r="C29" s="341">
        <v>1282</v>
      </c>
      <c r="D29" s="341">
        <v>1145.9</v>
      </c>
      <c r="E29" s="341">
        <v>1184.9</v>
      </c>
      <c r="F29" s="341">
        <v>2372.3</v>
      </c>
      <c r="G29" s="341">
        <v>3237.2</v>
      </c>
      <c r="H29" s="341">
        <v>3353.9</v>
      </c>
      <c r="I29" s="341">
        <v>984.8</v>
      </c>
      <c r="J29" s="341">
        <v>558.5</v>
      </c>
      <c r="K29" s="341">
        <v>1056.8</v>
      </c>
      <c r="L29" s="341">
        <v>780.1</v>
      </c>
      <c r="M29" s="341">
        <v>1084.2</v>
      </c>
      <c r="N29" s="341">
        <v>558.5</v>
      </c>
      <c r="O29" s="341">
        <v>558.5</v>
      </c>
      <c r="P29" s="341">
        <v>558.5</v>
      </c>
      <c r="Q29" s="341">
        <v>559.9</v>
      </c>
      <c r="R29" s="341">
        <v>1011.8</v>
      </c>
      <c r="S29" s="341">
        <v>759</v>
      </c>
      <c r="T29" s="341">
        <v>558.5</v>
      </c>
      <c r="U29" s="341">
        <v>558.5</v>
      </c>
    </row>
    <row r="30" ht="14.25" spans="1:21">
      <c r="A30" s="340">
        <v>13.5</v>
      </c>
      <c r="B30" s="341">
        <v>778.8</v>
      </c>
      <c r="C30" s="341">
        <v>1322</v>
      </c>
      <c r="D30" s="341">
        <v>1174.1</v>
      </c>
      <c r="E30" s="341">
        <v>1216.8</v>
      </c>
      <c r="F30" s="341">
        <v>2426.2</v>
      </c>
      <c r="G30" s="341">
        <v>3318.3</v>
      </c>
      <c r="H30" s="341">
        <v>3436.9</v>
      </c>
      <c r="I30" s="341">
        <v>1011.9</v>
      </c>
      <c r="J30" s="341">
        <v>572.8</v>
      </c>
      <c r="K30" s="341">
        <v>1085.6</v>
      </c>
      <c r="L30" s="341">
        <v>802.4</v>
      </c>
      <c r="M30" s="341">
        <v>1112.7</v>
      </c>
      <c r="N30" s="341">
        <v>572.8</v>
      </c>
      <c r="O30" s="341">
        <v>572.8</v>
      </c>
      <c r="P30" s="341">
        <v>572.8</v>
      </c>
      <c r="Q30" s="341">
        <v>573.8</v>
      </c>
      <c r="R30" s="341">
        <v>1044.7</v>
      </c>
      <c r="S30" s="341">
        <v>778.8</v>
      </c>
      <c r="T30" s="341">
        <v>572.8</v>
      </c>
      <c r="U30" s="341">
        <v>572.8</v>
      </c>
    </row>
    <row r="31" ht="14.25" spans="1:21">
      <c r="A31" s="340">
        <v>14</v>
      </c>
      <c r="B31" s="341">
        <v>798.6</v>
      </c>
      <c r="C31" s="341">
        <v>1351.3</v>
      </c>
      <c r="D31" s="341">
        <v>1202.2</v>
      </c>
      <c r="E31" s="341">
        <v>1242.6</v>
      </c>
      <c r="F31" s="341">
        <v>2474</v>
      </c>
      <c r="G31" s="341">
        <v>3391.4</v>
      </c>
      <c r="H31" s="341">
        <v>3514</v>
      </c>
      <c r="I31" s="341">
        <v>1033</v>
      </c>
      <c r="J31" s="341">
        <v>587.1</v>
      </c>
      <c r="K31" s="341">
        <v>1108.4</v>
      </c>
      <c r="L31" s="341">
        <v>818.6</v>
      </c>
      <c r="M31" s="341">
        <v>1141.1</v>
      </c>
      <c r="N31" s="341">
        <v>587.1</v>
      </c>
      <c r="O31" s="341">
        <v>587.1</v>
      </c>
      <c r="P31" s="341">
        <v>587.1</v>
      </c>
      <c r="Q31" s="341">
        <v>587.7</v>
      </c>
      <c r="R31" s="341">
        <v>1066.9</v>
      </c>
      <c r="S31" s="341">
        <v>798.6</v>
      </c>
      <c r="T31" s="341">
        <v>587.1</v>
      </c>
      <c r="U31" s="341">
        <v>587.1</v>
      </c>
    </row>
    <row r="32" ht="14.25" spans="1:21">
      <c r="A32" s="340">
        <v>14.5</v>
      </c>
      <c r="B32" s="341">
        <v>818.5</v>
      </c>
      <c r="C32" s="341">
        <v>1391.4</v>
      </c>
      <c r="D32" s="341">
        <v>1230.3</v>
      </c>
      <c r="E32" s="341">
        <v>1274.4</v>
      </c>
      <c r="F32" s="341">
        <v>2527.9</v>
      </c>
      <c r="G32" s="341">
        <v>3472.5</v>
      </c>
      <c r="H32" s="341">
        <v>3597</v>
      </c>
      <c r="I32" s="341">
        <v>1060.1</v>
      </c>
      <c r="J32" s="341">
        <v>601.4</v>
      </c>
      <c r="K32" s="341">
        <v>1137.2</v>
      </c>
      <c r="L32" s="341">
        <v>840.9</v>
      </c>
      <c r="M32" s="341">
        <v>1169.5</v>
      </c>
      <c r="N32" s="341">
        <v>601.4</v>
      </c>
      <c r="O32" s="341">
        <v>601.4</v>
      </c>
      <c r="P32" s="341">
        <v>601.4</v>
      </c>
      <c r="Q32" s="341">
        <v>601.7</v>
      </c>
      <c r="R32" s="341">
        <v>1099.8</v>
      </c>
      <c r="S32" s="341">
        <v>818.5</v>
      </c>
      <c r="T32" s="341">
        <v>601.4</v>
      </c>
      <c r="U32" s="341">
        <v>601.4</v>
      </c>
    </row>
    <row r="33" ht="14.25" spans="1:21">
      <c r="A33" s="340">
        <v>15</v>
      </c>
      <c r="B33" s="341">
        <v>838.3</v>
      </c>
      <c r="C33" s="341">
        <v>1420.7</v>
      </c>
      <c r="D33" s="341">
        <v>1258.4</v>
      </c>
      <c r="E33" s="341">
        <v>1300.2</v>
      </c>
      <c r="F33" s="341">
        <v>2575.8</v>
      </c>
      <c r="G33" s="341">
        <v>3545.7</v>
      </c>
      <c r="H33" s="341">
        <v>3674</v>
      </c>
      <c r="I33" s="341">
        <v>1081.2</v>
      </c>
      <c r="J33" s="341">
        <v>615.7</v>
      </c>
      <c r="K33" s="341">
        <v>1160</v>
      </c>
      <c r="L33" s="341">
        <v>857.2</v>
      </c>
      <c r="M33" s="341">
        <v>1197.9</v>
      </c>
      <c r="N33" s="341">
        <v>615.7</v>
      </c>
      <c r="O33" s="341">
        <v>615.7</v>
      </c>
      <c r="P33" s="341">
        <v>615.7</v>
      </c>
      <c r="Q33" s="341">
        <v>615.6</v>
      </c>
      <c r="R33" s="341">
        <v>1122</v>
      </c>
      <c r="S33" s="341">
        <v>838.3</v>
      </c>
      <c r="T33" s="341">
        <v>615.7</v>
      </c>
      <c r="U33" s="341">
        <v>615.7</v>
      </c>
    </row>
    <row r="34" ht="14.25" spans="1:21">
      <c r="A34" s="340">
        <v>15.5</v>
      </c>
      <c r="B34" s="341">
        <v>858.1</v>
      </c>
      <c r="C34" s="341">
        <v>1460.7</v>
      </c>
      <c r="D34" s="341">
        <v>1286.5</v>
      </c>
      <c r="E34" s="341">
        <v>1332.1</v>
      </c>
      <c r="F34" s="341">
        <v>2629.7</v>
      </c>
      <c r="G34" s="341">
        <v>3626.8</v>
      </c>
      <c r="H34" s="341">
        <v>3757</v>
      </c>
      <c r="I34" s="341">
        <v>1108.3</v>
      </c>
      <c r="J34" s="341">
        <v>630</v>
      </c>
      <c r="K34" s="341">
        <v>1188.8</v>
      </c>
      <c r="L34" s="341">
        <v>879.4</v>
      </c>
      <c r="M34" s="341">
        <v>1226.3</v>
      </c>
      <c r="N34" s="341">
        <v>630</v>
      </c>
      <c r="O34" s="341">
        <v>630</v>
      </c>
      <c r="P34" s="341">
        <v>630</v>
      </c>
      <c r="Q34" s="341">
        <v>629.5</v>
      </c>
      <c r="R34" s="341">
        <v>1154.9</v>
      </c>
      <c r="S34" s="341">
        <v>858.1</v>
      </c>
      <c r="T34" s="341">
        <v>630</v>
      </c>
      <c r="U34" s="341">
        <v>630</v>
      </c>
    </row>
    <row r="35" ht="14.25" spans="1:21">
      <c r="A35" s="340">
        <v>16</v>
      </c>
      <c r="B35" s="341">
        <v>877.9</v>
      </c>
      <c r="C35" s="341">
        <v>1490</v>
      </c>
      <c r="D35" s="341">
        <v>1314.6</v>
      </c>
      <c r="E35" s="341">
        <v>1357.9</v>
      </c>
      <c r="F35" s="341">
        <v>2677.6</v>
      </c>
      <c r="G35" s="341">
        <v>3699.9</v>
      </c>
      <c r="H35" s="341">
        <v>3834</v>
      </c>
      <c r="I35" s="341">
        <v>1129.4</v>
      </c>
      <c r="J35" s="341">
        <v>644.3</v>
      </c>
      <c r="K35" s="341">
        <v>1211.6</v>
      </c>
      <c r="L35" s="341">
        <v>895.7</v>
      </c>
      <c r="M35" s="341">
        <v>1254.8</v>
      </c>
      <c r="N35" s="341">
        <v>644.3</v>
      </c>
      <c r="O35" s="341">
        <v>644.3</v>
      </c>
      <c r="P35" s="341">
        <v>644.3</v>
      </c>
      <c r="Q35" s="341">
        <v>643.4</v>
      </c>
      <c r="R35" s="341">
        <v>1177.1</v>
      </c>
      <c r="S35" s="341">
        <v>877.9</v>
      </c>
      <c r="T35" s="341">
        <v>644.3</v>
      </c>
      <c r="U35" s="341">
        <v>644.3</v>
      </c>
    </row>
    <row r="36" ht="14.25" spans="1:21">
      <c r="A36" s="340">
        <v>16.5</v>
      </c>
      <c r="B36" s="341">
        <v>897.8</v>
      </c>
      <c r="C36" s="341">
        <v>1530.1</v>
      </c>
      <c r="D36" s="341">
        <v>1342.7</v>
      </c>
      <c r="E36" s="341">
        <v>1389.7</v>
      </c>
      <c r="F36" s="341">
        <v>2731.5</v>
      </c>
      <c r="G36" s="341">
        <v>3781</v>
      </c>
      <c r="H36" s="341">
        <v>3917.1</v>
      </c>
      <c r="I36" s="341">
        <v>1156.5</v>
      </c>
      <c r="J36" s="341">
        <v>658.6</v>
      </c>
      <c r="K36" s="341">
        <v>1240.4</v>
      </c>
      <c r="L36" s="341">
        <v>918</v>
      </c>
      <c r="M36" s="341">
        <v>1283.2</v>
      </c>
      <c r="N36" s="341">
        <v>658.6</v>
      </c>
      <c r="O36" s="341">
        <v>658.6</v>
      </c>
      <c r="P36" s="341">
        <v>658.6</v>
      </c>
      <c r="Q36" s="341">
        <v>657.4</v>
      </c>
      <c r="R36" s="341">
        <v>1210</v>
      </c>
      <c r="S36" s="341">
        <v>897.8</v>
      </c>
      <c r="T36" s="341">
        <v>658.6</v>
      </c>
      <c r="U36" s="341">
        <v>658.6</v>
      </c>
    </row>
    <row r="37" ht="14.25" spans="1:21">
      <c r="A37" s="340">
        <v>17</v>
      </c>
      <c r="B37" s="341">
        <v>917.6</v>
      </c>
      <c r="C37" s="341">
        <v>1559.4</v>
      </c>
      <c r="D37" s="341">
        <v>1370.8</v>
      </c>
      <c r="E37" s="341">
        <v>1415.5</v>
      </c>
      <c r="F37" s="341">
        <v>2779.4</v>
      </c>
      <c r="G37" s="341">
        <v>3854.1</v>
      </c>
      <c r="H37" s="341">
        <v>3994.1</v>
      </c>
      <c r="I37" s="341">
        <v>1177.6</v>
      </c>
      <c r="J37" s="341">
        <v>673</v>
      </c>
      <c r="K37" s="341">
        <v>1263.2</v>
      </c>
      <c r="L37" s="341">
        <v>934.2</v>
      </c>
      <c r="M37" s="341">
        <v>1311.6</v>
      </c>
      <c r="N37" s="341">
        <v>673</v>
      </c>
      <c r="O37" s="341">
        <v>673</v>
      </c>
      <c r="P37" s="341">
        <v>673</v>
      </c>
      <c r="Q37" s="341">
        <v>671.3</v>
      </c>
      <c r="R37" s="341">
        <v>1232.2</v>
      </c>
      <c r="S37" s="341">
        <v>917.6</v>
      </c>
      <c r="T37" s="341">
        <v>673</v>
      </c>
      <c r="U37" s="341">
        <v>673</v>
      </c>
    </row>
    <row r="38" ht="14.25" spans="1:21">
      <c r="A38" s="340">
        <v>17.5</v>
      </c>
      <c r="B38" s="341">
        <v>937.4</v>
      </c>
      <c r="C38" s="341">
        <v>1599.4</v>
      </c>
      <c r="D38" s="341">
        <v>1398.9</v>
      </c>
      <c r="E38" s="341">
        <v>1447.3</v>
      </c>
      <c r="F38" s="341">
        <v>2833.2</v>
      </c>
      <c r="G38" s="341">
        <v>3935.2</v>
      </c>
      <c r="H38" s="341">
        <v>4077.1</v>
      </c>
      <c r="I38" s="341">
        <v>1204.7</v>
      </c>
      <c r="J38" s="341">
        <v>687.3</v>
      </c>
      <c r="K38" s="341">
        <v>1292</v>
      </c>
      <c r="L38" s="341">
        <v>956.5</v>
      </c>
      <c r="M38" s="341">
        <v>1340</v>
      </c>
      <c r="N38" s="341">
        <v>687.3</v>
      </c>
      <c r="O38" s="341">
        <v>687.3</v>
      </c>
      <c r="P38" s="341">
        <v>687.3</v>
      </c>
      <c r="Q38" s="341">
        <v>685.2</v>
      </c>
      <c r="R38" s="341">
        <v>1265.1</v>
      </c>
      <c r="S38" s="341">
        <v>937.4</v>
      </c>
      <c r="T38" s="341">
        <v>687.3</v>
      </c>
      <c r="U38" s="341">
        <v>687.3</v>
      </c>
    </row>
    <row r="39" ht="14.25" spans="1:21">
      <c r="A39" s="340">
        <v>18</v>
      </c>
      <c r="B39" s="341">
        <v>957.2</v>
      </c>
      <c r="C39" s="341">
        <v>1628.7</v>
      </c>
      <c r="D39" s="341">
        <v>1427</v>
      </c>
      <c r="E39" s="341">
        <v>1473.2</v>
      </c>
      <c r="F39" s="341">
        <v>2881.1</v>
      </c>
      <c r="G39" s="341">
        <v>4008.3</v>
      </c>
      <c r="H39" s="341">
        <v>4154.1</v>
      </c>
      <c r="I39" s="341">
        <v>1225.8</v>
      </c>
      <c r="J39" s="341">
        <v>701.6</v>
      </c>
      <c r="K39" s="341">
        <v>1314.8</v>
      </c>
      <c r="L39" s="341">
        <v>972.8</v>
      </c>
      <c r="M39" s="341">
        <v>1368.5</v>
      </c>
      <c r="N39" s="341">
        <v>701.6</v>
      </c>
      <c r="O39" s="341">
        <v>701.6</v>
      </c>
      <c r="P39" s="341">
        <v>701.6</v>
      </c>
      <c r="Q39" s="341">
        <v>699.2</v>
      </c>
      <c r="R39" s="341">
        <v>1287.2</v>
      </c>
      <c r="S39" s="341">
        <v>957.2</v>
      </c>
      <c r="T39" s="341">
        <v>701.6</v>
      </c>
      <c r="U39" s="341">
        <v>701.6</v>
      </c>
    </row>
    <row r="40" ht="14.25" spans="1:21">
      <c r="A40" s="340">
        <v>18.5</v>
      </c>
      <c r="B40" s="341">
        <v>977.1</v>
      </c>
      <c r="C40" s="341">
        <v>1668.8</v>
      </c>
      <c r="D40" s="341">
        <v>1455.2</v>
      </c>
      <c r="E40" s="341">
        <v>1505</v>
      </c>
      <c r="F40" s="341">
        <v>2935</v>
      </c>
      <c r="G40" s="341">
        <v>4089.4</v>
      </c>
      <c r="H40" s="341">
        <v>4237.2</v>
      </c>
      <c r="I40" s="341">
        <v>1252.9</v>
      </c>
      <c r="J40" s="341">
        <v>715.9</v>
      </c>
      <c r="K40" s="341">
        <v>1343.6</v>
      </c>
      <c r="L40" s="341">
        <v>995</v>
      </c>
      <c r="M40" s="341">
        <v>1396.9</v>
      </c>
      <c r="N40" s="341">
        <v>715.9</v>
      </c>
      <c r="O40" s="341">
        <v>715.9</v>
      </c>
      <c r="P40" s="341">
        <v>715.9</v>
      </c>
      <c r="Q40" s="341">
        <v>713.1</v>
      </c>
      <c r="R40" s="341">
        <v>1320.2</v>
      </c>
      <c r="S40" s="341">
        <v>977.1</v>
      </c>
      <c r="T40" s="341">
        <v>715.9</v>
      </c>
      <c r="U40" s="341">
        <v>715.9</v>
      </c>
    </row>
    <row r="41" ht="14.25" spans="1:21">
      <c r="A41" s="340">
        <v>19</v>
      </c>
      <c r="B41" s="341">
        <v>996.9</v>
      </c>
      <c r="C41" s="341">
        <v>1698</v>
      </c>
      <c r="D41" s="341">
        <v>1483.3</v>
      </c>
      <c r="E41" s="341">
        <v>1530.8</v>
      </c>
      <c r="F41" s="341">
        <v>2982.9</v>
      </c>
      <c r="G41" s="341">
        <v>4162.5</v>
      </c>
      <c r="H41" s="341">
        <v>4314.2</v>
      </c>
      <c r="I41" s="341">
        <v>1274</v>
      </c>
      <c r="J41" s="341">
        <v>730.2</v>
      </c>
      <c r="K41" s="341">
        <v>1366.4</v>
      </c>
      <c r="L41" s="341">
        <v>1011.3</v>
      </c>
      <c r="M41" s="341">
        <v>1425.3</v>
      </c>
      <c r="N41" s="341">
        <v>730.2</v>
      </c>
      <c r="O41" s="341">
        <v>730.2</v>
      </c>
      <c r="P41" s="341">
        <v>730.2</v>
      </c>
      <c r="Q41" s="341">
        <v>727</v>
      </c>
      <c r="R41" s="341">
        <v>1342.3</v>
      </c>
      <c r="S41" s="341">
        <v>996.9</v>
      </c>
      <c r="T41" s="341">
        <v>730.2</v>
      </c>
      <c r="U41" s="341">
        <v>730.2</v>
      </c>
    </row>
    <row r="42" ht="14.25" spans="1:21">
      <c r="A42" s="340">
        <v>19.5</v>
      </c>
      <c r="B42" s="341">
        <v>1016.7</v>
      </c>
      <c r="C42" s="341">
        <v>1738.1</v>
      </c>
      <c r="D42" s="341">
        <v>1511.4</v>
      </c>
      <c r="E42" s="341">
        <v>1562.6</v>
      </c>
      <c r="F42" s="341">
        <v>3036.8</v>
      </c>
      <c r="G42" s="341">
        <v>4243.6</v>
      </c>
      <c r="H42" s="341">
        <v>4397.2</v>
      </c>
      <c r="I42" s="341">
        <v>1301.1</v>
      </c>
      <c r="J42" s="341">
        <v>744.5</v>
      </c>
      <c r="K42" s="341">
        <v>1395.2</v>
      </c>
      <c r="L42" s="341">
        <v>1033.6</v>
      </c>
      <c r="M42" s="341">
        <v>1453.7</v>
      </c>
      <c r="N42" s="341">
        <v>744.5</v>
      </c>
      <c r="O42" s="341">
        <v>744.5</v>
      </c>
      <c r="P42" s="341">
        <v>744.5</v>
      </c>
      <c r="Q42" s="341">
        <v>741</v>
      </c>
      <c r="R42" s="341">
        <v>1375.3</v>
      </c>
      <c r="S42" s="341">
        <v>1016.7</v>
      </c>
      <c r="T42" s="341">
        <v>744.5</v>
      </c>
      <c r="U42" s="341">
        <v>744.5</v>
      </c>
    </row>
    <row r="43" ht="14.25" spans="1:21">
      <c r="A43" s="340">
        <v>20</v>
      </c>
      <c r="B43" s="341">
        <v>1036.5</v>
      </c>
      <c r="C43" s="341">
        <v>1767.4</v>
      </c>
      <c r="D43" s="341">
        <v>1539.5</v>
      </c>
      <c r="E43" s="341">
        <v>1588.5</v>
      </c>
      <c r="F43" s="341">
        <v>3084.7</v>
      </c>
      <c r="G43" s="341">
        <v>4316.7</v>
      </c>
      <c r="H43" s="341">
        <v>4474.2</v>
      </c>
      <c r="I43" s="341">
        <v>1322.2</v>
      </c>
      <c r="J43" s="341">
        <v>758.8</v>
      </c>
      <c r="K43" s="341">
        <v>1418</v>
      </c>
      <c r="L43" s="341">
        <v>1049.8</v>
      </c>
      <c r="M43" s="341">
        <v>1482.2</v>
      </c>
      <c r="N43" s="341">
        <v>758.8</v>
      </c>
      <c r="O43" s="341">
        <v>758.8</v>
      </c>
      <c r="P43" s="341">
        <v>758.8</v>
      </c>
      <c r="Q43" s="341">
        <v>754.9</v>
      </c>
      <c r="R43" s="341">
        <v>1397.4</v>
      </c>
      <c r="S43" s="341">
        <v>1036.5</v>
      </c>
      <c r="T43" s="341">
        <v>758.8</v>
      </c>
      <c r="U43" s="341">
        <v>758.8</v>
      </c>
    </row>
    <row r="44" ht="14.25" spans="1:21">
      <c r="A44" s="340">
        <v>20.5</v>
      </c>
      <c r="B44" s="341">
        <v>1056.4</v>
      </c>
      <c r="C44" s="341">
        <v>1807.5</v>
      </c>
      <c r="D44" s="341">
        <v>1567.6</v>
      </c>
      <c r="E44" s="341">
        <v>1620.3</v>
      </c>
      <c r="F44" s="341">
        <v>3138.6</v>
      </c>
      <c r="G44" s="341">
        <v>4397.8</v>
      </c>
      <c r="H44" s="341">
        <v>4557.2</v>
      </c>
      <c r="I44" s="341">
        <v>1349.3</v>
      </c>
      <c r="J44" s="341">
        <v>773.1</v>
      </c>
      <c r="K44" s="341">
        <v>1446.8</v>
      </c>
      <c r="L44" s="341">
        <v>1072.1</v>
      </c>
      <c r="M44" s="341">
        <v>1510.6</v>
      </c>
      <c r="N44" s="341">
        <v>773.1</v>
      </c>
      <c r="O44" s="341">
        <v>773.1</v>
      </c>
      <c r="P44" s="341">
        <v>773.1</v>
      </c>
      <c r="Q44" s="341">
        <v>768.8</v>
      </c>
      <c r="R44" s="341">
        <v>1430.4</v>
      </c>
      <c r="S44" s="341">
        <v>1056.4</v>
      </c>
      <c r="T44" s="341">
        <v>773.1</v>
      </c>
      <c r="U44" s="341">
        <v>773.1</v>
      </c>
    </row>
    <row r="45" ht="37" customHeight="1" spans="1:21">
      <c r="A45" s="342" t="s">
        <v>1849</v>
      </c>
      <c r="B45" s="338" t="s">
        <v>2157</v>
      </c>
      <c r="C45" s="338" t="s">
        <v>2158</v>
      </c>
      <c r="D45" s="338" t="s">
        <v>2159</v>
      </c>
      <c r="E45" s="338" t="s">
        <v>2160</v>
      </c>
      <c r="F45" s="338" t="s">
        <v>2161</v>
      </c>
      <c r="G45" s="338" t="s">
        <v>2177</v>
      </c>
      <c r="H45" s="338" t="s">
        <v>2163</v>
      </c>
      <c r="I45" s="338" t="s">
        <v>2164</v>
      </c>
      <c r="J45" s="338" t="s">
        <v>2165</v>
      </c>
      <c r="K45" s="338" t="s">
        <v>2166</v>
      </c>
      <c r="L45" s="338" t="s">
        <v>2167</v>
      </c>
      <c r="M45" s="338" t="s">
        <v>2168</v>
      </c>
      <c r="N45" s="338" t="s">
        <v>2169</v>
      </c>
      <c r="O45" s="338" t="s">
        <v>2170</v>
      </c>
      <c r="P45" s="338" t="s">
        <v>2171</v>
      </c>
      <c r="Q45" s="338" t="s">
        <v>2178</v>
      </c>
      <c r="R45" s="338" t="s">
        <v>2179</v>
      </c>
      <c r="S45" s="338" t="s">
        <v>2174</v>
      </c>
      <c r="T45" s="338" t="s">
        <v>2175</v>
      </c>
      <c r="U45" s="338" t="s">
        <v>2176</v>
      </c>
    </row>
    <row r="46" ht="14.25" spans="1:21">
      <c r="A46" s="340" t="s">
        <v>1850</v>
      </c>
      <c r="B46" s="341">
        <v>50.3</v>
      </c>
      <c r="C46" s="341">
        <v>88.1</v>
      </c>
      <c r="D46" s="341">
        <v>77.3</v>
      </c>
      <c r="E46" s="341">
        <v>77.8</v>
      </c>
      <c r="F46" s="341">
        <v>142.9</v>
      </c>
      <c r="G46" s="341">
        <v>218.1</v>
      </c>
      <c r="H46" s="341">
        <v>223.9</v>
      </c>
      <c r="I46" s="341">
        <v>60.4</v>
      </c>
      <c r="J46" s="341">
        <v>36.5</v>
      </c>
      <c r="K46" s="341">
        <v>64.5</v>
      </c>
      <c r="L46" s="341">
        <v>55.9</v>
      </c>
      <c r="M46" s="341">
        <v>73.1</v>
      </c>
      <c r="N46" s="341">
        <v>36.5</v>
      </c>
      <c r="O46" s="341">
        <v>36.5</v>
      </c>
      <c r="P46" s="341">
        <v>36.5</v>
      </c>
      <c r="Q46" s="341">
        <v>36.5</v>
      </c>
      <c r="R46" s="341">
        <v>68</v>
      </c>
      <c r="S46" s="341">
        <v>47.7</v>
      </c>
      <c r="T46" s="341">
        <v>36.5</v>
      </c>
      <c r="U46" s="341">
        <v>36.5</v>
      </c>
    </row>
    <row r="47" ht="14.25" spans="1:21">
      <c r="A47" s="340" t="s">
        <v>1808</v>
      </c>
      <c r="B47" s="341">
        <v>45.6</v>
      </c>
      <c r="C47" s="341">
        <v>81.8</v>
      </c>
      <c r="D47" s="341">
        <v>71</v>
      </c>
      <c r="E47" s="341">
        <v>69.3</v>
      </c>
      <c r="F47" s="341">
        <v>127.4</v>
      </c>
      <c r="G47" s="341">
        <v>193.7</v>
      </c>
      <c r="H47" s="341">
        <v>198.4</v>
      </c>
      <c r="I47" s="341">
        <v>57.5</v>
      </c>
      <c r="J47" s="341">
        <v>32.3</v>
      </c>
      <c r="K47" s="341">
        <v>58.1</v>
      </c>
      <c r="L47" s="341">
        <v>51.6</v>
      </c>
      <c r="M47" s="341">
        <v>64.8</v>
      </c>
      <c r="N47" s="341">
        <v>32.3</v>
      </c>
      <c r="O47" s="341">
        <v>32.3</v>
      </c>
      <c r="P47" s="341">
        <v>32.3</v>
      </c>
      <c r="Q47" s="341">
        <v>32.3</v>
      </c>
      <c r="R47" s="341">
        <v>65.7</v>
      </c>
      <c r="S47" s="341">
        <v>45.6</v>
      </c>
      <c r="T47" s="341">
        <v>32.3</v>
      </c>
      <c r="U47" s="341">
        <v>32.3</v>
      </c>
    </row>
    <row r="48" ht="14.25" spans="1:21">
      <c r="A48" s="340" t="s">
        <v>1809</v>
      </c>
      <c r="B48" s="341">
        <v>43.1</v>
      </c>
      <c r="C48" s="341">
        <v>77.7</v>
      </c>
      <c r="D48" s="341">
        <v>66.9</v>
      </c>
      <c r="E48" s="341">
        <v>65.3</v>
      </c>
      <c r="F48" s="341">
        <v>125.3</v>
      </c>
      <c r="G48" s="341">
        <v>181.3</v>
      </c>
      <c r="H48" s="341">
        <v>189.1</v>
      </c>
      <c r="I48" s="341">
        <v>54.4</v>
      </c>
      <c r="J48" s="341">
        <v>30.9</v>
      </c>
      <c r="K48" s="341">
        <v>55.2</v>
      </c>
      <c r="L48" s="341">
        <v>49.2</v>
      </c>
      <c r="M48" s="341">
        <v>62.3</v>
      </c>
      <c r="N48" s="341">
        <v>30.9</v>
      </c>
      <c r="O48" s="341">
        <v>30.9</v>
      </c>
      <c r="P48" s="341">
        <v>30.9</v>
      </c>
      <c r="Q48" s="341">
        <v>30.9</v>
      </c>
      <c r="R48" s="341">
        <v>62.4</v>
      </c>
      <c r="S48" s="341">
        <v>43.1</v>
      </c>
      <c r="T48" s="341">
        <v>30.9</v>
      </c>
      <c r="U48" s="341">
        <v>30.9</v>
      </c>
    </row>
    <row r="49" ht="14.25" spans="1:21">
      <c r="A49" s="340" t="s">
        <v>1795</v>
      </c>
      <c r="B49" s="341">
        <v>41.5</v>
      </c>
      <c r="C49" s="341">
        <v>74.6</v>
      </c>
      <c r="D49" s="341">
        <v>63.8</v>
      </c>
      <c r="E49" s="341">
        <v>62.4</v>
      </c>
      <c r="F49" s="341">
        <v>124.3</v>
      </c>
      <c r="G49" s="341">
        <v>169.9</v>
      </c>
      <c r="H49" s="341">
        <v>181.4</v>
      </c>
      <c r="I49" s="341">
        <v>52.9</v>
      </c>
      <c r="J49" s="341">
        <v>30.5</v>
      </c>
      <c r="K49" s="341">
        <v>53.7</v>
      </c>
      <c r="L49" s="341">
        <v>47.9</v>
      </c>
      <c r="M49" s="341">
        <v>60.2</v>
      </c>
      <c r="N49" s="341">
        <v>30.5</v>
      </c>
      <c r="O49" s="341">
        <v>30.5</v>
      </c>
      <c r="P49" s="341">
        <v>30.5</v>
      </c>
      <c r="Q49" s="341">
        <v>30.5</v>
      </c>
      <c r="R49" s="341">
        <v>59.7</v>
      </c>
      <c r="S49" s="341">
        <v>41.5</v>
      </c>
      <c r="T49" s="341">
        <v>30.5</v>
      </c>
      <c r="U49" s="341">
        <v>30.5</v>
      </c>
    </row>
    <row r="50" ht="14.25" spans="1:21">
      <c r="A50" s="340" t="s">
        <v>1796</v>
      </c>
      <c r="B50" s="341">
        <v>39.8</v>
      </c>
      <c r="C50" s="341">
        <v>72.9</v>
      </c>
      <c r="D50" s="341">
        <v>62.1</v>
      </c>
      <c r="E50" s="341">
        <v>60.8</v>
      </c>
      <c r="F50" s="341">
        <v>122.1</v>
      </c>
      <c r="G50" s="341">
        <v>167.1</v>
      </c>
      <c r="H50" s="341">
        <v>178.6</v>
      </c>
      <c r="I50" s="341">
        <v>49.9</v>
      </c>
      <c r="J50" s="341">
        <v>28.9</v>
      </c>
      <c r="K50" s="341">
        <v>52.1</v>
      </c>
      <c r="L50" s="341">
        <v>46.4</v>
      </c>
      <c r="M50" s="341">
        <v>58.5</v>
      </c>
      <c r="N50" s="341">
        <v>28.9</v>
      </c>
      <c r="O50" s="341">
        <v>28.9</v>
      </c>
      <c r="P50" s="341">
        <v>28.9</v>
      </c>
      <c r="Q50" s="341">
        <v>28.9</v>
      </c>
      <c r="R50" s="341">
        <v>58.2</v>
      </c>
      <c r="S50" s="341">
        <v>39.8</v>
      </c>
      <c r="T50" s="341">
        <v>28.9</v>
      </c>
      <c r="U50" s="341">
        <v>28.9</v>
      </c>
    </row>
    <row r="51" ht="14.25" spans="1:21">
      <c r="A51" s="340" t="s">
        <v>1797</v>
      </c>
      <c r="B51" s="341">
        <v>39.8</v>
      </c>
      <c r="C51" s="341">
        <v>72.9</v>
      </c>
      <c r="D51" s="341">
        <v>62.1</v>
      </c>
      <c r="E51" s="341">
        <v>60.8</v>
      </c>
      <c r="F51" s="341">
        <v>122.1</v>
      </c>
      <c r="G51" s="341">
        <v>167.1</v>
      </c>
      <c r="H51" s="341">
        <v>178.6</v>
      </c>
      <c r="I51" s="341">
        <v>49.1</v>
      </c>
      <c r="J51" s="341">
        <v>28.9</v>
      </c>
      <c r="K51" s="341">
        <v>52.1</v>
      </c>
      <c r="L51" s="341">
        <v>46.4</v>
      </c>
      <c r="M51" s="341">
        <v>58.5</v>
      </c>
      <c r="N51" s="341">
        <v>28.9</v>
      </c>
      <c r="O51" s="341">
        <v>28.9</v>
      </c>
      <c r="P51" s="341">
        <v>28.9</v>
      </c>
      <c r="Q51" s="341">
        <v>28.9</v>
      </c>
      <c r="R51" s="341">
        <v>58.2</v>
      </c>
      <c r="S51" s="341">
        <v>39.8</v>
      </c>
      <c r="T51" s="341">
        <v>28.9</v>
      </c>
      <c r="U51" s="341">
        <v>28.9</v>
      </c>
    </row>
    <row r="52" ht="14.25" spans="1:21">
      <c r="A52" s="340" t="s">
        <v>1851</v>
      </c>
      <c r="B52" s="341">
        <v>39.8</v>
      </c>
      <c r="C52" s="341">
        <v>72.9</v>
      </c>
      <c r="D52" s="341">
        <v>62.1</v>
      </c>
      <c r="E52" s="341">
        <v>60.8</v>
      </c>
      <c r="F52" s="341">
        <v>122.1</v>
      </c>
      <c r="G52" s="341">
        <v>167.1</v>
      </c>
      <c r="H52" s="341">
        <v>178.6</v>
      </c>
      <c r="I52" s="341">
        <v>49.1</v>
      </c>
      <c r="J52" s="341">
        <v>28.9</v>
      </c>
      <c r="K52" s="341">
        <v>52.1</v>
      </c>
      <c r="L52" s="341">
        <v>46.4</v>
      </c>
      <c r="M52" s="341">
        <v>58.5</v>
      </c>
      <c r="N52" s="341">
        <v>28.9</v>
      </c>
      <c r="O52" s="341">
        <v>28.9</v>
      </c>
      <c r="P52" s="341">
        <v>28.9</v>
      </c>
      <c r="Q52" s="341">
        <v>28.9</v>
      </c>
      <c r="R52" s="341">
        <v>58.2</v>
      </c>
      <c r="S52" s="341">
        <v>39.8</v>
      </c>
      <c r="T52" s="341">
        <v>28.9</v>
      </c>
      <c r="U52" s="341">
        <v>28.9</v>
      </c>
    </row>
  </sheetData>
  <mergeCells count="3">
    <mergeCell ref="A1:U1"/>
    <mergeCell ref="A2:U2"/>
    <mergeCell ref="A3:U3"/>
  </mergeCells>
  <hyperlinks>
    <hyperlink ref="V1" location="目录!A1" display="目录"/>
    <hyperlink ref="V2" location="F3分区表!A1" display="分区"/>
  </hyperlinks>
  <pageMargins left="0.7" right="0.7" top="0.75" bottom="0.75" header="0.3" footer="0.3"/>
  <pageSetup paperSize="9"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4"/>
  <sheetViews>
    <sheetView topLeftCell="A25" workbookViewId="0">
      <selection activeCell="A1" sqref="A1:G1"/>
    </sheetView>
  </sheetViews>
  <sheetFormatPr defaultColWidth="9" defaultRowHeight="13.5" outlineLevelCol="7"/>
  <cols>
    <col min="1" max="7" width="15.6333333333333" style="297" customWidth="1"/>
    <col min="8" max="16384" width="9" style="298"/>
  </cols>
  <sheetData>
    <row r="1" ht="25.5" spans="1:8">
      <c r="A1" s="299" t="s">
        <v>2180</v>
      </c>
      <c r="B1" s="299"/>
      <c r="C1" s="299"/>
      <c r="D1" s="299"/>
      <c r="E1" s="299"/>
      <c r="F1" s="299"/>
      <c r="G1" s="299"/>
      <c r="H1" s="300" t="s">
        <v>65</v>
      </c>
    </row>
    <row r="2" ht="27" customHeight="1" spans="1:8">
      <c r="A2" s="301" t="s">
        <v>1855</v>
      </c>
      <c r="B2" s="302"/>
      <c r="C2" s="302"/>
      <c r="D2" s="302"/>
      <c r="E2" s="302"/>
      <c r="F2" s="302"/>
      <c r="G2" s="303"/>
      <c r="H2" s="300" t="s">
        <v>2181</v>
      </c>
    </row>
    <row r="3" spans="1:7">
      <c r="A3" s="304" t="s">
        <v>1858</v>
      </c>
      <c r="B3" s="304" t="s">
        <v>1859</v>
      </c>
      <c r="C3" s="304" t="s">
        <v>734</v>
      </c>
      <c r="D3" s="305"/>
      <c r="E3" s="304" t="s">
        <v>1858</v>
      </c>
      <c r="F3" s="304" t="s">
        <v>1859</v>
      </c>
      <c r="G3" s="304" t="s">
        <v>734</v>
      </c>
    </row>
    <row r="4" ht="14.25" spans="1:7">
      <c r="A4" s="306" t="s">
        <v>2182</v>
      </c>
      <c r="B4" s="306"/>
      <c r="C4" s="306"/>
      <c r="D4" s="305"/>
      <c r="E4" s="306" t="s">
        <v>2183</v>
      </c>
      <c r="F4" s="306"/>
      <c r="G4" s="306"/>
    </row>
    <row r="5" spans="1:7">
      <c r="A5" s="307" t="s">
        <v>737</v>
      </c>
      <c r="B5" s="308" t="s">
        <v>676</v>
      </c>
      <c r="C5" s="309" t="s">
        <v>738</v>
      </c>
      <c r="D5" s="305"/>
      <c r="E5" s="307" t="s">
        <v>1862</v>
      </c>
      <c r="F5" s="308" t="s">
        <v>434</v>
      </c>
      <c r="G5" s="309" t="s">
        <v>960</v>
      </c>
    </row>
    <row r="6" ht="14.25" spans="1:7">
      <c r="A6" s="306" t="s">
        <v>2184</v>
      </c>
      <c r="B6" s="306"/>
      <c r="C6" s="306"/>
      <c r="D6" s="305"/>
      <c r="E6" s="307" t="s">
        <v>1864</v>
      </c>
      <c r="F6" s="308" t="s">
        <v>432</v>
      </c>
      <c r="G6" s="309" t="s">
        <v>958</v>
      </c>
    </row>
    <row r="7" spans="1:7">
      <c r="A7" s="307" t="s">
        <v>1865</v>
      </c>
      <c r="B7" s="308" t="s">
        <v>591</v>
      </c>
      <c r="C7" s="309" t="s">
        <v>755</v>
      </c>
      <c r="D7" s="305"/>
      <c r="E7" s="307" t="s">
        <v>1866</v>
      </c>
      <c r="F7" s="308" t="s">
        <v>433</v>
      </c>
      <c r="G7" s="309" t="s">
        <v>1060</v>
      </c>
    </row>
    <row r="8" ht="14.25" spans="1:7">
      <c r="A8" s="306" t="s">
        <v>2185</v>
      </c>
      <c r="B8" s="306"/>
      <c r="C8" s="306"/>
      <c r="D8" s="305"/>
      <c r="E8" s="307" t="s">
        <v>1868</v>
      </c>
      <c r="F8" s="308" t="s">
        <v>574</v>
      </c>
      <c r="G8" s="309" t="s">
        <v>1161</v>
      </c>
    </row>
    <row r="9" spans="1:7">
      <c r="A9" s="307" t="s">
        <v>1869</v>
      </c>
      <c r="B9" s="308" t="s">
        <v>1870</v>
      </c>
      <c r="C9" s="309" t="s">
        <v>774</v>
      </c>
      <c r="D9" s="305"/>
      <c r="E9" s="307" t="s">
        <v>1871</v>
      </c>
      <c r="F9" s="308" t="s">
        <v>1872</v>
      </c>
      <c r="G9" s="309" t="s">
        <v>1001</v>
      </c>
    </row>
    <row r="10" spans="1:7">
      <c r="A10" s="307" t="s">
        <v>1873</v>
      </c>
      <c r="B10" s="308" t="s">
        <v>514</v>
      </c>
      <c r="C10" s="309" t="s">
        <v>1285</v>
      </c>
      <c r="D10" s="305"/>
      <c r="E10" s="307" t="s">
        <v>1874</v>
      </c>
      <c r="F10" s="308" t="s">
        <v>438</v>
      </c>
      <c r="G10" s="309" t="s">
        <v>962</v>
      </c>
    </row>
    <row r="11" spans="1:7">
      <c r="A11" s="307" t="s">
        <v>1875</v>
      </c>
      <c r="B11" s="308" t="s">
        <v>590</v>
      </c>
      <c r="C11" s="309" t="s">
        <v>776</v>
      </c>
      <c r="D11" s="305"/>
      <c r="E11" s="307" t="s">
        <v>1876</v>
      </c>
      <c r="F11" s="308" t="s">
        <v>448</v>
      </c>
      <c r="G11" s="309" t="s">
        <v>964</v>
      </c>
    </row>
    <row r="12" ht="14.25" spans="1:7">
      <c r="A12" s="306" t="s">
        <v>2186</v>
      </c>
      <c r="B12" s="306"/>
      <c r="C12" s="306"/>
      <c r="D12" s="305"/>
      <c r="E12" s="307" t="s">
        <v>1878</v>
      </c>
      <c r="F12" s="308" t="s">
        <v>451</v>
      </c>
      <c r="G12" s="309" t="s">
        <v>1063</v>
      </c>
    </row>
    <row r="13" spans="1:7">
      <c r="A13" s="307" t="s">
        <v>1879</v>
      </c>
      <c r="B13" s="308" t="s">
        <v>611</v>
      </c>
      <c r="C13" s="309" t="s">
        <v>910</v>
      </c>
      <c r="D13" s="305"/>
      <c r="E13" s="310" t="s">
        <v>1880</v>
      </c>
      <c r="F13" s="311" t="s">
        <v>1881</v>
      </c>
      <c r="G13" s="312" t="s">
        <v>787</v>
      </c>
    </row>
    <row r="14" spans="1:7">
      <c r="A14" s="307" t="s">
        <v>1882</v>
      </c>
      <c r="B14" s="308" t="s">
        <v>627</v>
      </c>
      <c r="C14" s="309" t="s">
        <v>919</v>
      </c>
      <c r="D14" s="305"/>
      <c r="E14" s="307" t="s">
        <v>1883</v>
      </c>
      <c r="F14" s="308" t="s">
        <v>1884</v>
      </c>
      <c r="G14" s="309" t="s">
        <v>967</v>
      </c>
    </row>
    <row r="15" spans="1:7">
      <c r="A15" s="307" t="s">
        <v>1885</v>
      </c>
      <c r="B15" s="308" t="s">
        <v>621</v>
      </c>
      <c r="C15" s="309" t="s">
        <v>985</v>
      </c>
      <c r="D15" s="305"/>
      <c r="E15" s="307" t="s">
        <v>1886</v>
      </c>
      <c r="F15" s="308" t="s">
        <v>456</v>
      </c>
      <c r="G15" s="309" t="s">
        <v>1066</v>
      </c>
    </row>
    <row r="16" spans="1:7">
      <c r="A16" s="307" t="s">
        <v>1887</v>
      </c>
      <c r="B16" s="308" t="s">
        <v>633</v>
      </c>
      <c r="C16" s="309" t="s">
        <v>922</v>
      </c>
      <c r="D16" s="305"/>
      <c r="E16" s="307" t="s">
        <v>1888</v>
      </c>
      <c r="F16" s="308" t="s">
        <v>458</v>
      </c>
      <c r="G16" s="309" t="s">
        <v>1172</v>
      </c>
    </row>
    <row r="17" spans="1:7">
      <c r="A17" s="307" t="s">
        <v>1889</v>
      </c>
      <c r="B17" s="308" t="s">
        <v>620</v>
      </c>
      <c r="C17" s="309" t="s">
        <v>934</v>
      </c>
      <c r="D17" s="305"/>
      <c r="E17" s="310" t="s">
        <v>1890</v>
      </c>
      <c r="F17" s="311" t="s">
        <v>1891</v>
      </c>
      <c r="G17" s="312" t="s">
        <v>1069</v>
      </c>
    </row>
    <row r="18" spans="1:7">
      <c r="A18" s="307" t="s">
        <v>1892</v>
      </c>
      <c r="B18" s="308" t="s">
        <v>608</v>
      </c>
      <c r="C18" s="309" t="s">
        <v>908</v>
      </c>
      <c r="D18" s="305"/>
      <c r="E18" s="307" t="s">
        <v>1893</v>
      </c>
      <c r="F18" s="308" t="s">
        <v>492</v>
      </c>
      <c r="G18" s="309" t="s">
        <v>1096</v>
      </c>
    </row>
    <row r="19" spans="1:7">
      <c r="A19" s="307" t="s">
        <v>1894</v>
      </c>
      <c r="B19" s="308" t="s">
        <v>468</v>
      </c>
      <c r="C19" s="309" t="s">
        <v>948</v>
      </c>
      <c r="D19" s="305"/>
      <c r="E19" s="307" t="s">
        <v>1895</v>
      </c>
      <c r="F19" s="308" t="s">
        <v>507</v>
      </c>
      <c r="G19" s="309" t="s">
        <v>1110</v>
      </c>
    </row>
    <row r="20" spans="1:7">
      <c r="A20" s="307" t="s">
        <v>1896</v>
      </c>
      <c r="B20" s="308" t="s">
        <v>613</v>
      </c>
      <c r="C20" s="309" t="s">
        <v>931</v>
      </c>
      <c r="D20" s="305"/>
      <c r="E20" s="307" t="s">
        <v>1897</v>
      </c>
      <c r="F20" s="308" t="s">
        <v>508</v>
      </c>
      <c r="G20" s="309" t="s">
        <v>1113</v>
      </c>
    </row>
    <row r="21" spans="1:7">
      <c r="A21" s="307" t="s">
        <v>1898</v>
      </c>
      <c r="B21" s="308" t="s">
        <v>626</v>
      </c>
      <c r="C21" s="309" t="s">
        <v>937</v>
      </c>
      <c r="D21" s="305"/>
      <c r="E21" s="307" t="s">
        <v>802</v>
      </c>
      <c r="F21" s="308" t="s">
        <v>654</v>
      </c>
      <c r="G21" s="309" t="s">
        <v>803</v>
      </c>
    </row>
    <row r="22" spans="1:7">
      <c r="A22" s="310" t="s">
        <v>1899</v>
      </c>
      <c r="B22" s="311" t="s">
        <v>464</v>
      </c>
      <c r="C22" s="312" t="s">
        <v>970</v>
      </c>
      <c r="D22" s="305"/>
      <c r="E22" s="307" t="s">
        <v>1900</v>
      </c>
      <c r="F22" s="308" t="s">
        <v>509</v>
      </c>
      <c r="G22" s="309" t="s">
        <v>1179</v>
      </c>
    </row>
    <row r="23" spans="1:7">
      <c r="A23" s="307" t="s">
        <v>1901</v>
      </c>
      <c r="B23" s="308" t="s">
        <v>527</v>
      </c>
      <c r="C23" s="309" t="s">
        <v>993</v>
      </c>
      <c r="D23" s="305"/>
      <c r="E23" s="307" t="s">
        <v>1902</v>
      </c>
      <c r="F23" s="308" t="s">
        <v>1903</v>
      </c>
      <c r="G23" s="309" t="s">
        <v>1122</v>
      </c>
    </row>
    <row r="24" spans="1:7">
      <c r="A24" s="307" t="s">
        <v>924</v>
      </c>
      <c r="B24" s="308" t="s">
        <v>635</v>
      </c>
      <c r="C24" s="309" t="s">
        <v>925</v>
      </c>
      <c r="D24" s="305"/>
      <c r="E24" s="307" t="s">
        <v>1904</v>
      </c>
      <c r="F24" s="308" t="s">
        <v>512</v>
      </c>
      <c r="G24" s="309" t="s">
        <v>1119</v>
      </c>
    </row>
    <row r="25" spans="1:7">
      <c r="A25" s="307" t="s">
        <v>1905</v>
      </c>
      <c r="B25" s="308" t="s">
        <v>636</v>
      </c>
      <c r="C25" s="309" t="s">
        <v>927</v>
      </c>
      <c r="D25" s="305"/>
      <c r="E25" s="307" t="s">
        <v>1906</v>
      </c>
      <c r="F25" s="308" t="s">
        <v>517</v>
      </c>
      <c r="G25" s="309" t="s">
        <v>991</v>
      </c>
    </row>
    <row r="26" spans="1:7">
      <c r="A26" s="307" t="s">
        <v>1907</v>
      </c>
      <c r="B26" s="308" t="s">
        <v>949</v>
      </c>
      <c r="C26" s="309" t="s">
        <v>951</v>
      </c>
      <c r="D26" s="305"/>
      <c r="E26" s="307" t="s">
        <v>1908</v>
      </c>
      <c r="F26" s="308" t="s">
        <v>1909</v>
      </c>
      <c r="G26" s="309" t="s">
        <v>979</v>
      </c>
    </row>
    <row r="27" spans="1:7">
      <c r="A27" s="307" t="s">
        <v>1910</v>
      </c>
      <c r="B27" s="308" t="s">
        <v>639</v>
      </c>
      <c r="C27" s="309" t="s">
        <v>940</v>
      </c>
      <c r="D27" s="305"/>
      <c r="E27" s="307" t="s">
        <v>1911</v>
      </c>
      <c r="F27" s="308" t="s">
        <v>518</v>
      </c>
      <c r="G27" s="309" t="s">
        <v>1124</v>
      </c>
    </row>
    <row r="28" spans="1:7">
      <c r="A28" s="307" t="s">
        <v>1912</v>
      </c>
      <c r="B28" s="308" t="s">
        <v>452</v>
      </c>
      <c r="C28" s="309" t="s">
        <v>946</v>
      </c>
      <c r="D28" s="305"/>
      <c r="E28" s="307" t="s">
        <v>1913</v>
      </c>
      <c r="F28" s="308" t="s">
        <v>519</v>
      </c>
      <c r="G28" s="309" t="s">
        <v>1127</v>
      </c>
    </row>
    <row r="29" spans="1:7">
      <c r="A29" s="307" t="s">
        <v>1914</v>
      </c>
      <c r="B29" s="308" t="s">
        <v>572</v>
      </c>
      <c r="C29" s="309" t="s">
        <v>1039</v>
      </c>
      <c r="D29" s="305"/>
      <c r="E29" s="307" t="s">
        <v>1915</v>
      </c>
      <c r="F29" s="308" t="s">
        <v>520</v>
      </c>
      <c r="G29" s="309" t="s">
        <v>1130</v>
      </c>
    </row>
    <row r="30" spans="1:7">
      <c r="A30" s="307" t="s">
        <v>1916</v>
      </c>
      <c r="B30" s="308" t="s">
        <v>622</v>
      </c>
      <c r="C30" s="309" t="s">
        <v>913</v>
      </c>
      <c r="D30" s="305"/>
      <c r="E30" s="307" t="s">
        <v>1917</v>
      </c>
      <c r="F30" s="308" t="s">
        <v>661</v>
      </c>
      <c r="G30" s="309" t="s">
        <v>814</v>
      </c>
    </row>
    <row r="31" spans="1:7">
      <c r="A31" s="307" t="s">
        <v>1918</v>
      </c>
      <c r="B31" s="308" t="s">
        <v>623</v>
      </c>
      <c r="C31" s="309" t="s">
        <v>916</v>
      </c>
      <c r="D31" s="305"/>
      <c r="E31" s="307" t="s">
        <v>1919</v>
      </c>
      <c r="F31" s="308" t="s">
        <v>523</v>
      </c>
      <c r="G31" s="309" t="s">
        <v>1182</v>
      </c>
    </row>
    <row r="32" spans="1:7">
      <c r="A32" s="307" t="s">
        <v>1920</v>
      </c>
      <c r="B32" s="308" t="s">
        <v>571</v>
      </c>
      <c r="C32" s="309" t="s">
        <v>1020</v>
      </c>
      <c r="D32" s="305"/>
      <c r="E32" s="307" t="s">
        <v>1921</v>
      </c>
      <c r="F32" s="308" t="s">
        <v>524</v>
      </c>
      <c r="G32" s="309" t="s">
        <v>1132</v>
      </c>
    </row>
    <row r="33" spans="1:7">
      <c r="A33" s="310" t="s">
        <v>1922</v>
      </c>
      <c r="B33" s="311" t="s">
        <v>551</v>
      </c>
      <c r="C33" s="312" t="s">
        <v>996</v>
      </c>
      <c r="D33" s="305"/>
      <c r="E33" s="307" t="s">
        <v>1923</v>
      </c>
      <c r="F33" s="313" t="s">
        <v>1924</v>
      </c>
      <c r="G33" s="309" t="s">
        <v>1925</v>
      </c>
    </row>
    <row r="34" ht="14.25" spans="1:7">
      <c r="A34" s="306" t="s">
        <v>2187</v>
      </c>
      <c r="B34" s="306"/>
      <c r="C34" s="306"/>
      <c r="D34" s="305"/>
      <c r="E34" s="307" t="s">
        <v>1927</v>
      </c>
      <c r="F34" s="308" t="s">
        <v>469</v>
      </c>
      <c r="G34" s="309" t="s">
        <v>1077</v>
      </c>
    </row>
    <row r="35" spans="1:7">
      <c r="A35" s="307" t="s">
        <v>1928</v>
      </c>
      <c r="B35" s="308" t="s">
        <v>575</v>
      </c>
      <c r="C35" s="309" t="s">
        <v>1007</v>
      </c>
      <c r="D35" s="305"/>
      <c r="E35" s="307" t="s">
        <v>1929</v>
      </c>
      <c r="F35" s="308" t="s">
        <v>1536</v>
      </c>
      <c r="G35" s="309" t="s">
        <v>1157</v>
      </c>
    </row>
    <row r="36" spans="1:7">
      <c r="A36" s="307" t="s">
        <v>1930</v>
      </c>
      <c r="B36" s="308" t="s">
        <v>657</v>
      </c>
      <c r="C36" s="309" t="s">
        <v>806</v>
      </c>
      <c r="D36" s="305"/>
      <c r="E36" s="307" t="s">
        <v>1931</v>
      </c>
      <c r="F36" s="308" t="s">
        <v>472</v>
      </c>
      <c r="G36" s="309" t="s">
        <v>1081</v>
      </c>
    </row>
    <row r="37" spans="1:7">
      <c r="A37" s="307" t="s">
        <v>1932</v>
      </c>
      <c r="B37" s="308" t="s">
        <v>437</v>
      </c>
      <c r="C37" s="309" t="s">
        <v>1024</v>
      </c>
      <c r="D37" s="305"/>
      <c r="E37" s="307" t="s">
        <v>1933</v>
      </c>
      <c r="F37" s="308" t="s">
        <v>1726</v>
      </c>
      <c r="G37" s="309" t="s">
        <v>1163</v>
      </c>
    </row>
    <row r="38" spans="1:7">
      <c r="A38" s="307" t="s">
        <v>1934</v>
      </c>
      <c r="B38" s="308" t="s">
        <v>647</v>
      </c>
      <c r="C38" s="309" t="s">
        <v>840</v>
      </c>
      <c r="D38" s="305"/>
      <c r="E38" s="307" t="s">
        <v>1935</v>
      </c>
      <c r="F38" s="308" t="s">
        <v>485</v>
      </c>
      <c r="G38" s="309" t="s">
        <v>1083</v>
      </c>
    </row>
    <row r="39" spans="1:7">
      <c r="A39" s="307" t="s">
        <v>1936</v>
      </c>
      <c r="B39" s="308" t="s">
        <v>439</v>
      </c>
      <c r="C39" s="309" t="s">
        <v>1042</v>
      </c>
      <c r="D39" s="305"/>
      <c r="E39" s="307" t="s">
        <v>1937</v>
      </c>
      <c r="F39" s="308" t="s">
        <v>466</v>
      </c>
      <c r="G39" s="309" t="s">
        <v>1048</v>
      </c>
    </row>
    <row r="40" spans="1:7">
      <c r="A40" s="307" t="s">
        <v>1938</v>
      </c>
      <c r="B40" s="308" t="s">
        <v>493</v>
      </c>
      <c r="C40" s="309" t="s">
        <v>1010</v>
      </c>
      <c r="D40" s="305"/>
      <c r="E40" s="307" t="s">
        <v>1939</v>
      </c>
      <c r="F40" s="308" t="s">
        <v>440</v>
      </c>
      <c r="G40" s="309" t="s">
        <v>1046</v>
      </c>
    </row>
    <row r="41" spans="1:7">
      <c r="A41" s="307" t="s">
        <v>1940</v>
      </c>
      <c r="B41" s="308" t="s">
        <v>579</v>
      </c>
      <c r="C41" s="309" t="s">
        <v>1032</v>
      </c>
      <c r="D41" s="305"/>
      <c r="E41" s="314" t="s">
        <v>1941</v>
      </c>
      <c r="F41" s="308" t="s">
        <v>491</v>
      </c>
      <c r="G41" s="309" t="s">
        <v>1090</v>
      </c>
    </row>
    <row r="42" spans="1:7">
      <c r="A42" s="307" t="s">
        <v>1942</v>
      </c>
      <c r="B42" s="308" t="s">
        <v>577</v>
      </c>
      <c r="C42" s="309" t="s">
        <v>1054</v>
      </c>
      <c r="D42" s="305"/>
      <c r="E42" s="314" t="s">
        <v>1943</v>
      </c>
      <c r="F42" s="308" t="s">
        <v>471</v>
      </c>
      <c r="G42" s="309" t="s">
        <v>1079</v>
      </c>
    </row>
    <row r="43" spans="1:7">
      <c r="A43" s="307" t="s">
        <v>1944</v>
      </c>
      <c r="B43" s="308" t="s">
        <v>570</v>
      </c>
      <c r="C43" s="309" t="s">
        <v>837</v>
      </c>
      <c r="D43" s="305"/>
      <c r="E43" s="314" t="s">
        <v>1945</v>
      </c>
      <c r="F43" s="308" t="s">
        <v>478</v>
      </c>
      <c r="G43" s="309" t="s">
        <v>975</v>
      </c>
    </row>
    <row r="44" spans="1:7">
      <c r="A44" s="307" t="s">
        <v>1946</v>
      </c>
      <c r="B44" s="308" t="s">
        <v>562</v>
      </c>
      <c r="C44" s="309" t="s">
        <v>1016</v>
      </c>
      <c r="D44" s="305"/>
      <c r="E44" s="314" t="s">
        <v>1947</v>
      </c>
      <c r="F44" s="308" t="s">
        <v>490</v>
      </c>
      <c r="G44" s="309" t="s">
        <v>1088</v>
      </c>
    </row>
    <row r="45" spans="1:7">
      <c r="A45" s="307" t="s">
        <v>1948</v>
      </c>
      <c r="B45" s="308" t="s">
        <v>498</v>
      </c>
      <c r="C45" s="309" t="s">
        <v>1013</v>
      </c>
      <c r="D45" s="305"/>
      <c r="E45" s="314" t="s">
        <v>1949</v>
      </c>
      <c r="F45" s="308" t="s">
        <v>644</v>
      </c>
      <c r="G45" s="309" t="s">
        <v>955</v>
      </c>
    </row>
    <row r="46" spans="1:7">
      <c r="A46" s="307" t="s">
        <v>1950</v>
      </c>
      <c r="B46" s="308" t="s">
        <v>502</v>
      </c>
      <c r="C46" s="309" t="s">
        <v>1027</v>
      </c>
      <c r="D46" s="305"/>
      <c r="E46" s="314" t="s">
        <v>1951</v>
      </c>
      <c r="F46" s="308" t="s">
        <v>505</v>
      </c>
      <c r="G46" s="309" t="s">
        <v>1104</v>
      </c>
    </row>
    <row r="47" spans="1:7">
      <c r="A47" s="307" t="s">
        <v>1952</v>
      </c>
      <c r="B47" s="308" t="s">
        <v>1003</v>
      </c>
      <c r="C47" s="309" t="s">
        <v>1005</v>
      </c>
      <c r="D47" s="305"/>
      <c r="E47" s="314" t="s">
        <v>1953</v>
      </c>
      <c r="F47" s="308" t="s">
        <v>506</v>
      </c>
      <c r="G47" s="309" t="s">
        <v>1107</v>
      </c>
    </row>
    <row r="48" ht="14.25" spans="1:7">
      <c r="A48" s="306" t="s">
        <v>2188</v>
      </c>
      <c r="B48" s="306"/>
      <c r="C48" s="306"/>
      <c r="D48" s="305"/>
      <c r="E48" s="314" t="s">
        <v>1955</v>
      </c>
      <c r="F48" s="308" t="s">
        <v>528</v>
      </c>
      <c r="G48" s="309" t="s">
        <v>1135</v>
      </c>
    </row>
    <row r="49" spans="1:7">
      <c r="A49" s="307" t="s">
        <v>1956</v>
      </c>
      <c r="B49" s="308" t="s">
        <v>1648</v>
      </c>
      <c r="C49" s="309" t="s">
        <v>1340</v>
      </c>
      <c r="D49" s="305"/>
      <c r="E49" s="314" t="s">
        <v>1957</v>
      </c>
      <c r="F49" s="308" t="s">
        <v>1958</v>
      </c>
      <c r="G49" s="309" t="s">
        <v>1138</v>
      </c>
    </row>
    <row r="50" spans="1:7">
      <c r="A50" s="307" t="s">
        <v>1959</v>
      </c>
      <c r="B50" s="308" t="s">
        <v>1960</v>
      </c>
      <c r="C50" s="309" t="s">
        <v>1231</v>
      </c>
      <c r="D50" s="305"/>
      <c r="E50" s="314" t="s">
        <v>1961</v>
      </c>
      <c r="F50" s="308" t="s">
        <v>487</v>
      </c>
      <c r="G50" s="309" t="s">
        <v>1174</v>
      </c>
    </row>
    <row r="51" spans="1:7">
      <c r="A51" s="307" t="s">
        <v>1233</v>
      </c>
      <c r="B51" s="308" t="s">
        <v>442</v>
      </c>
      <c r="C51" s="309" t="s">
        <v>1234</v>
      </c>
      <c r="D51" s="305"/>
      <c r="E51" s="314" t="s">
        <v>1962</v>
      </c>
      <c r="F51" s="308" t="s">
        <v>558</v>
      </c>
      <c r="G51" s="309" t="s">
        <v>1037</v>
      </c>
    </row>
    <row r="52" spans="1:7">
      <c r="A52" s="307" t="s">
        <v>1963</v>
      </c>
      <c r="B52" s="308" t="s">
        <v>1964</v>
      </c>
      <c r="C52" s="309" t="s">
        <v>1216</v>
      </c>
      <c r="D52" s="305"/>
      <c r="E52" s="314" t="s">
        <v>1965</v>
      </c>
      <c r="F52" s="308" t="s">
        <v>1966</v>
      </c>
      <c r="G52" s="309" t="s">
        <v>1165</v>
      </c>
    </row>
    <row r="53" spans="1:7">
      <c r="A53" s="307" t="s">
        <v>1967</v>
      </c>
      <c r="B53" s="308" t="s">
        <v>1968</v>
      </c>
      <c r="C53" s="309" t="s">
        <v>1228</v>
      </c>
      <c r="D53" s="305"/>
      <c r="E53" s="314" t="s">
        <v>1969</v>
      </c>
      <c r="F53" s="308" t="s">
        <v>499</v>
      </c>
      <c r="G53" s="309" t="s">
        <v>1051</v>
      </c>
    </row>
    <row r="54" spans="1:7">
      <c r="A54" s="307" t="s">
        <v>1970</v>
      </c>
      <c r="B54" s="308" t="s">
        <v>1971</v>
      </c>
      <c r="C54" s="309" t="s">
        <v>1238</v>
      </c>
      <c r="D54" s="305"/>
      <c r="E54" s="314" t="s">
        <v>1972</v>
      </c>
      <c r="F54" s="308" t="s">
        <v>486</v>
      </c>
      <c r="G54" s="309" t="s">
        <v>311</v>
      </c>
    </row>
    <row r="55" spans="1:7">
      <c r="A55" s="307" t="s">
        <v>1973</v>
      </c>
      <c r="B55" s="313" t="s">
        <v>443</v>
      </c>
      <c r="C55" s="309" t="s">
        <v>1236</v>
      </c>
      <c r="D55" s="305"/>
      <c r="E55" s="314" t="s">
        <v>1974</v>
      </c>
      <c r="F55" s="308" t="s">
        <v>501</v>
      </c>
      <c r="G55" s="309" t="s">
        <v>1102</v>
      </c>
    </row>
    <row r="56" spans="1:7">
      <c r="A56" s="307" t="s">
        <v>1975</v>
      </c>
      <c r="B56" s="308" t="s">
        <v>1976</v>
      </c>
      <c r="C56" s="309" t="s">
        <v>1977</v>
      </c>
      <c r="D56" s="305"/>
      <c r="E56" s="314" t="s">
        <v>1978</v>
      </c>
      <c r="F56" s="308" t="s">
        <v>1979</v>
      </c>
      <c r="G56" s="309" t="s">
        <v>1176</v>
      </c>
    </row>
    <row r="57" spans="1:7">
      <c r="A57" s="307" t="s">
        <v>1980</v>
      </c>
      <c r="B57" s="308" t="s">
        <v>1981</v>
      </c>
      <c r="C57" s="309" t="s">
        <v>1248</v>
      </c>
      <c r="D57" s="305"/>
      <c r="E57" s="314" t="s">
        <v>1982</v>
      </c>
      <c r="F57" s="308" t="s">
        <v>504</v>
      </c>
      <c r="G57" s="309" t="s">
        <v>1983</v>
      </c>
    </row>
    <row r="58" spans="1:7">
      <c r="A58" s="307" t="s">
        <v>1240</v>
      </c>
      <c r="B58" s="308" t="s">
        <v>1984</v>
      </c>
      <c r="C58" s="309" t="s">
        <v>1241</v>
      </c>
      <c r="D58" s="305"/>
      <c r="E58" s="314" t="s">
        <v>1985</v>
      </c>
      <c r="F58" s="313" t="s">
        <v>1986</v>
      </c>
      <c r="G58" s="309" t="s">
        <v>988</v>
      </c>
    </row>
    <row r="59" spans="1:7">
      <c r="A59" s="307" t="s">
        <v>1987</v>
      </c>
      <c r="B59" s="308" t="s">
        <v>454</v>
      </c>
      <c r="C59" s="309" t="s">
        <v>1245</v>
      </c>
      <c r="D59" s="305"/>
      <c r="E59" s="314" t="s">
        <v>1988</v>
      </c>
      <c r="F59" s="308" t="s">
        <v>538</v>
      </c>
      <c r="G59" s="309" t="s">
        <v>1140</v>
      </c>
    </row>
    <row r="60" spans="1:7">
      <c r="A60" s="307" t="s">
        <v>1249</v>
      </c>
      <c r="B60" s="308" t="s">
        <v>1989</v>
      </c>
      <c r="C60" s="309" t="s">
        <v>1250</v>
      </c>
      <c r="D60" s="305"/>
      <c r="E60" s="310" t="s">
        <v>1990</v>
      </c>
      <c r="F60" s="311" t="s">
        <v>1991</v>
      </c>
      <c r="G60" s="312" t="s">
        <v>1992</v>
      </c>
    </row>
    <row r="61" spans="1:7">
      <c r="A61" s="307" t="s">
        <v>1993</v>
      </c>
      <c r="B61" s="308" t="s">
        <v>447</v>
      </c>
      <c r="C61" s="309" t="s">
        <v>1218</v>
      </c>
      <c r="D61" s="305"/>
      <c r="E61" s="314" t="s">
        <v>1994</v>
      </c>
      <c r="F61" s="308" t="s">
        <v>544</v>
      </c>
      <c r="G61" s="309" t="s">
        <v>1148</v>
      </c>
    </row>
    <row r="62" spans="1:7">
      <c r="A62" s="307" t="s">
        <v>1995</v>
      </c>
      <c r="B62" s="308" t="s">
        <v>561</v>
      </c>
      <c r="C62" s="309" t="s">
        <v>1327</v>
      </c>
      <c r="D62" s="305"/>
      <c r="E62" s="314" t="s">
        <v>1996</v>
      </c>
      <c r="F62" s="308" t="s">
        <v>461</v>
      </c>
      <c r="G62" s="309" t="s">
        <v>1074</v>
      </c>
    </row>
    <row r="63" spans="1:7">
      <c r="A63" s="307" t="s">
        <v>1997</v>
      </c>
      <c r="B63" s="308" t="s">
        <v>1998</v>
      </c>
      <c r="C63" s="309" t="s">
        <v>1337</v>
      </c>
      <c r="D63" s="305"/>
      <c r="E63" s="314" t="s">
        <v>1999</v>
      </c>
      <c r="F63" s="308" t="s">
        <v>546</v>
      </c>
      <c r="G63" s="309" t="s">
        <v>1151</v>
      </c>
    </row>
    <row r="64" spans="1:7">
      <c r="A64" s="307" t="s">
        <v>2000</v>
      </c>
      <c r="B64" s="308" t="s">
        <v>2001</v>
      </c>
      <c r="C64" s="309" t="s">
        <v>1279</v>
      </c>
      <c r="D64" s="305"/>
      <c r="E64" s="314" t="s">
        <v>2002</v>
      </c>
      <c r="F64" s="308" t="s">
        <v>550</v>
      </c>
      <c r="G64" s="309" t="s">
        <v>1057</v>
      </c>
    </row>
    <row r="65" spans="1:7">
      <c r="A65" s="307" t="s">
        <v>2003</v>
      </c>
      <c r="B65" s="308" t="s">
        <v>658</v>
      </c>
      <c r="C65" s="309" t="s">
        <v>2004</v>
      </c>
      <c r="D65" s="305"/>
      <c r="E65" s="314" t="s">
        <v>2005</v>
      </c>
      <c r="F65" s="308" t="s">
        <v>553</v>
      </c>
      <c r="G65" s="309" t="s">
        <v>998</v>
      </c>
    </row>
    <row r="66" spans="1:7">
      <c r="A66" s="307" t="s">
        <v>2006</v>
      </c>
      <c r="B66" s="308" t="s">
        <v>2007</v>
      </c>
      <c r="C66" s="309" t="s">
        <v>1288</v>
      </c>
      <c r="D66" s="305"/>
      <c r="E66" s="314" t="s">
        <v>2008</v>
      </c>
      <c r="F66" s="308" t="s">
        <v>563</v>
      </c>
      <c r="G66" s="309" t="s">
        <v>1154</v>
      </c>
    </row>
    <row r="67" spans="1:7">
      <c r="A67" s="307" t="s">
        <v>2009</v>
      </c>
      <c r="B67" s="308" t="s">
        <v>525</v>
      </c>
      <c r="C67" s="309" t="s">
        <v>1293</v>
      </c>
      <c r="D67" s="305"/>
      <c r="E67" s="314" t="s">
        <v>2010</v>
      </c>
      <c r="F67" s="308" t="s">
        <v>576</v>
      </c>
      <c r="G67" s="309" t="s">
        <v>1093</v>
      </c>
    </row>
    <row r="68" ht="14.25" spans="1:7">
      <c r="A68" s="307" t="s">
        <v>2011</v>
      </c>
      <c r="B68" s="308" t="s">
        <v>2012</v>
      </c>
      <c r="C68" s="309" t="s">
        <v>832</v>
      </c>
      <c r="D68" s="305"/>
      <c r="E68" s="315"/>
      <c r="F68" s="315"/>
      <c r="G68" s="315"/>
    </row>
    <row r="69" spans="1:7">
      <c r="A69" s="307" t="s">
        <v>2014</v>
      </c>
      <c r="B69" s="308" t="s">
        <v>522</v>
      </c>
      <c r="C69" s="309" t="s">
        <v>1291</v>
      </c>
      <c r="D69" s="305"/>
      <c r="E69" s="316"/>
      <c r="F69" s="317"/>
      <c r="G69" s="318"/>
    </row>
    <row r="70" ht="14.25" spans="1:7">
      <c r="A70" s="307" t="s">
        <v>2016</v>
      </c>
      <c r="B70" s="308" t="s">
        <v>2017</v>
      </c>
      <c r="C70" s="309"/>
      <c r="D70" s="305"/>
      <c r="E70" s="306" t="s">
        <v>2189</v>
      </c>
      <c r="F70" s="306"/>
      <c r="G70" s="306"/>
    </row>
    <row r="71" spans="1:7">
      <c r="A71" s="307" t="s">
        <v>2019</v>
      </c>
      <c r="B71" s="308" t="s">
        <v>782</v>
      </c>
      <c r="C71" s="309" t="s">
        <v>1777</v>
      </c>
      <c r="D71" s="305"/>
      <c r="E71" s="314" t="s">
        <v>1532</v>
      </c>
      <c r="F71" s="319" t="s">
        <v>612</v>
      </c>
      <c r="G71" s="309" t="s">
        <v>850</v>
      </c>
    </row>
    <row r="72" spans="1:7">
      <c r="A72" s="307" t="s">
        <v>2021</v>
      </c>
      <c r="B72" s="308" t="s">
        <v>663</v>
      </c>
      <c r="C72" s="309" t="s">
        <v>2022</v>
      </c>
      <c r="D72" s="305"/>
      <c r="E72" s="314" t="s">
        <v>2190</v>
      </c>
      <c r="F72" s="319" t="s">
        <v>615</v>
      </c>
      <c r="G72" s="309" t="s">
        <v>855</v>
      </c>
    </row>
    <row r="73" spans="1:7">
      <c r="A73" s="307" t="s">
        <v>2024</v>
      </c>
      <c r="B73" s="308" t="s">
        <v>446</v>
      </c>
      <c r="C73" s="309" t="s">
        <v>1190</v>
      </c>
      <c r="D73" s="305"/>
      <c r="E73" s="314" t="s">
        <v>2191</v>
      </c>
      <c r="F73" s="319" t="s">
        <v>1805</v>
      </c>
      <c r="G73" s="309" t="s">
        <v>853</v>
      </c>
    </row>
    <row r="74" spans="1:7">
      <c r="A74" s="307" t="s">
        <v>2027</v>
      </c>
      <c r="B74" s="308" t="s">
        <v>494</v>
      </c>
      <c r="C74" s="309" t="s">
        <v>1274</v>
      </c>
      <c r="D74" s="305"/>
      <c r="E74" s="314" t="s">
        <v>2192</v>
      </c>
      <c r="F74" s="319" t="s">
        <v>640</v>
      </c>
      <c r="G74" s="309" t="s">
        <v>873</v>
      </c>
    </row>
    <row r="75" spans="1:7">
      <c r="A75" s="307" t="s">
        <v>2029</v>
      </c>
      <c r="B75" s="308" t="s">
        <v>564</v>
      </c>
      <c r="C75" s="309" t="s">
        <v>1213</v>
      </c>
      <c r="D75" s="305"/>
      <c r="E75" s="307" t="s">
        <v>2193</v>
      </c>
      <c r="F75" s="319" t="s">
        <v>619</v>
      </c>
      <c r="G75" s="309" t="s">
        <v>860</v>
      </c>
    </row>
    <row r="76" spans="1:7">
      <c r="A76" s="307" t="s">
        <v>2031</v>
      </c>
      <c r="B76" s="308" t="s">
        <v>474</v>
      </c>
      <c r="C76" s="309" t="s">
        <v>1259</v>
      </c>
      <c r="D76" s="305"/>
      <c r="E76" s="307" t="s">
        <v>899</v>
      </c>
      <c r="F76" s="319" t="s">
        <v>637</v>
      </c>
      <c r="G76" s="309" t="s">
        <v>900</v>
      </c>
    </row>
    <row r="77" spans="1:7">
      <c r="A77" s="307" t="s">
        <v>2033</v>
      </c>
      <c r="B77" s="308" t="s">
        <v>653</v>
      </c>
      <c r="C77" s="309" t="s">
        <v>800</v>
      </c>
      <c r="D77" s="305"/>
      <c r="E77" s="307" t="s">
        <v>2194</v>
      </c>
      <c r="F77" s="320" t="s">
        <v>642</v>
      </c>
      <c r="G77" s="309" t="s">
        <v>870</v>
      </c>
    </row>
    <row r="78" spans="1:7">
      <c r="A78" s="307" t="s">
        <v>2037</v>
      </c>
      <c r="B78" s="308" t="s">
        <v>2038</v>
      </c>
      <c r="C78" s="309" t="s">
        <v>1204</v>
      </c>
      <c r="D78" s="305"/>
      <c r="E78" s="316"/>
      <c r="F78" s="317"/>
      <c r="G78" s="318"/>
    </row>
    <row r="79" ht="14.25" spans="1:7">
      <c r="A79" s="307" t="s">
        <v>2040</v>
      </c>
      <c r="B79" s="313" t="s">
        <v>2041</v>
      </c>
      <c r="C79" s="309" t="s">
        <v>1277</v>
      </c>
      <c r="D79" s="305"/>
      <c r="E79" s="321" t="s">
        <v>2195</v>
      </c>
      <c r="F79" s="321"/>
      <c r="G79" s="321"/>
    </row>
    <row r="80" spans="1:7">
      <c r="A80" s="307" t="s">
        <v>1201</v>
      </c>
      <c r="B80" s="308" t="s">
        <v>462</v>
      </c>
      <c r="C80" s="309" t="s">
        <v>1193</v>
      </c>
      <c r="D80" s="305"/>
      <c r="E80" s="314" t="s">
        <v>2015</v>
      </c>
      <c r="F80" s="308" t="s">
        <v>594</v>
      </c>
      <c r="G80" s="309" t="s">
        <v>778</v>
      </c>
    </row>
    <row r="81" spans="1:7">
      <c r="A81" s="307" t="s">
        <v>2044</v>
      </c>
      <c r="B81" s="308" t="s">
        <v>463</v>
      </c>
      <c r="C81" s="309" t="s">
        <v>1202</v>
      </c>
      <c r="D81" s="305"/>
      <c r="E81" s="322"/>
      <c r="F81" s="323"/>
      <c r="G81" s="324"/>
    </row>
    <row r="82" ht="14.25" spans="1:7">
      <c r="A82" s="310" t="s">
        <v>1791</v>
      </c>
      <c r="B82" s="311" t="s">
        <v>2046</v>
      </c>
      <c r="C82" s="312" t="s">
        <v>789</v>
      </c>
      <c r="D82" s="305"/>
      <c r="E82" s="306" t="s">
        <v>2196</v>
      </c>
      <c r="F82" s="306"/>
      <c r="G82" s="306"/>
    </row>
    <row r="83" spans="1:7">
      <c r="A83" s="307" t="s">
        <v>2048</v>
      </c>
      <c r="B83" s="308" t="s">
        <v>465</v>
      </c>
      <c r="C83" s="309" t="s">
        <v>1253</v>
      </c>
      <c r="D83" s="305"/>
      <c r="E83" s="309" t="s">
        <v>942</v>
      </c>
      <c r="F83" s="325" t="s">
        <v>2197</v>
      </c>
      <c r="G83" s="309" t="s">
        <v>943</v>
      </c>
    </row>
    <row r="84" spans="1:7">
      <c r="A84" s="307" t="s">
        <v>2050</v>
      </c>
      <c r="B84" s="308" t="s">
        <v>526</v>
      </c>
      <c r="C84" s="309" t="s">
        <v>1296</v>
      </c>
      <c r="D84" s="305"/>
      <c r="E84" s="326" t="s">
        <v>877</v>
      </c>
      <c r="F84" s="327" t="s">
        <v>2198</v>
      </c>
      <c r="G84" s="326" t="s">
        <v>878</v>
      </c>
    </row>
    <row r="85" spans="1:7">
      <c r="A85" s="307" t="s">
        <v>2052</v>
      </c>
      <c r="B85" s="308" t="s">
        <v>569</v>
      </c>
      <c r="C85" s="309" t="s">
        <v>795</v>
      </c>
      <c r="D85" s="305"/>
      <c r="E85" s="328" t="s">
        <v>2199</v>
      </c>
      <c r="F85" s="325" t="s">
        <v>2200</v>
      </c>
      <c r="G85" s="328" t="s">
        <v>880</v>
      </c>
    </row>
    <row r="86" spans="1:7">
      <c r="A86" s="307" t="s">
        <v>2054</v>
      </c>
      <c r="B86" s="308" t="s">
        <v>1398</v>
      </c>
      <c r="C86" s="309" t="s">
        <v>1256</v>
      </c>
      <c r="D86" s="305"/>
      <c r="E86" s="326" t="s">
        <v>881</v>
      </c>
      <c r="F86" s="325" t="s">
        <v>2201</v>
      </c>
      <c r="G86" s="326" t="s">
        <v>882</v>
      </c>
    </row>
    <row r="87" spans="1:7">
      <c r="A87" s="307" t="s">
        <v>2056</v>
      </c>
      <c r="B87" s="308" t="s">
        <v>2057</v>
      </c>
      <c r="C87" s="309" t="s">
        <v>792</v>
      </c>
      <c r="D87" s="305"/>
      <c r="E87" s="328" t="s">
        <v>2202</v>
      </c>
      <c r="F87" s="325" t="s">
        <v>2203</v>
      </c>
      <c r="G87" s="328" t="s">
        <v>903</v>
      </c>
    </row>
    <row r="88" spans="1:7">
      <c r="A88" s="307" t="s">
        <v>2059</v>
      </c>
      <c r="B88" s="308" t="s">
        <v>2060</v>
      </c>
      <c r="C88" s="309" t="s">
        <v>1274</v>
      </c>
      <c r="D88" s="305"/>
      <c r="E88" s="326" t="s">
        <v>2204</v>
      </c>
      <c r="F88" s="325" t="s">
        <v>2205</v>
      </c>
      <c r="G88" s="326" t="s">
        <v>876</v>
      </c>
    </row>
    <row r="89" spans="1:7">
      <c r="A89" s="307" t="s">
        <v>2062</v>
      </c>
      <c r="B89" s="313" t="s">
        <v>2063</v>
      </c>
      <c r="C89" s="309"/>
      <c r="D89" s="305"/>
      <c r="E89" s="328" t="s">
        <v>885</v>
      </c>
      <c r="F89" s="325" t="s">
        <v>2206</v>
      </c>
      <c r="G89" s="328" t="s">
        <v>886</v>
      </c>
    </row>
    <row r="90" spans="1:7">
      <c r="A90" s="307" t="s">
        <v>780</v>
      </c>
      <c r="B90" s="308" t="s">
        <v>646</v>
      </c>
      <c r="C90" s="309" t="s">
        <v>781</v>
      </c>
      <c r="D90" s="305"/>
      <c r="E90" s="326" t="s">
        <v>1601</v>
      </c>
      <c r="F90" s="325" t="s">
        <v>2207</v>
      </c>
      <c r="G90" s="326" t="s">
        <v>863</v>
      </c>
    </row>
    <row r="91" spans="1:7">
      <c r="A91" s="314" t="s">
        <v>2066</v>
      </c>
      <c r="B91" s="329" t="s">
        <v>445</v>
      </c>
      <c r="C91" s="309" t="s">
        <v>1330</v>
      </c>
      <c r="D91" s="305"/>
      <c r="E91" s="328" t="s">
        <v>2208</v>
      </c>
      <c r="F91" s="325" t="s">
        <v>2209</v>
      </c>
      <c r="G91" s="328" t="s">
        <v>865</v>
      </c>
    </row>
    <row r="92" spans="1:7">
      <c r="A92" s="314" t="s">
        <v>2068</v>
      </c>
      <c r="B92" s="329" t="s">
        <v>516</v>
      </c>
      <c r="C92" s="309" t="s">
        <v>1207</v>
      </c>
      <c r="D92" s="305"/>
      <c r="E92" s="326" t="s">
        <v>888</v>
      </c>
      <c r="F92" s="325" t="s">
        <v>2210</v>
      </c>
      <c r="G92" s="326" t="s">
        <v>889</v>
      </c>
    </row>
    <row r="93" spans="1:7">
      <c r="A93" s="314" t="s">
        <v>2070</v>
      </c>
      <c r="B93" s="330" t="s">
        <v>2071</v>
      </c>
      <c r="C93" s="309" t="s">
        <v>2072</v>
      </c>
      <c r="D93" s="305"/>
      <c r="E93" s="328" t="s">
        <v>891</v>
      </c>
      <c r="F93" s="325" t="s">
        <v>2211</v>
      </c>
      <c r="G93" s="328" t="s">
        <v>892</v>
      </c>
    </row>
    <row r="94" spans="1:7">
      <c r="A94" s="314" t="s">
        <v>2074</v>
      </c>
      <c r="B94" s="329" t="s">
        <v>2075</v>
      </c>
      <c r="C94" s="309" t="s">
        <v>2076</v>
      </c>
      <c r="D94" s="305"/>
      <c r="E94" s="326" t="s">
        <v>2212</v>
      </c>
      <c r="F94" s="325" t="s">
        <v>2213</v>
      </c>
      <c r="G94" s="326" t="s">
        <v>894</v>
      </c>
    </row>
    <row r="95" spans="1:7">
      <c r="A95" s="314" t="s">
        <v>2078</v>
      </c>
      <c r="B95" s="329" t="s">
        <v>1510</v>
      </c>
      <c r="C95" s="309" t="s">
        <v>784</v>
      </c>
      <c r="D95" s="305"/>
      <c r="E95" s="328" t="s">
        <v>2214</v>
      </c>
      <c r="F95" s="325" t="s">
        <v>2215</v>
      </c>
      <c r="G95" s="328" t="s">
        <v>897</v>
      </c>
    </row>
    <row r="96" spans="1:7">
      <c r="A96" s="314" t="s">
        <v>818</v>
      </c>
      <c r="B96" s="329" t="s">
        <v>2080</v>
      </c>
      <c r="C96" s="309" t="s">
        <v>1340</v>
      </c>
      <c r="D96" s="305"/>
      <c r="E96" s="316"/>
      <c r="F96" s="331"/>
      <c r="G96" s="316"/>
    </row>
    <row r="97" ht="14.25" spans="1:7">
      <c r="A97" s="314" t="s">
        <v>2082</v>
      </c>
      <c r="B97" s="329" t="s">
        <v>2083</v>
      </c>
      <c r="C97" s="309" t="s">
        <v>1299</v>
      </c>
      <c r="D97" s="305"/>
      <c r="E97" s="306" t="s">
        <v>2216</v>
      </c>
      <c r="F97" s="306"/>
      <c r="G97" s="306"/>
    </row>
    <row r="98" spans="1:7">
      <c r="A98" s="314" t="s">
        <v>2085</v>
      </c>
      <c r="B98" s="329" t="s">
        <v>2086</v>
      </c>
      <c r="C98" s="309" t="s">
        <v>1304</v>
      </c>
      <c r="D98" s="305"/>
      <c r="E98" s="309" t="s">
        <v>2087</v>
      </c>
      <c r="F98" s="332" t="s">
        <v>641</v>
      </c>
      <c r="G98" s="309" t="s">
        <v>835</v>
      </c>
    </row>
    <row r="99" spans="1:7">
      <c r="A99" s="314" t="s">
        <v>1306</v>
      </c>
      <c r="B99" s="329" t="s">
        <v>1695</v>
      </c>
      <c r="C99" s="309" t="s">
        <v>1307</v>
      </c>
      <c r="D99" s="305"/>
      <c r="E99" s="316"/>
      <c r="F99" s="317"/>
      <c r="G99" s="316"/>
    </row>
    <row r="100" ht="14.25" spans="1:7">
      <c r="A100" s="314" t="s">
        <v>2089</v>
      </c>
      <c r="B100" s="329" t="s">
        <v>2090</v>
      </c>
      <c r="C100" s="309" t="s">
        <v>1310</v>
      </c>
      <c r="D100" s="305"/>
      <c r="E100" s="306" t="s">
        <v>2217</v>
      </c>
      <c r="F100" s="306"/>
      <c r="G100" s="306"/>
    </row>
    <row r="101" spans="1:7">
      <c r="A101" s="314" t="s">
        <v>2092</v>
      </c>
      <c r="B101" s="329" t="s">
        <v>1308</v>
      </c>
      <c r="C101" s="309" t="s">
        <v>2093</v>
      </c>
      <c r="D101" s="305"/>
      <c r="E101" s="307" t="s">
        <v>2091</v>
      </c>
      <c r="F101" s="308" t="s">
        <v>315</v>
      </c>
      <c r="G101" s="309" t="s">
        <v>762</v>
      </c>
    </row>
    <row r="102" ht="14.25" spans="1:7">
      <c r="A102" s="314" t="s">
        <v>2095</v>
      </c>
      <c r="B102" s="329" t="s">
        <v>2096</v>
      </c>
      <c r="C102" s="309" t="s">
        <v>1210</v>
      </c>
      <c r="D102" s="305"/>
      <c r="E102" s="333"/>
      <c r="F102" s="333"/>
      <c r="G102" s="333"/>
    </row>
    <row r="103" ht="14.25" spans="1:7">
      <c r="A103" s="314" t="s">
        <v>2098</v>
      </c>
      <c r="B103" s="329" t="s">
        <v>476</v>
      </c>
      <c r="C103" s="309" t="s">
        <v>1262</v>
      </c>
      <c r="D103" s="305"/>
      <c r="E103" s="306" t="s">
        <v>2218</v>
      </c>
      <c r="F103" s="306"/>
      <c r="G103" s="306"/>
    </row>
    <row r="104" spans="1:7">
      <c r="A104" s="314" t="s">
        <v>2100</v>
      </c>
      <c r="B104" s="329" t="s">
        <v>1263</v>
      </c>
      <c r="C104" s="309" t="s">
        <v>1265</v>
      </c>
      <c r="D104" s="305"/>
      <c r="E104" s="307" t="s">
        <v>2097</v>
      </c>
      <c r="F104" s="308" t="s">
        <v>582</v>
      </c>
      <c r="G104" s="309" t="s">
        <v>747</v>
      </c>
    </row>
    <row r="105" ht="14.25" spans="1:7">
      <c r="A105" s="314" t="s">
        <v>2102</v>
      </c>
      <c r="B105" s="329" t="s">
        <v>651</v>
      </c>
      <c r="C105" s="309" t="s">
        <v>1334</v>
      </c>
      <c r="D105" s="305"/>
      <c r="E105" s="306" t="s">
        <v>2219</v>
      </c>
      <c r="F105" s="306"/>
      <c r="G105" s="306"/>
    </row>
    <row r="106" spans="1:7">
      <c r="A106" s="314" t="s">
        <v>2104</v>
      </c>
      <c r="B106" s="329" t="s">
        <v>548</v>
      </c>
      <c r="C106" s="309" t="s">
        <v>1325</v>
      </c>
      <c r="D106" s="305"/>
      <c r="E106" s="307" t="s">
        <v>2101</v>
      </c>
      <c r="F106" s="308" t="s">
        <v>583</v>
      </c>
      <c r="G106" s="309" t="s">
        <v>753</v>
      </c>
    </row>
    <row r="107" ht="14.25" spans="1:7">
      <c r="A107" s="314" t="s">
        <v>2106</v>
      </c>
      <c r="B107" s="329" t="s">
        <v>2107</v>
      </c>
      <c r="C107" s="309" t="s">
        <v>1268</v>
      </c>
      <c r="D107" s="305"/>
      <c r="E107" s="306" t="s">
        <v>2220</v>
      </c>
      <c r="F107" s="306"/>
      <c r="G107" s="306"/>
    </row>
    <row r="108" spans="1:7">
      <c r="A108" s="314" t="s">
        <v>2109</v>
      </c>
      <c r="B108" s="329" t="s">
        <v>482</v>
      </c>
      <c r="C108" s="309" t="s">
        <v>1271</v>
      </c>
      <c r="D108" s="305"/>
      <c r="E108" s="307" t="s">
        <v>2105</v>
      </c>
      <c r="F108" s="308" t="s">
        <v>588</v>
      </c>
      <c r="G108" s="309" t="s">
        <v>742</v>
      </c>
    </row>
    <row r="109" ht="14.25" spans="1:7">
      <c r="A109" s="314" t="s">
        <v>2112</v>
      </c>
      <c r="B109" s="329" t="s">
        <v>484</v>
      </c>
      <c r="C109" s="309" t="s">
        <v>1196</v>
      </c>
      <c r="D109" s="305"/>
      <c r="E109" s="306" t="s">
        <v>2221</v>
      </c>
      <c r="F109" s="306"/>
      <c r="G109" s="306"/>
    </row>
    <row r="110" spans="1:7">
      <c r="A110" s="314" t="s">
        <v>2114</v>
      </c>
      <c r="B110" s="329" t="s">
        <v>555</v>
      </c>
      <c r="C110" s="309" t="s">
        <v>1224</v>
      </c>
      <c r="D110" s="305"/>
      <c r="E110" s="307" t="s">
        <v>2110</v>
      </c>
      <c r="F110" s="308" t="s">
        <v>593</v>
      </c>
      <c r="G110" s="309" t="s">
        <v>772</v>
      </c>
    </row>
    <row r="111" spans="1:7">
      <c r="A111" s="314" t="s">
        <v>1312</v>
      </c>
      <c r="B111" s="329" t="s">
        <v>1311</v>
      </c>
      <c r="C111" s="309" t="s">
        <v>1313</v>
      </c>
      <c r="D111" s="305"/>
      <c r="E111" s="316"/>
      <c r="F111" s="317"/>
      <c r="G111" s="318"/>
    </row>
    <row r="112" ht="14.25" spans="1:7">
      <c r="A112" s="314" t="s">
        <v>2118</v>
      </c>
      <c r="B112" s="329" t="s">
        <v>2119</v>
      </c>
      <c r="C112" s="309" t="s">
        <v>1319</v>
      </c>
      <c r="D112" s="305"/>
      <c r="E112" s="306" t="s">
        <v>2222</v>
      </c>
      <c r="F112" s="306"/>
      <c r="G112" s="306"/>
    </row>
    <row r="113" spans="1:7">
      <c r="A113" s="314" t="s">
        <v>791</v>
      </c>
      <c r="B113" s="329" t="s">
        <v>1542</v>
      </c>
      <c r="C113" s="309"/>
      <c r="D113" s="305"/>
      <c r="E113" s="307" t="s">
        <v>2115</v>
      </c>
      <c r="F113" s="308" t="s">
        <v>2116</v>
      </c>
      <c r="G113" s="309" t="s">
        <v>766</v>
      </c>
    </row>
    <row r="114" spans="1:7">
      <c r="A114" s="314" t="s">
        <v>2123</v>
      </c>
      <c r="B114" s="329" t="s">
        <v>2124</v>
      </c>
      <c r="C114" s="309" t="s">
        <v>2125</v>
      </c>
      <c r="D114" s="305"/>
      <c r="E114" s="307" t="s">
        <v>2117</v>
      </c>
      <c r="F114" s="308" t="s">
        <v>598</v>
      </c>
      <c r="G114" s="309" t="s">
        <v>769</v>
      </c>
    </row>
    <row r="115" spans="1:7">
      <c r="A115" s="314" t="s">
        <v>2127</v>
      </c>
      <c r="B115" s="330" t="s">
        <v>1715</v>
      </c>
      <c r="C115" s="309" t="s">
        <v>2128</v>
      </c>
      <c r="D115" s="305"/>
      <c r="E115" s="307"/>
      <c r="F115" s="308"/>
      <c r="G115" s="309"/>
    </row>
    <row r="116" ht="14.25" spans="1:7">
      <c r="A116" s="314" t="s">
        <v>2130</v>
      </c>
      <c r="B116" s="329" t="s">
        <v>580</v>
      </c>
      <c r="C116" s="309" t="s">
        <v>1210</v>
      </c>
      <c r="D116" s="305"/>
      <c r="E116" s="306" t="s">
        <v>2223</v>
      </c>
      <c r="F116" s="306"/>
      <c r="G116" s="306"/>
    </row>
    <row r="117" spans="1:7">
      <c r="A117" s="307" t="s">
        <v>2132</v>
      </c>
      <c r="B117" s="308" t="s">
        <v>1320</v>
      </c>
      <c r="C117" s="309" t="s">
        <v>1322</v>
      </c>
      <c r="D117" s="305"/>
      <c r="E117" s="307" t="s">
        <v>2126</v>
      </c>
      <c r="F117" s="308" t="s">
        <v>748</v>
      </c>
      <c r="G117" s="309" t="s">
        <v>750</v>
      </c>
    </row>
    <row r="118" ht="14.25" spans="1:7">
      <c r="A118" s="307" t="s">
        <v>2134</v>
      </c>
      <c r="B118" s="308" t="s">
        <v>1280</v>
      </c>
      <c r="C118" s="309" t="s">
        <v>1282</v>
      </c>
      <c r="D118" s="305"/>
      <c r="E118" s="306" t="s">
        <v>2224</v>
      </c>
      <c r="F118" s="306"/>
      <c r="G118" s="306"/>
    </row>
    <row r="119" spans="1:7">
      <c r="A119" s="307" t="s">
        <v>2136</v>
      </c>
      <c r="B119" s="308" t="s">
        <v>1522</v>
      </c>
      <c r="C119" s="309" t="s">
        <v>2137</v>
      </c>
      <c r="D119" s="305"/>
      <c r="E119" s="307" t="s">
        <v>2131</v>
      </c>
      <c r="F119" s="308" t="s">
        <v>592</v>
      </c>
      <c r="G119" s="309" t="s">
        <v>759</v>
      </c>
    </row>
    <row r="120" ht="14.25" spans="1:7">
      <c r="A120" s="307" t="s">
        <v>2139</v>
      </c>
      <c r="B120" s="308" t="s">
        <v>552</v>
      </c>
      <c r="C120" s="309" t="s">
        <v>1221</v>
      </c>
      <c r="D120" s="305"/>
      <c r="E120" s="306" t="s">
        <v>2225</v>
      </c>
      <c r="F120" s="306"/>
      <c r="G120" s="306"/>
    </row>
    <row r="121" spans="1:7">
      <c r="A121" s="307" t="s">
        <v>2143</v>
      </c>
      <c r="B121" s="308" t="s">
        <v>669</v>
      </c>
      <c r="C121" s="309" t="s">
        <v>830</v>
      </c>
      <c r="D121" s="305"/>
      <c r="E121" s="307" t="s">
        <v>2135</v>
      </c>
      <c r="F121" s="313" t="s">
        <v>585</v>
      </c>
      <c r="G121" s="309" t="s">
        <v>744</v>
      </c>
    </row>
    <row r="122" ht="14.25" spans="1:7">
      <c r="A122" s="310" t="s">
        <v>2145</v>
      </c>
      <c r="B122" s="311" t="s">
        <v>2146</v>
      </c>
      <c r="C122" s="312" t="s">
        <v>1198</v>
      </c>
      <c r="D122" s="305"/>
      <c r="E122" s="315"/>
      <c r="F122" s="315"/>
      <c r="G122" s="315"/>
    </row>
    <row r="123" spans="1:7">
      <c r="A123" s="307" t="s">
        <v>2148</v>
      </c>
      <c r="B123" s="308" t="s">
        <v>2149</v>
      </c>
      <c r="C123" s="309" t="s">
        <v>2150</v>
      </c>
      <c r="D123" s="305"/>
      <c r="E123" s="316"/>
      <c r="F123" s="317"/>
      <c r="G123" s="318"/>
    </row>
    <row r="124" ht="14.25" spans="1:7">
      <c r="A124" s="237"/>
      <c r="B124" s="237"/>
      <c r="C124" s="237"/>
      <c r="D124" s="305"/>
      <c r="E124" s="315"/>
      <c r="F124" s="315"/>
      <c r="G124" s="315"/>
    </row>
    <row r="125" spans="5:7">
      <c r="E125" s="316"/>
      <c r="F125" s="317"/>
      <c r="G125" s="318"/>
    </row>
    <row r="126" ht="14.25" spans="5:7">
      <c r="E126" s="315"/>
      <c r="F126" s="315"/>
      <c r="G126" s="315"/>
    </row>
    <row r="127" spans="5:7">
      <c r="E127" s="316"/>
      <c r="F127" s="317"/>
      <c r="G127" s="318"/>
    </row>
    <row r="128" ht="14.25" spans="5:7">
      <c r="E128" s="315"/>
      <c r="F128" s="315"/>
      <c r="G128" s="315"/>
    </row>
    <row r="129" spans="5:7">
      <c r="E129" s="316"/>
      <c r="F129" s="317"/>
      <c r="G129" s="318"/>
    </row>
    <row r="130" ht="14.25" spans="5:7">
      <c r="E130" s="315"/>
      <c r="F130" s="315"/>
      <c r="G130" s="315"/>
    </row>
    <row r="131" spans="5:7">
      <c r="E131" s="316"/>
      <c r="F131" s="317"/>
      <c r="G131" s="318"/>
    </row>
    <row r="132" spans="5:7">
      <c r="E132" s="316"/>
      <c r="F132" s="317"/>
      <c r="G132" s="318"/>
    </row>
    <row r="133" spans="5:7">
      <c r="E133" s="316"/>
      <c r="F133" s="317"/>
      <c r="G133" s="318"/>
    </row>
    <row r="134" ht="14.25" spans="5:7">
      <c r="E134" s="315"/>
      <c r="F134" s="315"/>
      <c r="G134" s="315"/>
    </row>
    <row r="135" spans="5:7">
      <c r="E135" s="316"/>
      <c r="F135" s="317"/>
      <c r="G135" s="318"/>
    </row>
    <row r="136" ht="14.25" spans="5:7">
      <c r="E136" s="315"/>
      <c r="F136" s="315"/>
      <c r="G136" s="315"/>
    </row>
    <row r="137" spans="5:7">
      <c r="E137" s="316"/>
      <c r="F137" s="317"/>
      <c r="G137" s="318"/>
    </row>
    <row r="138" ht="14.25" spans="5:7">
      <c r="E138" s="315"/>
      <c r="F138" s="315"/>
      <c r="G138" s="315"/>
    </row>
    <row r="139" spans="5:7">
      <c r="E139" s="316"/>
      <c r="F139" s="334"/>
      <c r="G139" s="318"/>
    </row>
    <row r="140" ht="14.25" spans="5:7">
      <c r="E140" s="315"/>
      <c r="F140" s="315"/>
      <c r="G140" s="315"/>
    </row>
    <row r="141" spans="5:7">
      <c r="E141" s="316"/>
      <c r="F141" s="317"/>
      <c r="G141" s="318"/>
    </row>
    <row r="142" ht="14.25" spans="5:7">
      <c r="E142" s="315"/>
      <c r="F142" s="315"/>
      <c r="G142" s="315"/>
    </row>
    <row r="143" spans="5:7">
      <c r="E143" s="316"/>
      <c r="F143" s="317"/>
      <c r="G143" s="318"/>
    </row>
    <row r="144" spans="5:7">
      <c r="E144" s="316"/>
      <c r="F144" s="317"/>
      <c r="G144" s="318"/>
    </row>
  </sheetData>
  <mergeCells count="34">
    <mergeCell ref="A1:G1"/>
    <mergeCell ref="A2:G2"/>
    <mergeCell ref="A4:C4"/>
    <mergeCell ref="E4:G4"/>
    <mergeCell ref="A6:C6"/>
    <mergeCell ref="A8:C8"/>
    <mergeCell ref="A12:C12"/>
    <mergeCell ref="A34:C34"/>
    <mergeCell ref="A48:C48"/>
    <mergeCell ref="E68:G68"/>
    <mergeCell ref="E70:G70"/>
    <mergeCell ref="E79:G79"/>
    <mergeCell ref="E82:G82"/>
    <mergeCell ref="E97:G97"/>
    <mergeCell ref="E100:G100"/>
    <mergeCell ref="E103:G103"/>
    <mergeCell ref="E105:G105"/>
    <mergeCell ref="E107:G107"/>
    <mergeCell ref="E109:G109"/>
    <mergeCell ref="E112:G112"/>
    <mergeCell ref="E116:G116"/>
    <mergeCell ref="E118:G118"/>
    <mergeCell ref="E120:G120"/>
    <mergeCell ref="E122:G122"/>
    <mergeCell ref="E124:G124"/>
    <mergeCell ref="E126:G126"/>
    <mergeCell ref="E128:G128"/>
    <mergeCell ref="E130:G130"/>
    <mergeCell ref="E134:G134"/>
    <mergeCell ref="E136:G136"/>
    <mergeCell ref="E138:G138"/>
    <mergeCell ref="E140:G140"/>
    <mergeCell ref="E142:G142"/>
    <mergeCell ref="D3:D124"/>
  </mergeCells>
  <conditionalFormatting sqref="E60">
    <cfRule type="duplicateValues" dxfId="1" priority="34"/>
  </conditionalFormatting>
  <conditionalFormatting sqref="F69">
    <cfRule type="duplicateValues" dxfId="2" priority="33"/>
  </conditionalFormatting>
  <conditionalFormatting sqref="F78">
    <cfRule type="duplicateValues" dxfId="2" priority="32"/>
  </conditionalFormatting>
  <conditionalFormatting sqref="F80">
    <cfRule type="duplicateValues" dxfId="2" priority="26"/>
  </conditionalFormatting>
  <conditionalFormatting sqref="F81">
    <cfRule type="duplicateValues" dxfId="2" priority="29"/>
  </conditionalFormatting>
  <conditionalFormatting sqref="A82">
    <cfRule type="duplicateValues" dxfId="1" priority="38"/>
  </conditionalFormatting>
  <conditionalFormatting sqref="F84">
    <cfRule type="duplicateValues" dxfId="2" priority="15"/>
  </conditionalFormatting>
  <conditionalFormatting sqref="F86">
    <cfRule type="duplicateValues" dxfId="2" priority="14"/>
  </conditionalFormatting>
  <conditionalFormatting sqref="F88">
    <cfRule type="duplicateValues" dxfId="2" priority="13"/>
  </conditionalFormatting>
  <conditionalFormatting sqref="F90">
    <cfRule type="duplicateValues" dxfId="2" priority="12"/>
  </conditionalFormatting>
  <conditionalFormatting sqref="F92">
    <cfRule type="duplicateValues" dxfId="2" priority="11"/>
  </conditionalFormatting>
  <conditionalFormatting sqref="F98">
    <cfRule type="duplicateValues" dxfId="2" priority="10"/>
  </conditionalFormatting>
  <conditionalFormatting sqref="F99">
    <cfRule type="duplicateValues" dxfId="2" priority="27"/>
  </conditionalFormatting>
  <conditionalFormatting sqref="F101">
    <cfRule type="duplicateValues" dxfId="2" priority="9"/>
  </conditionalFormatting>
  <conditionalFormatting sqref="F104">
    <cfRule type="duplicateValues" dxfId="2" priority="8"/>
  </conditionalFormatting>
  <conditionalFormatting sqref="F106">
    <cfRule type="duplicateValues" dxfId="2" priority="7"/>
  </conditionalFormatting>
  <conditionalFormatting sqref="F108">
    <cfRule type="duplicateValues" dxfId="2" priority="6"/>
  </conditionalFormatting>
  <conditionalFormatting sqref="F110">
    <cfRule type="duplicateValues" dxfId="2" priority="5"/>
  </conditionalFormatting>
  <conditionalFormatting sqref="F111">
    <cfRule type="duplicateValues" dxfId="2" priority="31"/>
  </conditionalFormatting>
  <conditionalFormatting sqref="F117">
    <cfRule type="duplicateValues" dxfId="2" priority="3"/>
  </conditionalFormatting>
  <conditionalFormatting sqref="F119">
    <cfRule type="duplicateValues" dxfId="2" priority="2"/>
  </conditionalFormatting>
  <conditionalFormatting sqref="F121">
    <cfRule type="duplicateValues" dxfId="2" priority="1"/>
  </conditionalFormatting>
  <conditionalFormatting sqref="A122">
    <cfRule type="duplicateValues" dxfId="1" priority="37"/>
  </conditionalFormatting>
  <conditionalFormatting sqref="F123">
    <cfRule type="duplicateValues" dxfId="2" priority="25"/>
  </conditionalFormatting>
  <conditionalFormatting sqref="F125">
    <cfRule type="duplicateValues" dxfId="2" priority="24"/>
  </conditionalFormatting>
  <conditionalFormatting sqref="F127">
    <cfRule type="duplicateValues" dxfId="2" priority="23"/>
  </conditionalFormatting>
  <conditionalFormatting sqref="F129">
    <cfRule type="duplicateValues" dxfId="2" priority="22"/>
  </conditionalFormatting>
  <conditionalFormatting sqref="F135">
    <cfRule type="duplicateValues" dxfId="2" priority="20"/>
  </conditionalFormatting>
  <conditionalFormatting sqref="F137">
    <cfRule type="duplicateValues" dxfId="2" priority="19"/>
  </conditionalFormatting>
  <conditionalFormatting sqref="F139">
    <cfRule type="duplicateValues" dxfId="2" priority="18"/>
  </conditionalFormatting>
  <conditionalFormatting sqref="F141">
    <cfRule type="duplicateValues" dxfId="2" priority="17"/>
  </conditionalFormatting>
  <conditionalFormatting sqref="E13:E17">
    <cfRule type="duplicateValues" dxfId="1" priority="36"/>
  </conditionalFormatting>
  <conditionalFormatting sqref="F71:F77">
    <cfRule type="duplicateValues" dxfId="3" priority="30"/>
  </conditionalFormatting>
  <conditionalFormatting sqref="F94:F96">
    <cfRule type="duplicateValues" dxfId="2" priority="28"/>
  </conditionalFormatting>
  <conditionalFormatting sqref="F113:F115">
    <cfRule type="duplicateValues" dxfId="2" priority="4"/>
  </conditionalFormatting>
  <conditionalFormatting sqref="F131:F133">
    <cfRule type="duplicateValues" dxfId="2" priority="21"/>
  </conditionalFormatting>
  <conditionalFormatting sqref="F143:F144">
    <cfRule type="duplicateValues" dxfId="2" priority="16"/>
  </conditionalFormatting>
  <conditionalFormatting sqref="F36:F59 F61:F67">
    <cfRule type="duplicateValues" dxfId="2" priority="35"/>
  </conditionalFormatting>
  <hyperlinks>
    <hyperlink ref="H1" location="目录!A1" display="目录"/>
    <hyperlink ref="H2" location="'F3-香港联邦特货-T价'!A1" display="F3价格表"/>
  </hyperlinks>
  <pageMargins left="0.75" right="0.75" top="1" bottom="1" header="0.5" footer="0.5"/>
  <pageSetup paperSize="9" orientation="portrait"/>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51"/>
  <sheetViews>
    <sheetView zoomScale="85" zoomScaleNormal="85" workbookViewId="0">
      <selection activeCell="A2" sqref="A2:X2"/>
    </sheetView>
  </sheetViews>
  <sheetFormatPr defaultColWidth="9" defaultRowHeight="12.75"/>
  <cols>
    <col min="1" max="253" width="7.25" style="281" customWidth="1"/>
    <col min="254" max="254" width="7.25" style="281"/>
    <col min="255" max="16384" width="9" style="281"/>
  </cols>
  <sheetData>
    <row r="1" s="279" customFormat="1" ht="63" customHeight="1" spans="1:25">
      <c r="A1" s="282" t="s">
        <v>2226</v>
      </c>
      <c r="B1" s="282"/>
      <c r="C1" s="282"/>
      <c r="D1" s="282"/>
      <c r="E1" s="282"/>
      <c r="F1" s="282"/>
      <c r="G1" s="282"/>
      <c r="H1" s="282"/>
      <c r="I1" s="282"/>
      <c r="J1" s="282"/>
      <c r="K1" s="282"/>
      <c r="L1" s="282"/>
      <c r="M1" s="282"/>
      <c r="N1" s="282"/>
      <c r="O1" s="282"/>
      <c r="P1" s="282"/>
      <c r="Q1" s="282"/>
      <c r="R1" s="282"/>
      <c r="S1" s="282"/>
      <c r="T1" s="282"/>
      <c r="U1" s="282"/>
      <c r="V1" s="282"/>
      <c r="W1" s="282"/>
      <c r="X1" s="282"/>
      <c r="Y1" s="273" t="s">
        <v>65</v>
      </c>
    </row>
    <row r="2" s="279" customFormat="1" ht="26" customHeight="1" spans="1:25">
      <c r="A2" s="283" t="s">
        <v>2227</v>
      </c>
      <c r="B2" s="283"/>
      <c r="C2" s="283"/>
      <c r="D2" s="283"/>
      <c r="E2" s="283"/>
      <c r="F2" s="283"/>
      <c r="G2" s="283"/>
      <c r="H2" s="283"/>
      <c r="I2" s="283"/>
      <c r="J2" s="283"/>
      <c r="K2" s="283"/>
      <c r="L2" s="283"/>
      <c r="M2" s="283"/>
      <c r="N2" s="283"/>
      <c r="O2" s="283"/>
      <c r="P2" s="283"/>
      <c r="Q2" s="283"/>
      <c r="R2" s="283"/>
      <c r="S2" s="283"/>
      <c r="T2" s="283"/>
      <c r="U2" s="283"/>
      <c r="V2" s="283"/>
      <c r="W2" s="283"/>
      <c r="X2" s="283"/>
      <c r="Y2" s="273" t="s">
        <v>308</v>
      </c>
    </row>
    <row r="3" s="279" customFormat="1" ht="18.75" spans="1:24">
      <c r="A3" s="284" t="s">
        <v>2228</v>
      </c>
      <c r="B3" s="284"/>
      <c r="C3" s="284"/>
      <c r="D3" s="284"/>
      <c r="E3" s="284"/>
      <c r="F3" s="284"/>
      <c r="G3" s="284"/>
      <c r="H3" s="284"/>
      <c r="I3" s="284"/>
      <c r="J3" s="284"/>
      <c r="K3" s="284"/>
      <c r="L3" s="284"/>
      <c r="M3" s="284"/>
      <c r="N3" s="284"/>
      <c r="O3" s="284"/>
      <c r="P3" s="284"/>
      <c r="Q3" s="284"/>
      <c r="R3" s="284"/>
      <c r="S3" s="284"/>
      <c r="T3" s="284"/>
      <c r="U3" s="284"/>
      <c r="V3" s="284"/>
      <c r="W3" s="284"/>
      <c r="X3" s="284"/>
    </row>
    <row r="4" s="280" customFormat="1" ht="23.25" spans="1:24">
      <c r="A4" s="285" t="s">
        <v>2229</v>
      </c>
      <c r="B4" s="286">
        <v>1</v>
      </c>
      <c r="C4" s="286">
        <v>2</v>
      </c>
      <c r="D4" s="286" t="s">
        <v>2182</v>
      </c>
      <c r="E4" s="286" t="s">
        <v>2184</v>
      </c>
      <c r="F4" s="286" t="s">
        <v>2185</v>
      </c>
      <c r="G4" s="286" t="s">
        <v>2186</v>
      </c>
      <c r="H4" s="287" t="s">
        <v>2187</v>
      </c>
      <c r="I4" s="293" t="s">
        <v>2188</v>
      </c>
      <c r="J4" s="293" t="s">
        <v>2183</v>
      </c>
      <c r="K4" s="286" t="s">
        <v>2189</v>
      </c>
      <c r="L4" s="286" t="s">
        <v>2195</v>
      </c>
      <c r="M4" s="286" t="s">
        <v>2196</v>
      </c>
      <c r="N4" s="286" t="s">
        <v>2230</v>
      </c>
      <c r="O4" s="286" t="s">
        <v>2216</v>
      </c>
      <c r="P4" s="286" t="s">
        <v>2217</v>
      </c>
      <c r="Q4" s="287" t="s">
        <v>2218</v>
      </c>
      <c r="R4" s="293" t="s">
        <v>2219</v>
      </c>
      <c r="S4" s="293" t="s">
        <v>2220</v>
      </c>
      <c r="T4" s="293" t="s">
        <v>2221</v>
      </c>
      <c r="U4" s="293" t="s">
        <v>2222</v>
      </c>
      <c r="V4" s="286" t="s">
        <v>2231</v>
      </c>
      <c r="W4" s="286" t="s">
        <v>2224</v>
      </c>
      <c r="X4" s="286" t="s">
        <v>2225</v>
      </c>
    </row>
    <row r="5" s="281" customFormat="1" spans="1:24">
      <c r="A5" s="288" t="s">
        <v>364</v>
      </c>
      <c r="B5" s="289">
        <v>354.2208</v>
      </c>
      <c r="C5" s="289">
        <v>359.5668</v>
      </c>
      <c r="D5" s="289">
        <v>370.572</v>
      </c>
      <c r="E5" s="289">
        <v>406.158</v>
      </c>
      <c r="F5" s="289">
        <v>372.4836</v>
      </c>
      <c r="G5" s="289">
        <v>338.6594</v>
      </c>
      <c r="H5" s="289">
        <v>344.477</v>
      </c>
      <c r="I5" s="289">
        <v>349.8704</v>
      </c>
      <c r="J5" s="289">
        <v>971.7598</v>
      </c>
      <c r="K5" s="289">
        <v>315.7398</v>
      </c>
      <c r="L5" s="289">
        <v>328.2144</v>
      </c>
      <c r="M5" s="289">
        <v>337.858</v>
      </c>
      <c r="N5" s="289">
        <v>485.3544</v>
      </c>
      <c r="O5" s="289">
        <v>350.0302</v>
      </c>
      <c r="P5" s="289">
        <v>692.9222</v>
      </c>
      <c r="Q5" s="289">
        <v>567.9578</v>
      </c>
      <c r="R5" s="289">
        <v>567.8246</v>
      </c>
      <c r="S5" s="289">
        <v>307.6728</v>
      </c>
      <c r="T5" s="289">
        <v>324.5964</v>
      </c>
      <c r="U5" s="289">
        <v>758.9588</v>
      </c>
      <c r="V5" s="289">
        <v>567.8744</v>
      </c>
      <c r="W5" s="289">
        <v>567.798</v>
      </c>
      <c r="X5" s="289">
        <v>567.5466</v>
      </c>
    </row>
    <row r="6" s="281" customFormat="1" spans="1:24">
      <c r="A6" s="288" t="s">
        <v>365</v>
      </c>
      <c r="B6" s="289">
        <v>389.8712</v>
      </c>
      <c r="C6" s="289">
        <v>395.1848</v>
      </c>
      <c r="D6" s="289">
        <v>399.116</v>
      </c>
      <c r="E6" s="289">
        <v>451.4852</v>
      </c>
      <c r="F6" s="289">
        <v>401.6972</v>
      </c>
      <c r="G6" s="289">
        <v>377.392</v>
      </c>
      <c r="H6" s="289">
        <v>373.4746</v>
      </c>
      <c r="I6" s="289">
        <v>397.0684</v>
      </c>
      <c r="J6" s="289">
        <v>1120.5134</v>
      </c>
      <c r="K6" s="289">
        <v>339.1368</v>
      </c>
      <c r="L6" s="289">
        <v>352.136</v>
      </c>
      <c r="M6" s="289">
        <v>365.8604</v>
      </c>
      <c r="N6" s="289">
        <v>544.8188</v>
      </c>
      <c r="O6" s="289">
        <v>375.4602</v>
      </c>
      <c r="P6" s="289">
        <v>779.7256</v>
      </c>
      <c r="Q6" s="289">
        <v>620.6818</v>
      </c>
      <c r="R6" s="289">
        <v>620.522</v>
      </c>
      <c r="S6" s="289">
        <v>329.6828</v>
      </c>
      <c r="T6" s="289">
        <v>351.5636</v>
      </c>
      <c r="U6" s="289">
        <v>853.004</v>
      </c>
      <c r="V6" s="289">
        <v>620.5784</v>
      </c>
      <c r="W6" s="289">
        <v>620.4928</v>
      </c>
      <c r="X6" s="289">
        <v>620.2254</v>
      </c>
    </row>
    <row r="7" s="281" customFormat="1" spans="1:24">
      <c r="A7" s="288" t="s">
        <v>366</v>
      </c>
      <c r="B7" s="289">
        <v>433.1248</v>
      </c>
      <c r="C7" s="289">
        <v>438.9244</v>
      </c>
      <c r="D7" s="289">
        <v>421.3744</v>
      </c>
      <c r="E7" s="289">
        <v>494.7496</v>
      </c>
      <c r="F7" s="289">
        <v>417.3568</v>
      </c>
      <c r="G7" s="289">
        <v>502.6518</v>
      </c>
      <c r="H7" s="289">
        <v>473.564</v>
      </c>
      <c r="I7" s="289">
        <v>563.042</v>
      </c>
      <c r="J7" s="289">
        <v>1155.3542</v>
      </c>
      <c r="K7" s="289">
        <v>369.0526</v>
      </c>
      <c r="L7" s="289">
        <v>366.0244</v>
      </c>
      <c r="M7" s="289">
        <v>397.0086</v>
      </c>
      <c r="N7" s="289">
        <v>563.092</v>
      </c>
      <c r="O7" s="289">
        <v>399.8732</v>
      </c>
      <c r="P7" s="289">
        <v>866.7212</v>
      </c>
      <c r="Q7" s="289">
        <v>673.5622</v>
      </c>
      <c r="R7" s="289">
        <v>673.4042</v>
      </c>
      <c r="S7" s="289">
        <v>339.6076</v>
      </c>
      <c r="T7" s="289">
        <v>369.2212</v>
      </c>
      <c r="U7" s="289">
        <v>947.135</v>
      </c>
      <c r="V7" s="289">
        <v>673.4154</v>
      </c>
      <c r="W7" s="289">
        <v>673.3738</v>
      </c>
      <c r="X7" s="289">
        <v>673.1122</v>
      </c>
    </row>
    <row r="8" s="281" customFormat="1" spans="1:24">
      <c r="A8" s="288" t="s">
        <v>367</v>
      </c>
      <c r="B8" s="289">
        <v>472.2096</v>
      </c>
      <c r="C8" s="289">
        <v>478.83</v>
      </c>
      <c r="D8" s="289">
        <v>449.3676</v>
      </c>
      <c r="E8" s="289">
        <v>538.1328</v>
      </c>
      <c r="F8" s="289">
        <v>445.3284</v>
      </c>
      <c r="G8" s="289">
        <v>538.1738</v>
      </c>
      <c r="H8" s="289">
        <v>509.6754</v>
      </c>
      <c r="I8" s="289">
        <v>628.726</v>
      </c>
      <c r="J8" s="289">
        <v>1289.3612</v>
      </c>
      <c r="K8" s="289">
        <v>393.6928</v>
      </c>
      <c r="L8" s="289">
        <v>389.0388</v>
      </c>
      <c r="M8" s="289">
        <v>423.93</v>
      </c>
      <c r="N8" s="289">
        <v>617.6748</v>
      </c>
      <c r="O8" s="289">
        <v>427.0216</v>
      </c>
      <c r="P8" s="289">
        <v>953.5578</v>
      </c>
      <c r="Q8" s="289">
        <v>726.3114</v>
      </c>
      <c r="R8" s="289">
        <v>726.1392</v>
      </c>
      <c r="S8" s="289">
        <v>360.246</v>
      </c>
      <c r="T8" s="289">
        <v>395.1948</v>
      </c>
      <c r="U8" s="289">
        <v>1041.2328</v>
      </c>
      <c r="V8" s="289">
        <v>726.1514</v>
      </c>
      <c r="W8" s="289">
        <v>726.1058</v>
      </c>
      <c r="X8" s="289">
        <v>725.821</v>
      </c>
    </row>
    <row r="9" s="281" customFormat="1" spans="1:24">
      <c r="A9" s="288" t="s">
        <v>368</v>
      </c>
      <c r="B9" s="289">
        <v>509.0372</v>
      </c>
      <c r="C9" s="289">
        <v>517.0832</v>
      </c>
      <c r="D9" s="289">
        <v>491.8436</v>
      </c>
      <c r="E9" s="289">
        <v>590.4908</v>
      </c>
      <c r="F9" s="289">
        <v>484.0676</v>
      </c>
      <c r="G9" s="289">
        <v>591.101</v>
      </c>
      <c r="H9" s="289">
        <v>556.8672</v>
      </c>
      <c r="I9" s="289">
        <v>691.3524</v>
      </c>
      <c r="J9" s="289">
        <v>1519.9026</v>
      </c>
      <c r="K9" s="289">
        <v>427.7276</v>
      </c>
      <c r="L9" s="289">
        <v>422.6156</v>
      </c>
      <c r="M9" s="289">
        <v>461.9104</v>
      </c>
      <c r="N9" s="289">
        <v>669.5468</v>
      </c>
      <c r="O9" s="289">
        <v>465.424</v>
      </c>
      <c r="P9" s="289">
        <v>1052.2838</v>
      </c>
      <c r="Q9" s="289">
        <v>812.351</v>
      </c>
      <c r="R9" s="289">
        <v>812.1532</v>
      </c>
      <c r="S9" s="289">
        <v>389.5892</v>
      </c>
      <c r="T9" s="289">
        <v>426.6332</v>
      </c>
      <c r="U9" s="289">
        <v>1160.7518</v>
      </c>
      <c r="V9" s="289">
        <v>812.1674</v>
      </c>
      <c r="W9" s="289">
        <v>812.1154</v>
      </c>
      <c r="X9" s="289">
        <v>811.7884</v>
      </c>
    </row>
    <row r="10" s="281" customFormat="1" spans="1:24">
      <c r="A10" s="288" t="s">
        <v>369</v>
      </c>
      <c r="B10" s="289">
        <v>545.8756</v>
      </c>
      <c r="C10" s="289">
        <v>555.3364</v>
      </c>
      <c r="D10" s="289">
        <v>534.3196</v>
      </c>
      <c r="E10" s="289">
        <v>642.8488</v>
      </c>
      <c r="F10" s="289">
        <v>522.796</v>
      </c>
      <c r="G10" s="289">
        <v>644.028</v>
      </c>
      <c r="H10" s="289">
        <v>604.059</v>
      </c>
      <c r="I10" s="289">
        <v>753.99</v>
      </c>
      <c r="J10" s="289">
        <v>1750.455</v>
      </c>
      <c r="K10" s="289">
        <v>461.7624</v>
      </c>
      <c r="L10" s="289">
        <v>456.2032</v>
      </c>
      <c r="M10" s="289">
        <v>499.891</v>
      </c>
      <c r="N10" s="289">
        <v>721.408</v>
      </c>
      <c r="O10" s="289">
        <v>503.8046</v>
      </c>
      <c r="P10" s="289">
        <v>1151.0098</v>
      </c>
      <c r="Q10" s="289">
        <v>898.3908</v>
      </c>
      <c r="R10" s="289">
        <v>898.1676</v>
      </c>
      <c r="S10" s="289">
        <v>418.9324</v>
      </c>
      <c r="T10" s="289">
        <v>458.0716</v>
      </c>
      <c r="U10" s="289">
        <v>1280.282</v>
      </c>
      <c r="V10" s="289">
        <v>898.1834</v>
      </c>
      <c r="W10" s="289">
        <v>898.1248</v>
      </c>
      <c r="X10" s="289">
        <v>897.7558</v>
      </c>
    </row>
    <row r="11" s="281" customFormat="1" spans="1:24">
      <c r="A11" s="288" t="s">
        <v>370</v>
      </c>
      <c r="B11" s="289">
        <v>582.714</v>
      </c>
      <c r="C11" s="289">
        <v>593.5896</v>
      </c>
      <c r="D11" s="289">
        <v>576.7956</v>
      </c>
      <c r="E11" s="289">
        <v>695.2176</v>
      </c>
      <c r="F11" s="289">
        <v>561.5352</v>
      </c>
      <c r="G11" s="289">
        <v>696.9552</v>
      </c>
      <c r="H11" s="289">
        <v>651.2508</v>
      </c>
      <c r="I11" s="289">
        <v>816.6162</v>
      </c>
      <c r="J11" s="289">
        <v>1980.9856</v>
      </c>
      <c r="K11" s="289">
        <v>495.786</v>
      </c>
      <c r="L11" s="289">
        <v>489.8016</v>
      </c>
      <c r="M11" s="289">
        <v>537.8714</v>
      </c>
      <c r="N11" s="289">
        <v>773.28</v>
      </c>
      <c r="O11" s="289">
        <v>542.196</v>
      </c>
      <c r="P11" s="289">
        <v>1249.7356</v>
      </c>
      <c r="Q11" s="289">
        <v>984.4302</v>
      </c>
      <c r="R11" s="289">
        <v>984.1816</v>
      </c>
      <c r="S11" s="289">
        <v>448.2864</v>
      </c>
      <c r="T11" s="289">
        <v>489.51</v>
      </c>
      <c r="U11" s="289">
        <v>1399.812</v>
      </c>
      <c r="V11" s="289">
        <v>984.1996</v>
      </c>
      <c r="W11" s="289">
        <v>984.134</v>
      </c>
      <c r="X11" s="289">
        <v>983.7232</v>
      </c>
    </row>
    <row r="12" s="281" customFormat="1" spans="1:24">
      <c r="A12" s="288" t="s">
        <v>371</v>
      </c>
      <c r="B12" s="289">
        <v>619.5524</v>
      </c>
      <c r="C12" s="289">
        <v>631.832</v>
      </c>
      <c r="D12" s="289">
        <v>619.2716</v>
      </c>
      <c r="E12" s="289">
        <v>747.5756</v>
      </c>
      <c r="F12" s="289">
        <v>600.2636</v>
      </c>
      <c r="G12" s="289">
        <v>749.8824</v>
      </c>
      <c r="H12" s="289">
        <v>698.4426</v>
      </c>
      <c r="I12" s="289">
        <v>879.2426</v>
      </c>
      <c r="J12" s="289">
        <v>2211.527</v>
      </c>
      <c r="K12" s="289">
        <v>529.8208</v>
      </c>
      <c r="L12" s="289">
        <v>523.3892</v>
      </c>
      <c r="M12" s="289">
        <v>575.852</v>
      </c>
      <c r="N12" s="289">
        <v>825.152</v>
      </c>
      <c r="O12" s="289">
        <v>580.5874</v>
      </c>
      <c r="P12" s="289">
        <v>1348.4618</v>
      </c>
      <c r="Q12" s="289">
        <v>1070.481</v>
      </c>
      <c r="R12" s="289">
        <v>1070.207</v>
      </c>
      <c r="S12" s="289">
        <v>477.6404</v>
      </c>
      <c r="T12" s="289">
        <v>520.9484</v>
      </c>
      <c r="U12" s="289">
        <v>1519.3314</v>
      </c>
      <c r="V12" s="289">
        <v>1070.2266</v>
      </c>
      <c r="W12" s="289">
        <v>1070.1544</v>
      </c>
      <c r="X12" s="289">
        <v>1069.7014</v>
      </c>
    </row>
    <row r="13" s="281" customFormat="1" spans="1:24">
      <c r="A13" s="288" t="s">
        <v>372</v>
      </c>
      <c r="B13" s="289">
        <v>656.38</v>
      </c>
      <c r="C13" s="289">
        <v>670.0852</v>
      </c>
      <c r="D13" s="289">
        <v>661.7584</v>
      </c>
      <c r="E13" s="289">
        <v>799.9336</v>
      </c>
      <c r="F13" s="289">
        <v>639.0028</v>
      </c>
      <c r="G13" s="289">
        <v>802.8204</v>
      </c>
      <c r="H13" s="289">
        <v>745.6344</v>
      </c>
      <c r="I13" s="289">
        <v>941.88</v>
      </c>
      <c r="J13" s="289">
        <v>2442.0684</v>
      </c>
      <c r="K13" s="289">
        <v>563.8556</v>
      </c>
      <c r="L13" s="289">
        <v>556.9876</v>
      </c>
      <c r="M13" s="289">
        <v>613.8548</v>
      </c>
      <c r="N13" s="289">
        <v>877.0132</v>
      </c>
      <c r="O13" s="289">
        <v>618.9786</v>
      </c>
      <c r="P13" s="289">
        <v>1447.1876</v>
      </c>
      <c r="Q13" s="289">
        <v>1156.5204</v>
      </c>
      <c r="R13" s="289">
        <v>1156.2214</v>
      </c>
      <c r="S13" s="289">
        <v>506.9944</v>
      </c>
      <c r="T13" s="289">
        <v>552.3976</v>
      </c>
      <c r="U13" s="289">
        <v>1638.8614</v>
      </c>
      <c r="V13" s="289">
        <v>1156.2426</v>
      </c>
      <c r="W13" s="289">
        <v>1156.1638</v>
      </c>
      <c r="X13" s="289">
        <v>1155.6688</v>
      </c>
    </row>
    <row r="14" s="281" customFormat="1" spans="1:24">
      <c r="A14" s="288" t="s">
        <v>373</v>
      </c>
      <c r="B14" s="289">
        <v>767.5332</v>
      </c>
      <c r="C14" s="289">
        <v>786.3144</v>
      </c>
      <c r="D14" s="289">
        <v>685.8852</v>
      </c>
      <c r="E14" s="289">
        <v>869.0208</v>
      </c>
      <c r="F14" s="289">
        <v>660.7212</v>
      </c>
      <c r="G14" s="289">
        <v>992.6004</v>
      </c>
      <c r="H14" s="289">
        <v>918.4908</v>
      </c>
      <c r="I14" s="289">
        <v>1238.1156</v>
      </c>
      <c r="J14" s="289">
        <v>2470.5694</v>
      </c>
      <c r="K14" s="289">
        <v>676.8086</v>
      </c>
      <c r="L14" s="289">
        <v>583.3176</v>
      </c>
      <c r="M14" s="289">
        <v>717.3916</v>
      </c>
      <c r="N14" s="289">
        <v>941.0784</v>
      </c>
      <c r="O14" s="289">
        <v>682.5816</v>
      </c>
      <c r="P14" s="289">
        <v>1549.003</v>
      </c>
      <c r="Q14" s="289">
        <v>1215.2778</v>
      </c>
      <c r="R14" s="289">
        <v>1215.2178</v>
      </c>
      <c r="S14" s="289">
        <v>527.7732</v>
      </c>
      <c r="T14" s="289">
        <v>580.7688</v>
      </c>
      <c r="U14" s="289">
        <v>1747.6626</v>
      </c>
      <c r="V14" s="289">
        <v>1215.0978</v>
      </c>
      <c r="W14" s="289">
        <v>1214.7514</v>
      </c>
      <c r="X14" s="289">
        <v>1214.7378</v>
      </c>
    </row>
    <row r="15" s="281" customFormat="1" spans="1:24">
      <c r="A15" s="288" t="s">
        <v>374</v>
      </c>
      <c r="B15" s="289">
        <v>806.8556</v>
      </c>
      <c r="C15" s="289">
        <v>826.1552</v>
      </c>
      <c r="D15" s="289">
        <v>711.4916</v>
      </c>
      <c r="E15" s="289">
        <v>914.5532</v>
      </c>
      <c r="F15" s="289">
        <v>689.3408</v>
      </c>
      <c r="G15" s="289">
        <v>1037.3562</v>
      </c>
      <c r="H15" s="289">
        <v>959.38</v>
      </c>
      <c r="I15" s="289">
        <v>1281.2048</v>
      </c>
      <c r="J15" s="289">
        <v>2576.3024</v>
      </c>
      <c r="K15" s="289">
        <v>706.4334</v>
      </c>
      <c r="L15" s="289">
        <v>604.712</v>
      </c>
      <c r="M15" s="289">
        <v>748.9624</v>
      </c>
      <c r="N15" s="289">
        <v>989.516</v>
      </c>
      <c r="O15" s="289">
        <v>712.4766</v>
      </c>
      <c r="P15" s="289">
        <v>1639.9526</v>
      </c>
      <c r="Q15" s="289">
        <v>1263.541</v>
      </c>
      <c r="R15" s="289">
        <v>1263.4784</v>
      </c>
      <c r="S15" s="289">
        <v>546.8996</v>
      </c>
      <c r="T15" s="289">
        <v>607.034</v>
      </c>
      <c r="U15" s="289">
        <v>1845.4116</v>
      </c>
      <c r="V15" s="289">
        <v>1263.3536</v>
      </c>
      <c r="W15" s="289">
        <v>1262.993</v>
      </c>
      <c r="X15" s="289">
        <v>1262.9788</v>
      </c>
    </row>
    <row r="16" s="281" customFormat="1" spans="1:24">
      <c r="A16" s="288" t="s">
        <v>375</v>
      </c>
      <c r="B16" s="289">
        <v>846.1888</v>
      </c>
      <c r="C16" s="289">
        <v>866.0068</v>
      </c>
      <c r="D16" s="289">
        <v>737.0764</v>
      </c>
      <c r="E16" s="289">
        <v>960.0964</v>
      </c>
      <c r="F16" s="289">
        <v>717.982</v>
      </c>
      <c r="G16" s="289">
        <v>1082.112</v>
      </c>
      <c r="H16" s="289">
        <v>1000.2798</v>
      </c>
      <c r="I16" s="289">
        <v>1324.3164</v>
      </c>
      <c r="J16" s="289">
        <v>2682.0352</v>
      </c>
      <c r="K16" s="289">
        <v>736.069</v>
      </c>
      <c r="L16" s="289">
        <v>626.1172</v>
      </c>
      <c r="M16" s="289">
        <v>780.5442</v>
      </c>
      <c r="N16" s="289">
        <v>1037.932</v>
      </c>
      <c r="O16" s="289">
        <v>742.3934</v>
      </c>
      <c r="P16" s="289">
        <v>1730.902</v>
      </c>
      <c r="Q16" s="289">
        <v>1311.8042</v>
      </c>
      <c r="R16" s="289">
        <v>1311.739</v>
      </c>
      <c r="S16" s="289">
        <v>566.026</v>
      </c>
      <c r="T16" s="289">
        <v>633.31</v>
      </c>
      <c r="U16" s="289">
        <v>1943.1718</v>
      </c>
      <c r="V16" s="289">
        <v>1311.6092</v>
      </c>
      <c r="W16" s="289">
        <v>1311.2346</v>
      </c>
      <c r="X16" s="289">
        <v>1311.2198</v>
      </c>
    </row>
    <row r="17" s="281" customFormat="1" spans="1:24">
      <c r="A17" s="288" t="s">
        <v>376</v>
      </c>
      <c r="B17" s="289">
        <v>885.5112</v>
      </c>
      <c r="C17" s="289">
        <v>905.8476</v>
      </c>
      <c r="D17" s="289">
        <v>762.672</v>
      </c>
      <c r="E17" s="289">
        <v>1005.6396</v>
      </c>
      <c r="F17" s="289">
        <v>746.6232</v>
      </c>
      <c r="G17" s="289">
        <v>1126.8788</v>
      </c>
      <c r="H17" s="289">
        <v>1041.1688</v>
      </c>
      <c r="I17" s="289">
        <v>1367.4166</v>
      </c>
      <c r="J17" s="289">
        <v>2787.779</v>
      </c>
      <c r="K17" s="289">
        <v>765.7048</v>
      </c>
      <c r="L17" s="289">
        <v>647.5116</v>
      </c>
      <c r="M17" s="289">
        <v>812.115</v>
      </c>
      <c r="N17" s="289">
        <v>1086.3588</v>
      </c>
      <c r="O17" s="289">
        <v>772.3102</v>
      </c>
      <c r="P17" s="289">
        <v>1821.8516</v>
      </c>
      <c r="Q17" s="289">
        <v>1360.0672</v>
      </c>
      <c r="R17" s="289">
        <v>1359.9998</v>
      </c>
      <c r="S17" s="289">
        <v>585.1632</v>
      </c>
      <c r="T17" s="289">
        <v>659.5644</v>
      </c>
      <c r="U17" s="289">
        <v>2040.9316</v>
      </c>
      <c r="V17" s="289">
        <v>1359.8652</v>
      </c>
      <c r="W17" s="289">
        <v>1359.4762</v>
      </c>
      <c r="X17" s="289">
        <v>1359.461</v>
      </c>
    </row>
    <row r="18" s="281" customFormat="1" spans="1:24">
      <c r="A18" s="288" t="s">
        <v>377</v>
      </c>
      <c r="B18" s="289">
        <v>924.8444</v>
      </c>
      <c r="C18" s="289">
        <v>945.6776</v>
      </c>
      <c r="D18" s="289">
        <v>788.2676</v>
      </c>
      <c r="E18" s="289">
        <v>1051.172</v>
      </c>
      <c r="F18" s="289">
        <v>775.2536</v>
      </c>
      <c r="G18" s="289">
        <v>1171.6346</v>
      </c>
      <c r="H18" s="289">
        <v>1082.0686</v>
      </c>
      <c r="I18" s="289">
        <v>1410.5278</v>
      </c>
      <c r="J18" s="289">
        <v>2893.5118</v>
      </c>
      <c r="K18" s="289">
        <v>795.3404</v>
      </c>
      <c r="L18" s="289">
        <v>668.9168</v>
      </c>
      <c r="M18" s="289">
        <v>843.6858</v>
      </c>
      <c r="N18" s="289">
        <v>1134.7856</v>
      </c>
      <c r="O18" s="289">
        <v>802.2052</v>
      </c>
      <c r="P18" s="289">
        <v>1912.8012</v>
      </c>
      <c r="Q18" s="289">
        <v>1408.3304</v>
      </c>
      <c r="R18" s="289">
        <v>1408.2606</v>
      </c>
      <c r="S18" s="289">
        <v>604.2896</v>
      </c>
      <c r="T18" s="289">
        <v>685.8296</v>
      </c>
      <c r="U18" s="289">
        <v>2138.6916</v>
      </c>
      <c r="V18" s="289">
        <v>1408.1208</v>
      </c>
      <c r="W18" s="289">
        <v>1407.718</v>
      </c>
      <c r="X18" s="289">
        <v>1407.7018</v>
      </c>
    </row>
    <row r="19" s="281" customFormat="1" spans="1:24">
      <c r="A19" s="288" t="s">
        <v>378</v>
      </c>
      <c r="B19" s="289">
        <v>964.1776</v>
      </c>
      <c r="C19" s="289">
        <v>985.5184</v>
      </c>
      <c r="D19" s="289">
        <v>813.8632</v>
      </c>
      <c r="E19" s="289">
        <v>1096.7044</v>
      </c>
      <c r="F19" s="289">
        <v>803.884</v>
      </c>
      <c r="G19" s="289">
        <v>1216.3906</v>
      </c>
      <c r="H19" s="289">
        <v>1122.9574</v>
      </c>
      <c r="I19" s="289">
        <v>1453.6394</v>
      </c>
      <c r="J19" s="289">
        <v>2999.2556</v>
      </c>
      <c r="K19" s="289">
        <v>824.9652</v>
      </c>
      <c r="L19" s="289">
        <v>690.3112</v>
      </c>
      <c r="M19" s="289">
        <v>875.2566</v>
      </c>
      <c r="N19" s="289">
        <v>1183.2124</v>
      </c>
      <c r="O19" s="289">
        <v>832.122</v>
      </c>
      <c r="P19" s="289">
        <v>2003.7508</v>
      </c>
      <c r="Q19" s="289">
        <v>1456.5934</v>
      </c>
      <c r="R19" s="289">
        <v>1456.5212</v>
      </c>
      <c r="S19" s="289">
        <v>623.416</v>
      </c>
      <c r="T19" s="289">
        <v>712.084</v>
      </c>
      <c r="U19" s="289">
        <v>2236.4406</v>
      </c>
      <c r="V19" s="289">
        <v>1456.3766</v>
      </c>
      <c r="W19" s="289">
        <v>1455.9596</v>
      </c>
      <c r="X19" s="289">
        <v>1455.943</v>
      </c>
    </row>
    <row r="20" s="281" customFormat="1" spans="1:24">
      <c r="A20" s="288" t="s">
        <v>379</v>
      </c>
      <c r="B20" s="289">
        <v>1003.5108</v>
      </c>
      <c r="C20" s="289">
        <v>1025.3592</v>
      </c>
      <c r="D20" s="289">
        <v>839.448</v>
      </c>
      <c r="E20" s="289">
        <v>1142.2368</v>
      </c>
      <c r="F20" s="289">
        <v>832.5144</v>
      </c>
      <c r="G20" s="289">
        <v>1261.1574</v>
      </c>
      <c r="H20" s="289">
        <v>1163.8574</v>
      </c>
      <c r="I20" s="289">
        <v>1496.7396</v>
      </c>
      <c r="J20" s="289">
        <v>3104.9888</v>
      </c>
      <c r="K20" s="289">
        <v>854.601</v>
      </c>
      <c r="L20" s="289">
        <v>711.7272</v>
      </c>
      <c r="M20" s="289">
        <v>906.8384</v>
      </c>
      <c r="N20" s="289">
        <v>1231.6392</v>
      </c>
      <c r="O20" s="289">
        <v>862.0278</v>
      </c>
      <c r="P20" s="289">
        <v>2094.7114</v>
      </c>
      <c r="Q20" s="289">
        <v>1504.8566</v>
      </c>
      <c r="R20" s="289">
        <v>1504.7818</v>
      </c>
      <c r="S20" s="289">
        <v>642.5532</v>
      </c>
      <c r="T20" s="289">
        <v>738.3492</v>
      </c>
      <c r="U20" s="289">
        <v>2334.2008</v>
      </c>
      <c r="V20" s="289">
        <v>1504.6322</v>
      </c>
      <c r="W20" s="289">
        <v>1504.2012</v>
      </c>
      <c r="X20" s="289">
        <v>1504.184</v>
      </c>
    </row>
    <row r="21" s="281" customFormat="1" spans="1:24">
      <c r="A21" s="288" t="s">
        <v>380</v>
      </c>
      <c r="B21" s="289">
        <v>1068.44</v>
      </c>
      <c r="C21" s="289">
        <v>1091.2712</v>
      </c>
      <c r="D21" s="289">
        <v>853.1312</v>
      </c>
      <c r="E21" s="289">
        <v>1205.6648</v>
      </c>
      <c r="F21" s="289">
        <v>902.2496</v>
      </c>
      <c r="G21" s="289">
        <v>1359.5778</v>
      </c>
      <c r="H21" s="289">
        <v>1253.6004</v>
      </c>
      <c r="I21" s="289">
        <v>1638.002</v>
      </c>
      <c r="J21" s="289">
        <v>3118.4514</v>
      </c>
      <c r="K21" s="289">
        <v>928.3986</v>
      </c>
      <c r="L21" s="289">
        <v>724.784</v>
      </c>
      <c r="M21" s="289">
        <v>974.1064</v>
      </c>
      <c r="N21" s="289">
        <v>1280.066</v>
      </c>
      <c r="O21" s="289">
        <v>904.5174</v>
      </c>
      <c r="P21" s="289">
        <v>2185.1534</v>
      </c>
      <c r="Q21" s="289">
        <v>1552.414</v>
      </c>
      <c r="R21" s="289">
        <v>1552.3434</v>
      </c>
      <c r="S21" s="289">
        <v>655.61</v>
      </c>
      <c r="T21" s="289">
        <v>754.7864</v>
      </c>
      <c r="U21" s="289">
        <v>2431.6186</v>
      </c>
      <c r="V21" s="289">
        <v>1552.5</v>
      </c>
      <c r="W21" s="289">
        <v>1551.6358</v>
      </c>
      <c r="X21" s="289">
        <v>1552.037</v>
      </c>
    </row>
    <row r="22" s="281" customFormat="1" spans="1:24">
      <c r="A22" s="288" t="s">
        <v>381</v>
      </c>
      <c r="B22" s="289">
        <v>1108.81</v>
      </c>
      <c r="C22" s="289">
        <v>1132.138</v>
      </c>
      <c r="D22" s="289">
        <v>878.3488</v>
      </c>
      <c r="E22" s="289">
        <v>1251.9424</v>
      </c>
      <c r="F22" s="289">
        <v>932.446</v>
      </c>
      <c r="G22" s="289">
        <v>1406.269</v>
      </c>
      <c r="H22" s="289">
        <v>1296.2298</v>
      </c>
      <c r="I22" s="289">
        <v>1683.7726</v>
      </c>
      <c r="J22" s="289">
        <v>3221.114</v>
      </c>
      <c r="K22" s="289">
        <v>959.6236</v>
      </c>
      <c r="L22" s="289">
        <v>745.9192</v>
      </c>
      <c r="M22" s="289">
        <v>1006.964</v>
      </c>
      <c r="N22" s="289">
        <v>1328.5036</v>
      </c>
      <c r="O22" s="289">
        <v>934.8886</v>
      </c>
      <c r="P22" s="289">
        <v>2276.0806</v>
      </c>
      <c r="Q22" s="289">
        <v>1600.6548</v>
      </c>
      <c r="R22" s="289">
        <v>1600.582</v>
      </c>
      <c r="S22" s="289">
        <v>674.5528</v>
      </c>
      <c r="T22" s="289">
        <v>780.6412</v>
      </c>
      <c r="U22" s="289">
        <v>2529.3536</v>
      </c>
      <c r="V22" s="289">
        <v>1600.7434</v>
      </c>
      <c r="W22" s="289">
        <v>1599.8516</v>
      </c>
      <c r="X22" s="289">
        <v>1600.2656</v>
      </c>
    </row>
    <row r="23" s="281" customFormat="1" spans="1:24">
      <c r="A23" s="288" t="s">
        <v>382</v>
      </c>
      <c r="B23" s="289">
        <v>1149.18</v>
      </c>
      <c r="C23" s="289">
        <v>1173.0264</v>
      </c>
      <c r="D23" s="289">
        <v>903.5772</v>
      </c>
      <c r="E23" s="289">
        <v>1298.22</v>
      </c>
      <c r="F23" s="289">
        <v>962.6532</v>
      </c>
      <c r="G23" s="289">
        <v>1452.9492</v>
      </c>
      <c r="H23" s="289">
        <v>1338.8596</v>
      </c>
      <c r="I23" s="289">
        <v>1729.5324</v>
      </c>
      <c r="J23" s="289">
        <v>3323.7764</v>
      </c>
      <c r="K23" s="289">
        <v>990.8266</v>
      </c>
      <c r="L23" s="289">
        <v>767.0544</v>
      </c>
      <c r="M23" s="289">
        <v>1039.8102</v>
      </c>
      <c r="N23" s="289">
        <v>1376.9304</v>
      </c>
      <c r="O23" s="289">
        <v>965.2378</v>
      </c>
      <c r="P23" s="289">
        <v>2367.008</v>
      </c>
      <c r="Q23" s="289">
        <v>1648.8954</v>
      </c>
      <c r="R23" s="289">
        <v>1648.8204</v>
      </c>
      <c r="S23" s="289">
        <v>693.474</v>
      </c>
      <c r="T23" s="289">
        <v>806.5068</v>
      </c>
      <c r="U23" s="289">
        <v>2627.0994</v>
      </c>
      <c r="V23" s="289">
        <v>1648.9868</v>
      </c>
      <c r="W23" s="289">
        <v>1648.0676</v>
      </c>
      <c r="X23" s="289">
        <v>1648.4944</v>
      </c>
    </row>
    <row r="24" s="281" customFormat="1" spans="1:24">
      <c r="A24" s="288" t="s">
        <v>383</v>
      </c>
      <c r="B24" s="289">
        <v>1240.3316</v>
      </c>
      <c r="C24" s="289">
        <v>1266.5108</v>
      </c>
      <c r="D24" s="289">
        <v>927.6176</v>
      </c>
      <c r="E24" s="289">
        <v>1325.8136</v>
      </c>
      <c r="F24" s="289">
        <v>1060.5764</v>
      </c>
      <c r="G24" s="289">
        <v>1590.774</v>
      </c>
      <c r="H24" s="289">
        <v>1472.6886</v>
      </c>
      <c r="I24" s="289">
        <v>1899.217</v>
      </c>
      <c r="J24" s="289">
        <v>3351.4114</v>
      </c>
      <c r="K24" s="289">
        <v>1071.5536</v>
      </c>
      <c r="L24" s="289">
        <v>795.2852</v>
      </c>
      <c r="M24" s="289">
        <v>1130.3642</v>
      </c>
      <c r="N24" s="289">
        <v>1406.7272</v>
      </c>
      <c r="O24" s="289">
        <v>1042.9914</v>
      </c>
      <c r="P24" s="289">
        <v>2451.6704</v>
      </c>
      <c r="Q24" s="289">
        <v>1711.6966</v>
      </c>
      <c r="R24" s="289">
        <v>1710.607</v>
      </c>
      <c r="S24" s="289">
        <v>760.7684</v>
      </c>
      <c r="T24" s="289">
        <v>828.3872</v>
      </c>
      <c r="U24" s="289">
        <v>2721.5324</v>
      </c>
      <c r="V24" s="289">
        <v>1710.7282</v>
      </c>
      <c r="W24" s="289">
        <v>1710.607</v>
      </c>
      <c r="X24" s="289">
        <v>1710.607</v>
      </c>
    </row>
    <row r="25" s="281" customFormat="1" spans="1:24">
      <c r="A25" s="288" t="s">
        <v>384</v>
      </c>
      <c r="B25" s="289">
        <v>1277.2564</v>
      </c>
      <c r="C25" s="289">
        <v>1304.4292</v>
      </c>
      <c r="D25" s="289">
        <v>953.764</v>
      </c>
      <c r="E25" s="289">
        <v>1366.0216</v>
      </c>
      <c r="F25" s="289">
        <v>1089.034</v>
      </c>
      <c r="G25" s="289">
        <v>1633.5828</v>
      </c>
      <c r="H25" s="289">
        <v>1508.6264</v>
      </c>
      <c r="I25" s="289">
        <v>1949.9504</v>
      </c>
      <c r="J25" s="289">
        <v>3441.338</v>
      </c>
      <c r="K25" s="289">
        <v>1100.4644</v>
      </c>
      <c r="L25" s="289">
        <v>817.2844</v>
      </c>
      <c r="M25" s="289">
        <v>1160.8532</v>
      </c>
      <c r="N25" s="289">
        <v>1448.7604</v>
      </c>
      <c r="O25" s="289">
        <v>1071.1346</v>
      </c>
      <c r="P25" s="289">
        <v>2526.5448</v>
      </c>
      <c r="Q25" s="289">
        <v>1764.0472</v>
      </c>
      <c r="R25" s="289">
        <v>1762.9234</v>
      </c>
      <c r="S25" s="289">
        <v>781.6768</v>
      </c>
      <c r="T25" s="289">
        <v>850.9804</v>
      </c>
      <c r="U25" s="289">
        <v>2804.9092</v>
      </c>
      <c r="V25" s="289">
        <v>1763.0484</v>
      </c>
      <c r="W25" s="289">
        <v>1762.9234</v>
      </c>
      <c r="X25" s="289">
        <v>1762.9234</v>
      </c>
    </row>
    <row r="26" s="281" customFormat="1" spans="1:24">
      <c r="A26" s="288" t="s">
        <v>385</v>
      </c>
      <c r="B26" s="289">
        <v>1314.1596</v>
      </c>
      <c r="C26" s="289">
        <v>1342.3368</v>
      </c>
      <c r="D26" s="289">
        <v>979.932</v>
      </c>
      <c r="E26" s="289">
        <v>1406.2296</v>
      </c>
      <c r="F26" s="289">
        <v>1117.4916</v>
      </c>
      <c r="G26" s="289">
        <v>1676.4024</v>
      </c>
      <c r="H26" s="289">
        <v>1544.5638</v>
      </c>
      <c r="I26" s="289">
        <v>2000.662</v>
      </c>
      <c r="J26" s="289">
        <v>3531.2536</v>
      </c>
      <c r="K26" s="289">
        <v>1129.375</v>
      </c>
      <c r="L26" s="289">
        <v>839.2836</v>
      </c>
      <c r="M26" s="289">
        <v>1191.3316</v>
      </c>
      <c r="N26" s="289">
        <v>1490.7936</v>
      </c>
      <c r="O26" s="289">
        <v>1099.2776</v>
      </c>
      <c r="P26" s="289">
        <v>2601.4304</v>
      </c>
      <c r="Q26" s="289">
        <v>1816.398</v>
      </c>
      <c r="R26" s="289">
        <v>1815.2396</v>
      </c>
      <c r="S26" s="289">
        <v>802.5852</v>
      </c>
      <c r="T26" s="289">
        <v>873.552</v>
      </c>
      <c r="U26" s="289">
        <v>2888.2972</v>
      </c>
      <c r="V26" s="289">
        <v>1815.3682</v>
      </c>
      <c r="W26" s="289">
        <v>1815.2396</v>
      </c>
      <c r="X26" s="289">
        <v>1815.2396</v>
      </c>
    </row>
    <row r="27" s="281" customFormat="1" spans="1:24">
      <c r="A27" s="288" t="s">
        <v>386</v>
      </c>
      <c r="B27" s="289">
        <v>1351.0736</v>
      </c>
      <c r="C27" s="289">
        <v>1380.2552</v>
      </c>
      <c r="D27" s="289">
        <v>1006.0892</v>
      </c>
      <c r="E27" s="289">
        <v>1446.4268</v>
      </c>
      <c r="F27" s="289">
        <v>1145.96</v>
      </c>
      <c r="G27" s="289">
        <v>1719.2222</v>
      </c>
      <c r="H27" s="289">
        <v>1580.4904</v>
      </c>
      <c r="I27" s="289">
        <v>2051.3952</v>
      </c>
      <c r="J27" s="289">
        <v>3621.1912</v>
      </c>
      <c r="K27" s="289">
        <v>1158.2748</v>
      </c>
      <c r="L27" s="289">
        <v>861.2828</v>
      </c>
      <c r="M27" s="289">
        <v>1221.8098</v>
      </c>
      <c r="N27" s="289">
        <v>1532.8376</v>
      </c>
      <c r="O27" s="289">
        <v>1127.4318</v>
      </c>
      <c r="P27" s="289">
        <v>2676.3046</v>
      </c>
      <c r="Q27" s="289">
        <v>1868.7486</v>
      </c>
      <c r="R27" s="289">
        <v>1867.556</v>
      </c>
      <c r="S27" s="289">
        <v>823.5044</v>
      </c>
      <c r="T27" s="289">
        <v>896.1344</v>
      </c>
      <c r="U27" s="289">
        <v>2971.674</v>
      </c>
      <c r="V27" s="289">
        <v>1867.6884</v>
      </c>
      <c r="W27" s="289">
        <v>1867.556</v>
      </c>
      <c r="X27" s="289">
        <v>1867.556</v>
      </c>
    </row>
    <row r="28" s="281" customFormat="1" spans="1:24">
      <c r="A28" s="288" t="s">
        <v>387</v>
      </c>
      <c r="B28" s="289">
        <v>1454.2672</v>
      </c>
      <c r="C28" s="289">
        <v>1485.6088</v>
      </c>
      <c r="D28" s="289">
        <v>1032.2572</v>
      </c>
      <c r="E28" s="289">
        <v>1483.9348</v>
      </c>
      <c r="F28" s="289">
        <v>1206.7204</v>
      </c>
      <c r="G28" s="289">
        <v>1890.3764</v>
      </c>
      <c r="H28" s="289">
        <v>1751.0004</v>
      </c>
      <c r="I28" s="289">
        <v>2267.5338</v>
      </c>
      <c r="J28" s="289">
        <v>3663.1394</v>
      </c>
      <c r="K28" s="289">
        <v>1251.6718</v>
      </c>
      <c r="L28" s="289">
        <v>897.2572</v>
      </c>
      <c r="M28" s="289">
        <v>1327.7366</v>
      </c>
      <c r="N28" s="289">
        <v>1571.9116</v>
      </c>
      <c r="O28" s="289">
        <v>1215.683</v>
      </c>
      <c r="P28" s="289">
        <v>2751.1944</v>
      </c>
      <c r="Q28" s="289">
        <v>1920.6358</v>
      </c>
      <c r="R28" s="289">
        <v>1919.8724</v>
      </c>
      <c r="S28" s="289">
        <v>844.5532</v>
      </c>
      <c r="T28" s="289">
        <v>926.3524</v>
      </c>
      <c r="U28" s="289">
        <v>3055.2468</v>
      </c>
      <c r="V28" s="289">
        <v>1920.0086</v>
      </c>
      <c r="W28" s="289">
        <v>1919.5806</v>
      </c>
      <c r="X28" s="289">
        <v>1919.8724</v>
      </c>
    </row>
    <row r="29" s="281" customFormat="1" spans="1:24">
      <c r="A29" s="288" t="s">
        <v>388</v>
      </c>
      <c r="B29" s="289">
        <v>1492.8984</v>
      </c>
      <c r="C29" s="289">
        <v>1525.3092</v>
      </c>
      <c r="D29" s="289">
        <v>1058.4036</v>
      </c>
      <c r="E29" s="289">
        <v>1524.0672</v>
      </c>
      <c r="F29" s="289">
        <v>1235.9988</v>
      </c>
      <c r="G29" s="289">
        <v>1936.2988</v>
      </c>
      <c r="H29" s="289">
        <v>1789.792</v>
      </c>
      <c r="I29" s="289">
        <v>2322.224</v>
      </c>
      <c r="J29" s="289">
        <v>3751.9092</v>
      </c>
      <c r="K29" s="289">
        <v>1282.1392</v>
      </c>
      <c r="L29" s="289">
        <v>919.6452</v>
      </c>
      <c r="M29" s="289">
        <v>1360.0528</v>
      </c>
      <c r="N29" s="289">
        <v>1613.8692</v>
      </c>
      <c r="O29" s="289">
        <v>1245.2746</v>
      </c>
      <c r="P29" s="289">
        <v>2826.08</v>
      </c>
      <c r="Q29" s="289">
        <v>1972.9734</v>
      </c>
      <c r="R29" s="289">
        <v>1972.1886</v>
      </c>
      <c r="S29" s="289">
        <v>865.4616</v>
      </c>
      <c r="T29" s="289">
        <v>949.14</v>
      </c>
      <c r="U29" s="289">
        <v>3138.629</v>
      </c>
      <c r="V29" s="289">
        <v>1972.3288</v>
      </c>
      <c r="W29" s="289">
        <v>1971.8888</v>
      </c>
      <c r="X29" s="289">
        <v>1972.1886</v>
      </c>
    </row>
    <row r="30" s="281" customFormat="1" spans="1:24">
      <c r="A30" s="288" t="s">
        <v>389</v>
      </c>
      <c r="B30" s="289">
        <v>1531.5404</v>
      </c>
      <c r="C30" s="289">
        <v>1564.988</v>
      </c>
      <c r="D30" s="289">
        <v>1084.5716</v>
      </c>
      <c r="E30" s="289">
        <v>1564.2104</v>
      </c>
      <c r="F30" s="289">
        <v>1265.2988</v>
      </c>
      <c r="G30" s="289">
        <v>1982.2212</v>
      </c>
      <c r="H30" s="289">
        <v>1828.5724</v>
      </c>
      <c r="I30" s="289">
        <v>2376.914</v>
      </c>
      <c r="J30" s="289">
        <v>3840.668</v>
      </c>
      <c r="K30" s="289">
        <v>1312.6176</v>
      </c>
      <c r="L30" s="289">
        <v>942.0224</v>
      </c>
      <c r="M30" s="289">
        <v>1392.358</v>
      </c>
      <c r="N30" s="289">
        <v>1655.8268</v>
      </c>
      <c r="O30" s="289">
        <v>1274.8664</v>
      </c>
      <c r="P30" s="289">
        <v>2900.9546</v>
      </c>
      <c r="Q30" s="289">
        <v>2025.311</v>
      </c>
      <c r="R30" s="289">
        <v>2024.505</v>
      </c>
      <c r="S30" s="289">
        <v>886.3808</v>
      </c>
      <c r="T30" s="289">
        <v>971.9276</v>
      </c>
      <c r="U30" s="289">
        <v>3222.022</v>
      </c>
      <c r="V30" s="289">
        <v>2024.649</v>
      </c>
      <c r="W30" s="289">
        <v>2024.197</v>
      </c>
      <c r="X30" s="289">
        <v>2024.505</v>
      </c>
    </row>
    <row r="31" s="281" customFormat="1" spans="1:24">
      <c r="A31" s="288" t="s">
        <v>390</v>
      </c>
      <c r="B31" s="289">
        <v>1570.1716</v>
      </c>
      <c r="C31" s="289">
        <v>1604.6776</v>
      </c>
      <c r="D31" s="289">
        <v>1110.7288</v>
      </c>
      <c r="E31" s="289">
        <v>1604.332</v>
      </c>
      <c r="F31" s="289">
        <v>1294.5988</v>
      </c>
      <c r="G31" s="289">
        <v>2028.1324</v>
      </c>
      <c r="H31" s="289">
        <v>1867.3532</v>
      </c>
      <c r="I31" s="289">
        <v>2431.6042</v>
      </c>
      <c r="J31" s="289">
        <v>3929.4488</v>
      </c>
      <c r="K31" s="289">
        <v>1343.085</v>
      </c>
      <c r="L31" s="289">
        <v>964.4212</v>
      </c>
      <c r="M31" s="289">
        <v>1424.6632</v>
      </c>
      <c r="N31" s="289">
        <v>1697.7736</v>
      </c>
      <c r="O31" s="289">
        <v>1304.48</v>
      </c>
      <c r="P31" s="289">
        <v>2975.8402</v>
      </c>
      <c r="Q31" s="289">
        <v>2077.6488</v>
      </c>
      <c r="R31" s="289">
        <v>2076.8214</v>
      </c>
      <c r="S31" s="289">
        <v>907.3</v>
      </c>
      <c r="T31" s="289">
        <v>994.7152</v>
      </c>
      <c r="U31" s="289">
        <v>3305.404</v>
      </c>
      <c r="V31" s="289">
        <v>2076.969</v>
      </c>
      <c r="W31" s="289">
        <v>2076.5052</v>
      </c>
      <c r="X31" s="289">
        <v>2076.8214</v>
      </c>
    </row>
    <row r="32" s="281" customFormat="1" spans="1:24">
      <c r="A32" s="288" t="s">
        <v>391</v>
      </c>
      <c r="B32" s="289">
        <v>1608.8136</v>
      </c>
      <c r="C32" s="289">
        <v>1644.3564</v>
      </c>
      <c r="D32" s="289">
        <v>1136.886</v>
      </c>
      <c r="E32" s="289">
        <v>1644.4644</v>
      </c>
      <c r="F32" s="289">
        <v>1323.888</v>
      </c>
      <c r="G32" s="289">
        <v>2074.0548</v>
      </c>
      <c r="H32" s="289">
        <v>1906.1448</v>
      </c>
      <c r="I32" s="289">
        <v>2486.294</v>
      </c>
      <c r="J32" s="289">
        <v>4018.2078</v>
      </c>
      <c r="K32" s="289">
        <v>1373.5526</v>
      </c>
      <c r="L32" s="289">
        <v>986.8092</v>
      </c>
      <c r="M32" s="289">
        <v>1456.9796</v>
      </c>
      <c r="N32" s="289">
        <v>1739.7312</v>
      </c>
      <c r="O32" s="289">
        <v>1334.0718</v>
      </c>
      <c r="P32" s="289">
        <v>3050.7146</v>
      </c>
      <c r="Q32" s="289">
        <v>2129.9864</v>
      </c>
      <c r="R32" s="289">
        <v>2129.1376</v>
      </c>
      <c r="S32" s="289">
        <v>928.2084</v>
      </c>
      <c r="T32" s="289">
        <v>1017.5028</v>
      </c>
      <c r="U32" s="289">
        <v>3388.7864</v>
      </c>
      <c r="V32" s="289">
        <v>2129.2892</v>
      </c>
      <c r="W32" s="289">
        <v>2128.8134</v>
      </c>
      <c r="X32" s="289">
        <v>2129.1376</v>
      </c>
    </row>
    <row r="33" s="281" customFormat="1" spans="1:24">
      <c r="A33" s="288" t="s">
        <v>392</v>
      </c>
      <c r="B33" s="289">
        <v>1647.4448</v>
      </c>
      <c r="C33" s="289">
        <v>1684.0568</v>
      </c>
      <c r="D33" s="289">
        <v>1163.0432</v>
      </c>
      <c r="E33" s="289">
        <v>1684.6076</v>
      </c>
      <c r="F33" s="289">
        <v>1353.188</v>
      </c>
      <c r="G33" s="289">
        <v>2119.9772</v>
      </c>
      <c r="H33" s="289">
        <v>1944.9364</v>
      </c>
      <c r="I33" s="289">
        <v>2540.9842</v>
      </c>
      <c r="J33" s="289">
        <v>4106.9666</v>
      </c>
      <c r="K33" s="289">
        <v>1404.031</v>
      </c>
      <c r="L33" s="289">
        <v>1009.1864</v>
      </c>
      <c r="M33" s="289">
        <v>1489.2848</v>
      </c>
      <c r="N33" s="289">
        <v>1781.6888</v>
      </c>
      <c r="O33" s="289">
        <v>1363.6634</v>
      </c>
      <c r="P33" s="289">
        <v>3125.6004</v>
      </c>
      <c r="Q33" s="289">
        <v>2182.313</v>
      </c>
      <c r="R33" s="289">
        <v>2181.443</v>
      </c>
      <c r="S33" s="289">
        <v>949.1276</v>
      </c>
      <c r="T33" s="289">
        <v>1040.2904</v>
      </c>
      <c r="U33" s="289">
        <v>3472.1684</v>
      </c>
      <c r="V33" s="289">
        <v>2181.5984</v>
      </c>
      <c r="W33" s="289">
        <v>2181.1106</v>
      </c>
      <c r="X33" s="289">
        <v>2181.443</v>
      </c>
    </row>
    <row r="34" s="281" customFormat="1" spans="1:24">
      <c r="A34" s="288" t="s">
        <v>393</v>
      </c>
      <c r="B34" s="289">
        <v>1696.8868</v>
      </c>
      <c r="C34" s="289">
        <v>1734.5356</v>
      </c>
      <c r="D34" s="289">
        <v>1200.0112</v>
      </c>
      <c r="E34" s="289">
        <v>1735.54</v>
      </c>
      <c r="F34" s="289">
        <v>1393.2664</v>
      </c>
      <c r="G34" s="289">
        <v>2176.6996</v>
      </c>
      <c r="H34" s="289">
        <v>1994.517</v>
      </c>
      <c r="I34" s="289">
        <v>2606.4524</v>
      </c>
      <c r="J34" s="289">
        <v>4206.5364</v>
      </c>
      <c r="K34" s="289">
        <v>1445.2874</v>
      </c>
      <c r="L34" s="289">
        <v>1042.3744</v>
      </c>
      <c r="M34" s="289">
        <v>1532.401</v>
      </c>
      <c r="N34" s="289">
        <v>1834.4356</v>
      </c>
      <c r="O34" s="289">
        <v>1404.077</v>
      </c>
      <c r="P34" s="289">
        <v>3211.2858</v>
      </c>
      <c r="Q34" s="289">
        <v>2245.4506</v>
      </c>
      <c r="R34" s="289">
        <v>2244.5594</v>
      </c>
      <c r="S34" s="289">
        <v>980.836</v>
      </c>
      <c r="T34" s="289">
        <v>1073.878</v>
      </c>
      <c r="U34" s="289">
        <v>3566.3616</v>
      </c>
      <c r="V34" s="289">
        <v>2244.7186</v>
      </c>
      <c r="W34" s="289">
        <v>2244.2188</v>
      </c>
      <c r="X34" s="289">
        <v>2244.5594</v>
      </c>
    </row>
    <row r="35" s="281" customFormat="1" spans="1:24">
      <c r="A35" s="288" t="s">
        <v>394</v>
      </c>
      <c r="B35" s="289">
        <v>1812.8352</v>
      </c>
      <c r="C35" s="289">
        <v>1852.6764</v>
      </c>
      <c r="D35" s="289">
        <v>1226.1792</v>
      </c>
      <c r="E35" s="289">
        <v>1842.762</v>
      </c>
      <c r="F35" s="289">
        <v>1498.4364</v>
      </c>
      <c r="G35" s="289">
        <v>2373.7782</v>
      </c>
      <c r="H35" s="289">
        <v>2193.9024</v>
      </c>
      <c r="I35" s="289">
        <v>2855.8882</v>
      </c>
      <c r="J35" s="289">
        <v>4295.3064</v>
      </c>
      <c r="K35" s="289">
        <v>1559.2142</v>
      </c>
      <c r="L35" s="289">
        <v>1102.26</v>
      </c>
      <c r="M35" s="289">
        <v>1655.117</v>
      </c>
      <c r="N35" s="289">
        <v>1891.74</v>
      </c>
      <c r="O35" s="289">
        <v>1513.8308</v>
      </c>
      <c r="P35" s="289">
        <v>3285.4086</v>
      </c>
      <c r="Q35" s="289">
        <v>2297.179</v>
      </c>
      <c r="R35" s="289">
        <v>2296.866</v>
      </c>
      <c r="S35" s="289">
        <v>1008.9696</v>
      </c>
      <c r="T35" s="289">
        <v>1138.5588</v>
      </c>
      <c r="U35" s="289">
        <v>3648.4256</v>
      </c>
      <c r="V35" s="289">
        <v>2296.667</v>
      </c>
      <c r="W35" s="289">
        <v>2296.3868</v>
      </c>
      <c r="X35" s="289">
        <v>2296.5008</v>
      </c>
    </row>
    <row r="36" s="281" customFormat="1" spans="1:24">
      <c r="A36" s="288" t="s">
        <v>395</v>
      </c>
      <c r="B36" s="289">
        <v>1853.1728</v>
      </c>
      <c r="C36" s="289">
        <v>1894.1156</v>
      </c>
      <c r="D36" s="289">
        <v>1252.3256</v>
      </c>
      <c r="E36" s="289">
        <v>1884.4172</v>
      </c>
      <c r="F36" s="289">
        <v>1529.378</v>
      </c>
      <c r="G36" s="289">
        <v>2422.8248</v>
      </c>
      <c r="H36" s="289">
        <v>2235.656</v>
      </c>
      <c r="I36" s="289">
        <v>2914.5784</v>
      </c>
      <c r="J36" s="289">
        <v>4384.0762</v>
      </c>
      <c r="K36" s="289">
        <v>1591.4114</v>
      </c>
      <c r="L36" s="289">
        <v>1125.512</v>
      </c>
      <c r="M36" s="289">
        <v>1689.2924</v>
      </c>
      <c r="N36" s="289">
        <v>1934.0432</v>
      </c>
      <c r="O36" s="289">
        <v>1545.0872</v>
      </c>
      <c r="P36" s="289">
        <v>3360.2766</v>
      </c>
      <c r="Q36" s="289">
        <v>2349.5022</v>
      </c>
      <c r="R36" s="289">
        <v>2349.182</v>
      </c>
      <c r="S36" s="289">
        <v>1030.0508</v>
      </c>
      <c r="T36" s="289">
        <v>1162.3076</v>
      </c>
      <c r="U36" s="289">
        <v>3731.7776</v>
      </c>
      <c r="V36" s="289">
        <v>2348.9786</v>
      </c>
      <c r="W36" s="289">
        <v>2348.6918</v>
      </c>
      <c r="X36" s="289">
        <v>2348.8086</v>
      </c>
    </row>
    <row r="37" s="281" customFormat="1" spans="1:24">
      <c r="A37" s="288" t="s">
        <v>396</v>
      </c>
      <c r="B37" s="289">
        <v>1893.5212</v>
      </c>
      <c r="C37" s="289">
        <v>1935.5332</v>
      </c>
      <c r="D37" s="289">
        <v>1278.4828</v>
      </c>
      <c r="E37" s="289">
        <v>1926.0832</v>
      </c>
      <c r="F37" s="289">
        <v>1560.3304</v>
      </c>
      <c r="G37" s="289">
        <v>2471.8716</v>
      </c>
      <c r="H37" s="289">
        <v>2277.4096</v>
      </c>
      <c r="I37" s="289">
        <v>2973.2688</v>
      </c>
      <c r="J37" s="289">
        <v>4472.835</v>
      </c>
      <c r="K37" s="289">
        <v>1623.6086</v>
      </c>
      <c r="L37" s="289">
        <v>1148.7748</v>
      </c>
      <c r="M37" s="289">
        <v>1723.479</v>
      </c>
      <c r="N37" s="289">
        <v>1976.3356</v>
      </c>
      <c r="O37" s="289">
        <v>1576.344</v>
      </c>
      <c r="P37" s="289">
        <v>3435.1336</v>
      </c>
      <c r="Q37" s="289">
        <v>2401.8256</v>
      </c>
      <c r="R37" s="289">
        <v>2401.4982</v>
      </c>
      <c r="S37" s="289">
        <v>1051.132</v>
      </c>
      <c r="T37" s="289">
        <v>1186.0456</v>
      </c>
      <c r="U37" s="289">
        <v>3815.1298</v>
      </c>
      <c r="V37" s="289">
        <v>2401.29</v>
      </c>
      <c r="W37" s="289">
        <v>2400.9964</v>
      </c>
      <c r="X37" s="289">
        <v>2401.116</v>
      </c>
    </row>
    <row r="38" s="281" customFormat="1" spans="1:24">
      <c r="A38" s="288" t="s">
        <v>397</v>
      </c>
      <c r="B38" s="289">
        <v>1933.848</v>
      </c>
      <c r="C38" s="289">
        <v>1976.9724</v>
      </c>
      <c r="D38" s="289">
        <v>1304.6508</v>
      </c>
      <c r="E38" s="289">
        <v>1967.7384</v>
      </c>
      <c r="F38" s="289">
        <v>1591.272</v>
      </c>
      <c r="G38" s="289">
        <v>2520.9074</v>
      </c>
      <c r="H38" s="289">
        <v>2319.1634</v>
      </c>
      <c r="I38" s="289">
        <v>3031.9478</v>
      </c>
      <c r="J38" s="289">
        <v>4561.616</v>
      </c>
      <c r="K38" s="289">
        <v>1655.806</v>
      </c>
      <c r="L38" s="289">
        <v>1172.0376</v>
      </c>
      <c r="M38" s="289">
        <v>1757.6436</v>
      </c>
      <c r="N38" s="289">
        <v>2018.628</v>
      </c>
      <c r="O38" s="289">
        <v>1607.6006</v>
      </c>
      <c r="P38" s="289">
        <v>3510.0016</v>
      </c>
      <c r="Q38" s="289">
        <v>2454.149</v>
      </c>
      <c r="R38" s="289">
        <v>2453.8142</v>
      </c>
      <c r="S38" s="289">
        <v>1072.2132</v>
      </c>
      <c r="T38" s="289">
        <v>1209.7836</v>
      </c>
      <c r="U38" s="289">
        <v>3898.4928</v>
      </c>
      <c r="V38" s="289">
        <v>2453.6016</v>
      </c>
      <c r="W38" s="289">
        <v>2453.3014</v>
      </c>
      <c r="X38" s="289">
        <v>2453.4234</v>
      </c>
    </row>
    <row r="39" s="281" customFormat="1" spans="1:24">
      <c r="A39" s="288" t="s">
        <v>398</v>
      </c>
      <c r="B39" s="289">
        <v>1974.1856</v>
      </c>
      <c r="C39" s="289">
        <v>2018.4008</v>
      </c>
      <c r="D39" s="289">
        <v>1330.8188</v>
      </c>
      <c r="E39" s="289">
        <v>2009.4044</v>
      </c>
      <c r="F39" s="289">
        <v>1622.2244</v>
      </c>
      <c r="G39" s="289">
        <v>2569.965</v>
      </c>
      <c r="H39" s="289">
        <v>2360.917</v>
      </c>
      <c r="I39" s="289">
        <v>3090.638</v>
      </c>
      <c r="J39" s="289">
        <v>4650.3748</v>
      </c>
      <c r="K39" s="289">
        <v>1688.0032</v>
      </c>
      <c r="L39" s="289">
        <v>1195.3112</v>
      </c>
      <c r="M39" s="289">
        <v>1791.819</v>
      </c>
      <c r="N39" s="289">
        <v>2060.9204</v>
      </c>
      <c r="O39" s="289">
        <v>1638.8574</v>
      </c>
      <c r="P39" s="289">
        <v>3584.8588</v>
      </c>
      <c r="Q39" s="289">
        <v>2506.4726</v>
      </c>
      <c r="R39" s="289">
        <v>2506.1304</v>
      </c>
      <c r="S39" s="289">
        <v>1093.2944</v>
      </c>
      <c r="T39" s="289">
        <v>1233.5324</v>
      </c>
      <c r="U39" s="289">
        <v>3981.845</v>
      </c>
      <c r="V39" s="289">
        <v>2505.9128</v>
      </c>
      <c r="W39" s="289">
        <v>2505.6064</v>
      </c>
      <c r="X39" s="289">
        <v>2505.7312</v>
      </c>
    </row>
    <row r="40" s="281" customFormat="1" spans="1:24">
      <c r="A40" s="288" t="s">
        <v>399</v>
      </c>
      <c r="B40" s="289">
        <v>2014.534</v>
      </c>
      <c r="C40" s="289">
        <v>2059.8292</v>
      </c>
      <c r="D40" s="289">
        <v>1356.9652</v>
      </c>
      <c r="E40" s="289">
        <v>2051.0704</v>
      </c>
      <c r="F40" s="289">
        <v>1653.166</v>
      </c>
      <c r="G40" s="289">
        <v>2619.0006</v>
      </c>
      <c r="H40" s="289">
        <v>2402.6706</v>
      </c>
      <c r="I40" s="289">
        <v>3149.328</v>
      </c>
      <c r="J40" s="289">
        <v>4739.1446</v>
      </c>
      <c r="K40" s="289">
        <v>1720.1894</v>
      </c>
      <c r="L40" s="289">
        <v>1218.574</v>
      </c>
      <c r="M40" s="289">
        <v>1826.0056</v>
      </c>
      <c r="N40" s="289">
        <v>2103.2128</v>
      </c>
      <c r="O40" s="289">
        <v>1670.125</v>
      </c>
      <c r="P40" s="289">
        <v>3659.7268</v>
      </c>
      <c r="Q40" s="289">
        <v>2558.796</v>
      </c>
      <c r="R40" s="289">
        <v>2558.4464</v>
      </c>
      <c r="S40" s="289">
        <v>1114.3756</v>
      </c>
      <c r="T40" s="289">
        <v>1257.2704</v>
      </c>
      <c r="U40" s="289">
        <v>4065.197</v>
      </c>
      <c r="V40" s="289">
        <v>2558.2244</v>
      </c>
      <c r="W40" s="289">
        <v>2557.9112</v>
      </c>
      <c r="X40" s="289">
        <v>2558.0386</v>
      </c>
    </row>
    <row r="41" s="281" customFormat="1" spans="1:24">
      <c r="A41" s="288" t="s">
        <v>400</v>
      </c>
      <c r="B41" s="289">
        <v>2054.8608</v>
      </c>
      <c r="C41" s="289">
        <v>2101.2576</v>
      </c>
      <c r="D41" s="289">
        <v>1383.1332</v>
      </c>
      <c r="E41" s="289">
        <v>2092.7364</v>
      </c>
      <c r="F41" s="289">
        <v>1684.1076</v>
      </c>
      <c r="G41" s="289">
        <v>2668.0472</v>
      </c>
      <c r="H41" s="289">
        <v>2444.4242</v>
      </c>
      <c r="I41" s="289">
        <v>3208.0182</v>
      </c>
      <c r="J41" s="289">
        <v>4827.9034</v>
      </c>
      <c r="K41" s="289">
        <v>1752.3866</v>
      </c>
      <c r="L41" s="289">
        <v>1241.8368</v>
      </c>
      <c r="M41" s="289">
        <v>1860.181</v>
      </c>
      <c r="N41" s="289">
        <v>2145.516</v>
      </c>
      <c r="O41" s="289">
        <v>1701.3816</v>
      </c>
      <c r="P41" s="289">
        <v>3734.5946</v>
      </c>
      <c r="Q41" s="289">
        <v>2611.1194</v>
      </c>
      <c r="R41" s="289">
        <v>2610.7626</v>
      </c>
      <c r="S41" s="289">
        <v>1135.4568</v>
      </c>
      <c r="T41" s="289">
        <v>1281.0192</v>
      </c>
      <c r="U41" s="289">
        <v>4148.5492</v>
      </c>
      <c r="V41" s="289">
        <v>2610.5358</v>
      </c>
      <c r="W41" s="289">
        <v>2610.2162</v>
      </c>
      <c r="X41" s="289">
        <v>2610.3462</v>
      </c>
    </row>
    <row r="42" s="281" customFormat="1" spans="1:24">
      <c r="A42" s="288" t="s">
        <v>401</v>
      </c>
      <c r="B42" s="289">
        <v>2095.2092</v>
      </c>
      <c r="C42" s="289">
        <v>2142.6752</v>
      </c>
      <c r="D42" s="289">
        <v>1409.2904</v>
      </c>
      <c r="E42" s="289">
        <v>2134.4024</v>
      </c>
      <c r="F42" s="289">
        <v>1715.06</v>
      </c>
      <c r="G42" s="289">
        <v>2717.094</v>
      </c>
      <c r="H42" s="289">
        <v>2486.1668</v>
      </c>
      <c r="I42" s="289">
        <v>3266.7082</v>
      </c>
      <c r="J42" s="289">
        <v>4916.6844</v>
      </c>
      <c r="K42" s="289">
        <v>1784.584</v>
      </c>
      <c r="L42" s="289">
        <v>1265.0888</v>
      </c>
      <c r="M42" s="289">
        <v>1894.3676</v>
      </c>
      <c r="N42" s="289">
        <v>2187.8084</v>
      </c>
      <c r="O42" s="289">
        <v>1732.6272</v>
      </c>
      <c r="P42" s="289">
        <v>3809.4516</v>
      </c>
      <c r="Q42" s="289">
        <v>2663.4428</v>
      </c>
      <c r="R42" s="289">
        <v>2663.0788</v>
      </c>
      <c r="S42" s="289">
        <v>1156.538</v>
      </c>
      <c r="T42" s="289">
        <v>1304.7572</v>
      </c>
      <c r="U42" s="289">
        <v>4231.9012</v>
      </c>
      <c r="V42" s="289">
        <v>2662.8474</v>
      </c>
      <c r="W42" s="289">
        <v>2662.521</v>
      </c>
      <c r="X42" s="289">
        <v>2662.654</v>
      </c>
    </row>
    <row r="43" s="281" customFormat="1" spans="1:24">
      <c r="A43" s="288" t="s">
        <v>402</v>
      </c>
      <c r="B43" s="289">
        <v>2135.536</v>
      </c>
      <c r="C43" s="289">
        <v>2184.1144</v>
      </c>
      <c r="D43" s="289">
        <v>1435.4584</v>
      </c>
      <c r="E43" s="289">
        <v>2176.0576</v>
      </c>
      <c r="F43" s="289">
        <v>1745.9908</v>
      </c>
      <c r="G43" s="289">
        <v>2766.1406</v>
      </c>
      <c r="H43" s="289">
        <v>2527.9204</v>
      </c>
      <c r="I43" s="289">
        <v>3325.3984</v>
      </c>
      <c r="J43" s="289">
        <v>5005.4432</v>
      </c>
      <c r="K43" s="289">
        <v>1816.7812</v>
      </c>
      <c r="L43" s="289">
        <v>1288.3516</v>
      </c>
      <c r="M43" s="289">
        <v>1928.5432</v>
      </c>
      <c r="N43" s="289">
        <v>2230.1008</v>
      </c>
      <c r="O43" s="289">
        <v>1763.8838</v>
      </c>
      <c r="P43" s="289">
        <v>3884.3196</v>
      </c>
      <c r="Q43" s="289">
        <v>2715.7554</v>
      </c>
      <c r="R43" s="289">
        <v>2715.3838</v>
      </c>
      <c r="S43" s="289">
        <v>1177.63</v>
      </c>
      <c r="T43" s="289">
        <v>1328.4952</v>
      </c>
      <c r="U43" s="289">
        <v>4315.2644</v>
      </c>
      <c r="V43" s="289">
        <v>2715.1478</v>
      </c>
      <c r="W43" s="289">
        <v>2714.815</v>
      </c>
      <c r="X43" s="289">
        <v>2714.9504</v>
      </c>
    </row>
    <row r="44" s="281" customFormat="1" ht="13.5" spans="1:24">
      <c r="A44" s="288" t="s">
        <v>403</v>
      </c>
      <c r="B44" s="289">
        <v>2175.8736</v>
      </c>
      <c r="C44" s="289">
        <v>2225.532</v>
      </c>
      <c r="D44" s="289">
        <v>1461.6048</v>
      </c>
      <c r="E44" s="289">
        <v>2217.7236</v>
      </c>
      <c r="F44" s="289">
        <v>1776.9432</v>
      </c>
      <c r="G44" s="289">
        <v>2815.1762</v>
      </c>
      <c r="H44" s="289">
        <v>2569.6742</v>
      </c>
      <c r="I44" s="289">
        <v>3384.0776</v>
      </c>
      <c r="J44" s="289">
        <v>5094.213</v>
      </c>
      <c r="K44" s="289">
        <v>1848.9784</v>
      </c>
      <c r="L44" s="289">
        <v>1311.6252</v>
      </c>
      <c r="M44" s="289">
        <v>1962.7186</v>
      </c>
      <c r="N44" s="289">
        <v>2272.3932</v>
      </c>
      <c r="O44" s="289">
        <v>1795.1406</v>
      </c>
      <c r="P44" s="289">
        <v>3959.1766</v>
      </c>
      <c r="Q44" s="289">
        <v>2768.0786</v>
      </c>
      <c r="R44" s="289">
        <v>2767.7</v>
      </c>
      <c r="S44" s="289">
        <v>1198.7112</v>
      </c>
      <c r="T44" s="289">
        <v>1352.2548</v>
      </c>
      <c r="U44" s="289">
        <v>4398.6164</v>
      </c>
      <c r="V44" s="289">
        <v>2767.4592</v>
      </c>
      <c r="W44" s="289">
        <v>2767.12</v>
      </c>
      <c r="X44" s="289">
        <v>2767.2578</v>
      </c>
    </row>
    <row r="45" s="281" customFormat="1" spans="1:24">
      <c r="A45" s="290" t="s">
        <v>2232</v>
      </c>
      <c r="B45" s="291">
        <v>95.5268</v>
      </c>
      <c r="C45" s="291">
        <v>97.6794</v>
      </c>
      <c r="D45" s="291">
        <v>56.519</v>
      </c>
      <c r="E45" s="291">
        <v>95.852</v>
      </c>
      <c r="F45" s="291">
        <v>78.8252</v>
      </c>
      <c r="G45" s="291">
        <v>114.1834</v>
      </c>
      <c r="H45" s="291">
        <v>105.3204</v>
      </c>
      <c r="I45" s="291">
        <v>135.5164</v>
      </c>
      <c r="J45" s="291">
        <v>200.398</v>
      </c>
      <c r="K45" s="291">
        <v>88.6716</v>
      </c>
      <c r="L45" s="291">
        <v>58.607</v>
      </c>
      <c r="M45" s="291">
        <v>91.0298</v>
      </c>
      <c r="N45" s="291">
        <v>97.6794</v>
      </c>
      <c r="O45" s="291">
        <v>77.4212</v>
      </c>
      <c r="P45" s="291">
        <v>165.6224</v>
      </c>
      <c r="Q45" s="291">
        <v>114.9844</v>
      </c>
      <c r="R45" s="291">
        <v>114.9544</v>
      </c>
      <c r="S45" s="291">
        <v>54.8532</v>
      </c>
      <c r="T45" s="291">
        <v>61.3868</v>
      </c>
      <c r="U45" s="291">
        <v>184.0312</v>
      </c>
      <c r="V45" s="291">
        <v>114.9372</v>
      </c>
      <c r="W45" s="291">
        <v>114.8974</v>
      </c>
      <c r="X45" s="295">
        <v>114.9456</v>
      </c>
    </row>
    <row r="46" s="281" customFormat="1" spans="1:24">
      <c r="A46" s="290" t="s">
        <v>1808</v>
      </c>
      <c r="B46" s="292">
        <v>93.8382</v>
      </c>
      <c r="C46" s="292">
        <v>94.4986</v>
      </c>
      <c r="D46" s="292">
        <v>56.1944</v>
      </c>
      <c r="E46" s="292">
        <v>91.168</v>
      </c>
      <c r="F46" s="292">
        <v>76.3478</v>
      </c>
      <c r="G46" s="292">
        <v>105.2046</v>
      </c>
      <c r="H46" s="292">
        <v>92.998</v>
      </c>
      <c r="I46" s="292">
        <v>132.5308</v>
      </c>
      <c r="J46" s="292">
        <v>179.0534</v>
      </c>
      <c r="K46" s="292">
        <v>84.9504</v>
      </c>
      <c r="L46" s="292">
        <v>58.239</v>
      </c>
      <c r="M46" s="292">
        <v>87.1248</v>
      </c>
      <c r="N46" s="292">
        <v>95.9806</v>
      </c>
      <c r="O46" s="292">
        <v>70.4762</v>
      </c>
      <c r="P46" s="292">
        <v>152.7166</v>
      </c>
      <c r="Q46" s="292">
        <v>106.5588</v>
      </c>
      <c r="R46" s="292">
        <v>106.5384</v>
      </c>
      <c r="S46" s="292">
        <v>53.198</v>
      </c>
      <c r="T46" s="292">
        <v>60.4888</v>
      </c>
      <c r="U46" s="292">
        <v>170.739</v>
      </c>
      <c r="V46" s="292">
        <v>106.5558</v>
      </c>
      <c r="W46" s="292">
        <v>106.4926</v>
      </c>
      <c r="X46" s="296">
        <v>106.5304</v>
      </c>
    </row>
    <row r="47" s="281" customFormat="1" spans="1:24">
      <c r="A47" s="290" t="s">
        <v>1809</v>
      </c>
      <c r="B47" s="292">
        <v>93.3086</v>
      </c>
      <c r="C47" s="292">
        <v>93.774</v>
      </c>
      <c r="D47" s="292">
        <v>55.015</v>
      </c>
      <c r="E47" s="292">
        <v>90.5508</v>
      </c>
      <c r="F47" s="292">
        <v>75.7952</v>
      </c>
      <c r="G47" s="292">
        <v>104.794</v>
      </c>
      <c r="H47" s="292">
        <v>92.6294</v>
      </c>
      <c r="I47" s="292">
        <v>131.1648</v>
      </c>
      <c r="J47" s="292">
        <v>159.6984</v>
      </c>
      <c r="K47" s="292">
        <v>84.6588</v>
      </c>
      <c r="L47" s="292">
        <v>56.962</v>
      </c>
      <c r="M47" s="292">
        <v>86.8112</v>
      </c>
      <c r="N47" s="292">
        <v>95.2452</v>
      </c>
      <c r="O47" s="292">
        <v>70.2602</v>
      </c>
      <c r="P47" s="292">
        <v>152.147</v>
      </c>
      <c r="Q47" s="292">
        <v>103.046</v>
      </c>
      <c r="R47" s="292">
        <v>103.0264</v>
      </c>
      <c r="S47" s="292">
        <v>52.1482</v>
      </c>
      <c r="T47" s="292">
        <v>60.1098</v>
      </c>
      <c r="U47" s="292">
        <v>169.1206</v>
      </c>
      <c r="V47" s="292">
        <v>103.043</v>
      </c>
      <c r="W47" s="292">
        <v>102.9826</v>
      </c>
      <c r="X47" s="296">
        <v>103.019</v>
      </c>
    </row>
    <row r="48" s="281" customFormat="1" spans="1:24">
      <c r="A48" s="290" t="s">
        <v>1795</v>
      </c>
      <c r="B48" s="292">
        <v>89.6802</v>
      </c>
      <c r="C48" s="292">
        <v>92.233</v>
      </c>
      <c r="D48" s="292">
        <v>53.0524</v>
      </c>
      <c r="E48" s="292">
        <v>87.8534</v>
      </c>
      <c r="F48" s="292">
        <v>74.374</v>
      </c>
      <c r="G48" s="292">
        <v>104.2916</v>
      </c>
      <c r="H48" s="292">
        <v>86.893</v>
      </c>
      <c r="I48" s="292">
        <v>129.93</v>
      </c>
      <c r="J48" s="292">
        <v>154.9692</v>
      </c>
      <c r="K48" s="292">
        <v>85.3786</v>
      </c>
      <c r="L48" s="292">
        <v>50.3048</v>
      </c>
      <c r="M48" s="292">
        <v>85.3786</v>
      </c>
      <c r="N48" s="292">
        <v>92.233</v>
      </c>
      <c r="O48" s="292">
        <v>65.939</v>
      </c>
      <c r="P48" s="292">
        <v>145.5622</v>
      </c>
      <c r="Q48" s="292">
        <v>99.176</v>
      </c>
      <c r="R48" s="292">
        <v>99.2084</v>
      </c>
      <c r="S48" s="292">
        <v>50.3048</v>
      </c>
      <c r="T48" s="292">
        <v>57.9638</v>
      </c>
      <c r="U48" s="292">
        <v>165.66</v>
      </c>
      <c r="V48" s="292">
        <v>99.1876</v>
      </c>
      <c r="W48" s="292">
        <v>99.1396</v>
      </c>
      <c r="X48" s="296">
        <v>99.1876</v>
      </c>
    </row>
    <row r="49" s="281" customFormat="1" spans="1:24">
      <c r="A49" s="290" t="s">
        <v>1796</v>
      </c>
      <c r="B49" s="292">
        <v>88.0352</v>
      </c>
      <c r="C49" s="292">
        <v>91.194</v>
      </c>
      <c r="D49" s="292">
        <v>52.9876</v>
      </c>
      <c r="E49" s="292">
        <v>87.0516</v>
      </c>
      <c r="F49" s="292">
        <v>73.6052</v>
      </c>
      <c r="G49" s="292">
        <v>100.624</v>
      </c>
      <c r="H49" s="292">
        <v>84.9012</v>
      </c>
      <c r="I49" s="292">
        <v>127.0722</v>
      </c>
      <c r="J49" s="292">
        <v>151.2016</v>
      </c>
      <c r="K49" s="292">
        <v>82.6846</v>
      </c>
      <c r="L49" s="292">
        <v>50.2508</v>
      </c>
      <c r="M49" s="292">
        <v>82.6846</v>
      </c>
      <c r="N49" s="292">
        <v>91.194</v>
      </c>
      <c r="O49" s="292">
        <v>64.2622</v>
      </c>
      <c r="P49" s="292">
        <v>144.137</v>
      </c>
      <c r="Q49" s="292">
        <v>98.9792</v>
      </c>
      <c r="R49" s="292">
        <v>99.0114</v>
      </c>
      <c r="S49" s="292">
        <v>50.2508</v>
      </c>
      <c r="T49" s="292">
        <v>57.487</v>
      </c>
      <c r="U49" s="292">
        <v>163.5712</v>
      </c>
      <c r="V49" s="292">
        <v>98.9908</v>
      </c>
      <c r="W49" s="292">
        <v>98.9428</v>
      </c>
      <c r="X49" s="296">
        <v>98.9908</v>
      </c>
    </row>
    <row r="50" s="281" customFormat="1" spans="1:24">
      <c r="A50" s="290" t="s">
        <v>1797</v>
      </c>
      <c r="B50" s="292">
        <v>87.2348</v>
      </c>
      <c r="C50" s="292">
        <v>90.177</v>
      </c>
      <c r="D50" s="292">
        <v>52.024</v>
      </c>
      <c r="E50" s="292">
        <v>85.862</v>
      </c>
      <c r="F50" s="292">
        <v>72.1124</v>
      </c>
      <c r="G50" s="292">
        <v>98.7842</v>
      </c>
      <c r="H50" s="292">
        <v>83.8736</v>
      </c>
      <c r="I50" s="292">
        <v>125.0166</v>
      </c>
      <c r="J50" s="292">
        <v>148.3784</v>
      </c>
      <c r="K50" s="292">
        <v>81.3428</v>
      </c>
      <c r="L50" s="292">
        <v>49.3954</v>
      </c>
      <c r="M50" s="292">
        <v>81.3428</v>
      </c>
      <c r="N50" s="292">
        <v>90.177</v>
      </c>
      <c r="O50" s="292">
        <v>63.4072</v>
      </c>
      <c r="P50" s="292">
        <v>140.695</v>
      </c>
      <c r="Q50" s="292">
        <v>96.123</v>
      </c>
      <c r="R50" s="292">
        <v>96.154</v>
      </c>
      <c r="S50" s="292">
        <v>49.3954</v>
      </c>
      <c r="T50" s="292">
        <v>56.7732</v>
      </c>
      <c r="U50" s="292">
        <v>160.4344</v>
      </c>
      <c r="V50" s="292">
        <v>96.1342</v>
      </c>
      <c r="W50" s="292">
        <v>96.0884</v>
      </c>
      <c r="X50" s="296">
        <v>96.1342</v>
      </c>
    </row>
    <row r="51" s="281" customFormat="1" spans="11:11">
      <c r="K51" s="294"/>
    </row>
  </sheetData>
  <mergeCells count="3">
    <mergeCell ref="A1:X1"/>
    <mergeCell ref="A2:X2"/>
    <mergeCell ref="A3:X3"/>
  </mergeCells>
  <hyperlinks>
    <hyperlink ref="Y1" location="目录!A1" display="目录"/>
    <hyperlink ref="Y2" location="'F4-分区表'!A1" display="分区"/>
  </hyperlinks>
  <pageMargins left="0.75" right="0.75" top="1" bottom="1" header="0.5" footer="0.5"/>
  <pageSetup paperSize="9"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16"/>
  <sheetViews>
    <sheetView topLeftCell="A98" workbookViewId="0">
      <selection activeCell="B117" sqref="B117"/>
    </sheetView>
  </sheetViews>
  <sheetFormatPr defaultColWidth="9" defaultRowHeight="13.5" outlineLevelCol="3"/>
  <cols>
    <col min="1" max="3" width="30.625" style="270" customWidth="1"/>
    <col min="4" max="16384" width="9" style="270"/>
  </cols>
  <sheetData>
    <row r="1" s="270" customFormat="1" ht="33" customHeight="1" spans="1:4">
      <c r="A1" s="271" t="s">
        <v>427</v>
      </c>
      <c r="B1" s="271" t="s">
        <v>308</v>
      </c>
      <c r="C1" s="272" t="s">
        <v>427</v>
      </c>
      <c r="D1" s="273" t="s">
        <v>65</v>
      </c>
    </row>
    <row r="2" s="270" customFormat="1" ht="17.25" spans="1:4">
      <c r="A2" s="274" t="s">
        <v>1389</v>
      </c>
      <c r="B2" s="274" t="s">
        <v>2183</v>
      </c>
      <c r="C2" s="275" t="s">
        <v>434</v>
      </c>
      <c r="D2" s="276"/>
    </row>
    <row r="3" s="270" customFormat="1" ht="17.25" spans="1:4">
      <c r="A3" s="274" t="s">
        <v>957</v>
      </c>
      <c r="B3" s="274" t="s">
        <v>2183</v>
      </c>
      <c r="C3" s="275" t="s">
        <v>432</v>
      </c>
      <c r="D3" s="273" t="s">
        <v>2233</v>
      </c>
    </row>
    <row r="4" s="270" customFormat="1" ht="17.25" spans="1:3">
      <c r="A4" s="274" t="s">
        <v>1059</v>
      </c>
      <c r="B4" s="274" t="s">
        <v>2183</v>
      </c>
      <c r="C4" s="275" t="s">
        <v>433</v>
      </c>
    </row>
    <row r="5" s="270" customFormat="1" ht="17.25" spans="1:3">
      <c r="A5" s="274" t="s">
        <v>2234</v>
      </c>
      <c r="B5" s="274" t="s">
        <v>2188</v>
      </c>
      <c r="C5" s="275" t="s">
        <v>1338</v>
      </c>
    </row>
    <row r="6" s="270" customFormat="1" ht="17.25" spans="1:3">
      <c r="A6" s="274" t="s">
        <v>942</v>
      </c>
      <c r="B6" s="274" t="s">
        <v>2235</v>
      </c>
      <c r="C6" s="275" t="s">
        <v>609</v>
      </c>
    </row>
    <row r="7" s="270" customFormat="1" ht="17.25" spans="1:3">
      <c r="A7" s="274" t="s">
        <v>1410</v>
      </c>
      <c r="B7" s="274" t="s">
        <v>2183</v>
      </c>
      <c r="C7" s="275" t="s">
        <v>574</v>
      </c>
    </row>
    <row r="8" s="270" customFormat="1" ht="17.25" spans="1:3">
      <c r="A8" s="274" t="s">
        <v>1230</v>
      </c>
      <c r="B8" s="274" t="s">
        <v>2188</v>
      </c>
      <c r="C8" s="275" t="s">
        <v>1229</v>
      </c>
    </row>
    <row r="9" s="270" customFormat="1" ht="17.25" spans="1:3">
      <c r="A9" s="274" t="s">
        <v>2236</v>
      </c>
      <c r="B9" s="274" t="s">
        <v>2188</v>
      </c>
      <c r="C9" s="275" t="s">
        <v>2237</v>
      </c>
    </row>
    <row r="10" s="270" customFormat="1" ht="17.25" spans="1:3">
      <c r="A10" s="274" t="s">
        <v>1215</v>
      </c>
      <c r="B10" s="274" t="s">
        <v>2188</v>
      </c>
      <c r="C10" s="274" t="s">
        <v>435</v>
      </c>
    </row>
    <row r="11" s="270" customFormat="1" ht="17.25" spans="1:3">
      <c r="A11" s="274" t="s">
        <v>2238</v>
      </c>
      <c r="B11" s="274" t="s">
        <v>2183</v>
      </c>
      <c r="C11" s="274" t="s">
        <v>556</v>
      </c>
    </row>
    <row r="12" s="270" customFormat="1" ht="17.25" spans="1:3">
      <c r="A12" s="274" t="s">
        <v>1227</v>
      </c>
      <c r="B12" s="274" t="s">
        <v>2188</v>
      </c>
      <c r="C12" s="274" t="s">
        <v>1226</v>
      </c>
    </row>
    <row r="13" s="270" customFormat="1" ht="17.25" spans="1:3">
      <c r="A13" s="274" t="s">
        <v>2239</v>
      </c>
      <c r="B13" s="274" t="s">
        <v>2222</v>
      </c>
      <c r="C13" s="275" t="s">
        <v>597</v>
      </c>
    </row>
    <row r="14" s="270" customFormat="1" ht="17.25" spans="1:3">
      <c r="A14" s="274" t="s">
        <v>877</v>
      </c>
      <c r="B14" s="274" t="s">
        <v>2196</v>
      </c>
      <c r="C14" s="274" t="s">
        <v>610</v>
      </c>
    </row>
    <row r="15" s="270" customFormat="1" ht="17.25" spans="1:3">
      <c r="A15" s="274" t="s">
        <v>961</v>
      </c>
      <c r="B15" s="274" t="s">
        <v>2183</v>
      </c>
      <c r="C15" s="274" t="s">
        <v>438</v>
      </c>
    </row>
    <row r="16" s="270" customFormat="1" ht="17.25" spans="1:3">
      <c r="A16" s="274" t="s">
        <v>1237</v>
      </c>
      <c r="B16" s="274" t="s">
        <v>2188</v>
      </c>
      <c r="C16" s="274" t="s">
        <v>444</v>
      </c>
    </row>
    <row r="17" s="270" customFormat="1" ht="17.25" spans="1:3">
      <c r="A17" s="274" t="s">
        <v>1006</v>
      </c>
      <c r="B17" s="274" t="s">
        <v>2187</v>
      </c>
      <c r="C17" s="275" t="s">
        <v>575</v>
      </c>
    </row>
    <row r="18" s="270" customFormat="1" ht="17.25" spans="1:3">
      <c r="A18" s="274" t="s">
        <v>2240</v>
      </c>
      <c r="B18" s="274" t="s">
        <v>2187</v>
      </c>
      <c r="C18" s="274" t="s">
        <v>657</v>
      </c>
    </row>
    <row r="19" s="270" customFormat="1" ht="17.25" spans="1:3">
      <c r="A19" s="274" t="s">
        <v>1235</v>
      </c>
      <c r="B19" s="274" t="s">
        <v>2188</v>
      </c>
      <c r="C19" s="274" t="s">
        <v>443</v>
      </c>
    </row>
    <row r="20" s="270" customFormat="1" ht="17.25" spans="1:3">
      <c r="A20" s="274" t="s">
        <v>2241</v>
      </c>
      <c r="B20" s="274" t="s">
        <v>2188</v>
      </c>
      <c r="C20" s="274" t="s">
        <v>2242</v>
      </c>
    </row>
    <row r="21" s="270" customFormat="1" ht="17.25" spans="1:3">
      <c r="A21" s="274" t="s">
        <v>2243</v>
      </c>
      <c r="B21" s="274" t="s">
        <v>2183</v>
      </c>
      <c r="C21" s="274" t="s">
        <v>448</v>
      </c>
    </row>
    <row r="22" s="270" customFormat="1" ht="17.25" spans="1:3">
      <c r="A22" s="274" t="s">
        <v>1532</v>
      </c>
      <c r="B22" s="274" t="s">
        <v>2189</v>
      </c>
      <c r="C22" s="274" t="s">
        <v>612</v>
      </c>
    </row>
    <row r="23" s="270" customFormat="1" ht="17.25" spans="1:3">
      <c r="A23" s="274" t="s">
        <v>1469</v>
      </c>
      <c r="B23" s="274" t="s">
        <v>2188</v>
      </c>
      <c r="C23" s="274" t="s">
        <v>455</v>
      </c>
    </row>
    <row r="24" s="270" customFormat="1" ht="17.25" spans="1:3">
      <c r="A24" s="274" t="s">
        <v>1475</v>
      </c>
      <c r="B24" s="274" t="s">
        <v>2183</v>
      </c>
      <c r="C24" s="274" t="s">
        <v>451</v>
      </c>
    </row>
    <row r="25" s="270" customFormat="1" ht="17.25" spans="1:3">
      <c r="A25" s="274" t="s">
        <v>1482</v>
      </c>
      <c r="B25" s="274" t="s">
        <v>2188</v>
      </c>
      <c r="C25" s="274" t="s">
        <v>449</v>
      </c>
    </row>
    <row r="26" s="270" customFormat="1" ht="17.25" spans="1:3">
      <c r="A26" s="274" t="s">
        <v>1610</v>
      </c>
      <c r="B26" s="274" t="s">
        <v>2183</v>
      </c>
      <c r="C26" s="274" t="s">
        <v>648</v>
      </c>
    </row>
    <row r="27" s="270" customFormat="1" ht="17.25" spans="1:3">
      <c r="A27" s="274" t="s">
        <v>1489</v>
      </c>
      <c r="B27" s="274" t="s">
        <v>2188</v>
      </c>
      <c r="C27" s="274" t="s">
        <v>454</v>
      </c>
    </row>
    <row r="28" s="270" customFormat="1" ht="17.25" spans="1:3">
      <c r="A28" s="274" t="s">
        <v>2244</v>
      </c>
      <c r="B28" s="274" t="s">
        <v>2188</v>
      </c>
      <c r="C28" s="274" t="s">
        <v>2245</v>
      </c>
    </row>
    <row r="29" s="270" customFormat="1" ht="17.25" spans="1:3">
      <c r="A29" s="274" t="s">
        <v>2246</v>
      </c>
      <c r="B29" s="274" t="s">
        <v>2183</v>
      </c>
      <c r="C29" s="274" t="s">
        <v>453</v>
      </c>
    </row>
    <row r="30" s="270" customFormat="1" ht="17.25" spans="1:3">
      <c r="A30" s="274" t="s">
        <v>1505</v>
      </c>
      <c r="B30" s="274" t="s">
        <v>2183</v>
      </c>
      <c r="C30" s="274" t="s">
        <v>456</v>
      </c>
    </row>
    <row r="31" s="270" customFormat="1" ht="17.25" spans="1:3">
      <c r="A31" s="274" t="s">
        <v>1217</v>
      </c>
      <c r="B31" s="274" t="s">
        <v>2188</v>
      </c>
      <c r="C31" s="274" t="s">
        <v>447</v>
      </c>
    </row>
    <row r="32" s="270" customFormat="1" ht="17.25" spans="1:3">
      <c r="A32" s="274" t="s">
        <v>2247</v>
      </c>
      <c r="B32" s="274" t="s">
        <v>2188</v>
      </c>
      <c r="C32" s="274" t="s">
        <v>561</v>
      </c>
    </row>
    <row r="33" s="270" customFormat="1" ht="17.25" spans="1:3">
      <c r="A33" s="274" t="s">
        <v>754</v>
      </c>
      <c r="B33" s="274" t="s">
        <v>2184</v>
      </c>
      <c r="C33" s="274" t="s">
        <v>591</v>
      </c>
    </row>
    <row r="34" s="270" customFormat="1" ht="17.25" spans="1:3">
      <c r="A34" s="274" t="s">
        <v>909</v>
      </c>
      <c r="B34" s="274" t="s">
        <v>2186</v>
      </c>
      <c r="C34" s="274" t="s">
        <v>611</v>
      </c>
    </row>
    <row r="35" s="270" customFormat="1" ht="17.25" spans="1:3">
      <c r="A35" s="274" t="s">
        <v>2248</v>
      </c>
      <c r="B35" s="274" t="s">
        <v>2183</v>
      </c>
      <c r="C35" s="274" t="s">
        <v>458</v>
      </c>
    </row>
    <row r="36" s="270" customFormat="1" ht="17.25" spans="1:3">
      <c r="A36" s="274" t="s">
        <v>1518</v>
      </c>
      <c r="B36" s="274" t="s">
        <v>2183</v>
      </c>
      <c r="C36" s="274" t="s">
        <v>459</v>
      </c>
    </row>
    <row r="37" s="270" customFormat="1" ht="17.25" spans="1:3">
      <c r="A37" s="274" t="s">
        <v>773</v>
      </c>
      <c r="B37" s="274" t="s">
        <v>2185</v>
      </c>
      <c r="C37" s="274" t="s">
        <v>589</v>
      </c>
    </row>
    <row r="38" s="270" customFormat="1" ht="17.25" spans="1:3">
      <c r="A38" s="274" t="s">
        <v>1525</v>
      </c>
      <c r="B38" s="274" t="s">
        <v>2183</v>
      </c>
      <c r="C38" s="274" t="s">
        <v>492</v>
      </c>
    </row>
    <row r="39" s="270" customFormat="1" ht="17.25" spans="1:3">
      <c r="A39" s="274" t="s">
        <v>2249</v>
      </c>
      <c r="B39" s="274" t="s">
        <v>2230</v>
      </c>
      <c r="C39" s="275" t="s">
        <v>603</v>
      </c>
    </row>
    <row r="40" s="270" customFormat="1" ht="17.25" spans="1:3">
      <c r="A40" s="274" t="s">
        <v>2250</v>
      </c>
      <c r="B40" s="274" t="s">
        <v>2189</v>
      </c>
      <c r="C40" s="274" t="s">
        <v>489</v>
      </c>
    </row>
    <row r="41" s="270" customFormat="1" ht="17.25" spans="1:3">
      <c r="A41" s="274" t="s">
        <v>2251</v>
      </c>
      <c r="B41" s="274" t="s">
        <v>2183</v>
      </c>
      <c r="C41" s="274" t="s">
        <v>469</v>
      </c>
    </row>
    <row r="42" s="270" customFormat="1" ht="17.25" spans="1:3">
      <c r="A42" s="274" t="s">
        <v>2252</v>
      </c>
      <c r="B42" s="274" t="s">
        <v>2188</v>
      </c>
      <c r="C42" s="275" t="s">
        <v>494</v>
      </c>
    </row>
    <row r="43" s="270" customFormat="1" ht="17.25" spans="1:3">
      <c r="A43" s="274" t="s">
        <v>1535</v>
      </c>
      <c r="B43" s="274" t="s">
        <v>2183</v>
      </c>
      <c r="C43" s="274" t="s">
        <v>1536</v>
      </c>
    </row>
    <row r="44" s="270" customFormat="1" ht="17.25" spans="1:3">
      <c r="A44" s="274" t="s">
        <v>2253</v>
      </c>
      <c r="B44" s="274" t="s">
        <v>2189</v>
      </c>
      <c r="C44" s="274" t="s">
        <v>2035</v>
      </c>
    </row>
    <row r="45" s="270" customFormat="1" ht="17.25" spans="1:3">
      <c r="A45" s="274" t="s">
        <v>2254</v>
      </c>
      <c r="B45" s="274" t="s">
        <v>2188</v>
      </c>
      <c r="C45" s="274" t="s">
        <v>564</v>
      </c>
    </row>
    <row r="46" s="270" customFormat="1" ht="17.25" spans="1:3">
      <c r="A46" s="274" t="s">
        <v>2255</v>
      </c>
      <c r="B46" s="274" t="s">
        <v>2188</v>
      </c>
      <c r="C46" s="274" t="s">
        <v>474</v>
      </c>
    </row>
    <row r="47" s="270" customFormat="1" ht="17.25" spans="1:3">
      <c r="A47" s="274" t="s">
        <v>2256</v>
      </c>
      <c r="B47" s="274" t="s">
        <v>2183</v>
      </c>
      <c r="C47" s="275" t="s">
        <v>472</v>
      </c>
    </row>
    <row r="48" s="270" customFormat="1" ht="17.25" spans="1:3">
      <c r="A48" s="274" t="s">
        <v>2257</v>
      </c>
      <c r="B48" s="274" t="s">
        <v>2183</v>
      </c>
      <c r="C48" s="275" t="s">
        <v>473</v>
      </c>
    </row>
    <row r="49" s="270" customFormat="1" ht="17.25" spans="1:3">
      <c r="A49" s="274" t="s">
        <v>2258</v>
      </c>
      <c r="B49" s="274" t="s">
        <v>2188</v>
      </c>
      <c r="C49" s="275" t="s">
        <v>653</v>
      </c>
    </row>
    <row r="50" s="270" customFormat="1" ht="17.25" spans="1:3">
      <c r="A50" s="274" t="s">
        <v>2259</v>
      </c>
      <c r="B50" s="274" t="s">
        <v>2188</v>
      </c>
      <c r="C50" s="275" t="s">
        <v>475</v>
      </c>
    </row>
    <row r="51" s="270" customFormat="1" ht="17.25" spans="1:3">
      <c r="A51" s="274" t="s">
        <v>984</v>
      </c>
      <c r="B51" s="274" t="s">
        <v>2186</v>
      </c>
      <c r="C51" s="274" t="s">
        <v>621</v>
      </c>
    </row>
    <row r="52" s="270" customFormat="1" ht="17.25" spans="1:3">
      <c r="A52" s="274" t="s">
        <v>1276</v>
      </c>
      <c r="B52" s="274" t="s">
        <v>2188</v>
      </c>
      <c r="C52" s="274" t="s">
        <v>1275</v>
      </c>
    </row>
    <row r="53" s="270" customFormat="1" ht="17.25" spans="1:3">
      <c r="A53" s="274" t="s">
        <v>1736</v>
      </c>
      <c r="B53" s="274" t="s">
        <v>2186</v>
      </c>
      <c r="C53" s="275" t="s">
        <v>633</v>
      </c>
    </row>
    <row r="54" s="270" customFormat="1" ht="17.25" spans="1:3">
      <c r="A54" s="274" t="s">
        <v>2260</v>
      </c>
      <c r="B54" s="274" t="s">
        <v>2186</v>
      </c>
      <c r="C54" s="275" t="s">
        <v>620</v>
      </c>
    </row>
    <row r="55" s="270" customFormat="1" ht="17.25" spans="1:3">
      <c r="A55" s="274" t="s">
        <v>2199</v>
      </c>
      <c r="B55" s="274" t="s">
        <v>2196</v>
      </c>
      <c r="C55" s="274" t="s">
        <v>614</v>
      </c>
    </row>
    <row r="56" s="270" customFormat="1" ht="17.25" spans="1:3">
      <c r="A56" s="274" t="s">
        <v>1743</v>
      </c>
      <c r="B56" s="274" t="s">
        <v>2183</v>
      </c>
      <c r="C56" s="274" t="s">
        <v>485</v>
      </c>
    </row>
    <row r="57" s="270" customFormat="1" ht="17.25" spans="1:3">
      <c r="A57" s="274" t="s">
        <v>1192</v>
      </c>
      <c r="B57" s="274" t="s">
        <v>2188</v>
      </c>
      <c r="C57" s="274" t="s">
        <v>462</v>
      </c>
    </row>
    <row r="58" s="270" customFormat="1" ht="17.25" spans="1:3">
      <c r="A58" s="274" t="s">
        <v>2261</v>
      </c>
      <c r="B58" s="274" t="s">
        <v>2188</v>
      </c>
      <c r="C58" s="275" t="s">
        <v>463</v>
      </c>
    </row>
    <row r="59" s="270" customFormat="1" ht="17.25" spans="1:3">
      <c r="A59" s="274" t="s">
        <v>2262</v>
      </c>
      <c r="B59" s="274" t="s">
        <v>2188</v>
      </c>
      <c r="C59" s="274" t="s">
        <v>650</v>
      </c>
    </row>
    <row r="60" s="270" customFormat="1" ht="17.25" spans="1:3">
      <c r="A60" s="274" t="s">
        <v>2263</v>
      </c>
      <c r="B60" s="274" t="s">
        <v>2188</v>
      </c>
      <c r="C60" s="274" t="s">
        <v>465</v>
      </c>
    </row>
    <row r="61" s="270" customFormat="1" ht="17.25" spans="1:3">
      <c r="A61" s="274" t="s">
        <v>1041</v>
      </c>
      <c r="B61" s="274" t="s">
        <v>2187</v>
      </c>
      <c r="C61" s="274" t="s">
        <v>439</v>
      </c>
    </row>
    <row r="62" s="270" customFormat="1" ht="17.25" spans="1:3">
      <c r="A62" s="274" t="s">
        <v>2264</v>
      </c>
      <c r="B62" s="274" t="s">
        <v>2188</v>
      </c>
      <c r="C62" s="274" t="s">
        <v>526</v>
      </c>
    </row>
    <row r="63" s="270" customFormat="1" ht="17.25" spans="1:3">
      <c r="A63" s="274" t="s">
        <v>1611</v>
      </c>
      <c r="B63" s="274" t="s">
        <v>2183</v>
      </c>
      <c r="C63" s="274" t="s">
        <v>466</v>
      </c>
    </row>
    <row r="64" s="270" customFormat="1" ht="17.25" spans="1:3">
      <c r="A64" s="274" t="s">
        <v>1615</v>
      </c>
      <c r="B64" s="274" t="s">
        <v>2186</v>
      </c>
      <c r="C64" s="275" t="s">
        <v>608</v>
      </c>
    </row>
    <row r="65" s="270" customFormat="1" ht="17.25" spans="1:3">
      <c r="A65" s="274" t="s">
        <v>1620</v>
      </c>
      <c r="B65" s="274" t="s">
        <v>2183</v>
      </c>
      <c r="C65" s="275" t="s">
        <v>440</v>
      </c>
    </row>
    <row r="66" s="270" customFormat="1" ht="17.25" spans="1:3">
      <c r="A66" s="274" t="s">
        <v>2265</v>
      </c>
      <c r="B66" s="274" t="s">
        <v>2186</v>
      </c>
      <c r="C66" s="274" t="s">
        <v>2266</v>
      </c>
    </row>
    <row r="67" s="270" customFormat="1" ht="17.25" spans="1:3">
      <c r="A67" s="274" t="s">
        <v>1395</v>
      </c>
      <c r="B67" s="274" t="s">
        <v>2188</v>
      </c>
      <c r="C67" s="274" t="s">
        <v>569</v>
      </c>
    </row>
    <row r="68" s="270" customFormat="1" ht="17.25" spans="1:3">
      <c r="A68" s="274" t="s">
        <v>881</v>
      </c>
      <c r="B68" s="274" t="s">
        <v>2196</v>
      </c>
      <c r="C68" s="275" t="s">
        <v>617</v>
      </c>
    </row>
    <row r="69" s="270" customFormat="1" ht="17.25" spans="1:3">
      <c r="A69" s="274" t="s">
        <v>2190</v>
      </c>
      <c r="B69" s="274" t="s">
        <v>2189</v>
      </c>
      <c r="C69" s="274" t="s">
        <v>615</v>
      </c>
    </row>
    <row r="70" s="270" customFormat="1" ht="17.25" spans="1:3">
      <c r="A70" s="274" t="s">
        <v>2267</v>
      </c>
      <c r="B70" s="274" t="s">
        <v>2188</v>
      </c>
      <c r="C70" s="274" t="s">
        <v>1398</v>
      </c>
    </row>
    <row r="71" s="270" customFormat="1" ht="17.25" spans="1:3">
      <c r="A71" s="274" t="s">
        <v>2268</v>
      </c>
      <c r="B71" s="274" t="s">
        <v>2188</v>
      </c>
      <c r="C71" s="274" t="s">
        <v>2269</v>
      </c>
    </row>
    <row r="72" s="270" customFormat="1" ht="17.25" spans="1:3">
      <c r="A72" s="274" t="s">
        <v>1403</v>
      </c>
      <c r="B72" s="274" t="s">
        <v>2183</v>
      </c>
      <c r="C72" s="275" t="s">
        <v>491</v>
      </c>
    </row>
    <row r="73" s="270" customFormat="1" ht="17.25" spans="1:3">
      <c r="A73" s="274" t="s">
        <v>1411</v>
      </c>
      <c r="B73" s="274" t="s">
        <v>2183</v>
      </c>
      <c r="C73" s="274" t="s">
        <v>471</v>
      </c>
    </row>
    <row r="74" s="270" customFormat="1" ht="17.25" spans="1:3">
      <c r="A74" s="274" t="s">
        <v>2270</v>
      </c>
      <c r="B74" s="274" t="s">
        <v>2183</v>
      </c>
      <c r="C74" s="274" t="s">
        <v>478</v>
      </c>
    </row>
    <row r="75" s="270" customFormat="1" ht="17.25" spans="1:3">
      <c r="A75" s="274" t="s">
        <v>2191</v>
      </c>
      <c r="B75" s="274" t="s">
        <v>2189</v>
      </c>
      <c r="C75" s="274" t="s">
        <v>1805</v>
      </c>
    </row>
    <row r="76" s="270" customFormat="1" ht="17.25" spans="1:3">
      <c r="A76" s="274" t="s">
        <v>1424</v>
      </c>
      <c r="B76" s="274" t="s">
        <v>2183</v>
      </c>
      <c r="C76" s="275" t="s">
        <v>490</v>
      </c>
    </row>
    <row r="77" s="270" customFormat="1" ht="17.25" spans="1:3">
      <c r="A77" s="274" t="s">
        <v>954</v>
      </c>
      <c r="B77" s="274" t="s">
        <v>2183</v>
      </c>
      <c r="C77" s="275" t="s">
        <v>644</v>
      </c>
    </row>
    <row r="78" s="270" customFormat="1" ht="17.25" spans="1:3">
      <c r="A78" s="274" t="s">
        <v>2202</v>
      </c>
      <c r="B78" s="274" t="s">
        <v>2196</v>
      </c>
      <c r="C78" s="274" t="s">
        <v>638</v>
      </c>
    </row>
    <row r="79" s="270" customFormat="1" ht="17.25" spans="1:3">
      <c r="A79" s="274" t="s">
        <v>1437</v>
      </c>
      <c r="B79" s="274" t="s">
        <v>2186</v>
      </c>
      <c r="C79" s="274" t="s">
        <v>949</v>
      </c>
    </row>
    <row r="80" s="270" customFormat="1" ht="17.25" spans="1:3">
      <c r="A80" s="274" t="s">
        <v>1441</v>
      </c>
      <c r="B80" s="274" t="s">
        <v>2188</v>
      </c>
      <c r="C80" s="274" t="s">
        <v>476</v>
      </c>
    </row>
    <row r="81" s="270" customFormat="1" ht="17.25" spans="1:3">
      <c r="A81" s="274" t="s">
        <v>1264</v>
      </c>
      <c r="B81" s="274" t="s">
        <v>2188</v>
      </c>
      <c r="C81" s="274" t="s">
        <v>480</v>
      </c>
    </row>
    <row r="82" s="270" customFormat="1" ht="17.25" spans="1:3">
      <c r="A82" s="274" t="s">
        <v>1416</v>
      </c>
      <c r="B82" s="274" t="s">
        <v>2188</v>
      </c>
      <c r="C82" s="274" t="s">
        <v>651</v>
      </c>
    </row>
    <row r="83" s="270" customFormat="1" ht="17.25" spans="1:3">
      <c r="A83" s="274" t="s">
        <v>2271</v>
      </c>
      <c r="B83" s="274" t="s">
        <v>2188</v>
      </c>
      <c r="C83" s="274" t="s">
        <v>548</v>
      </c>
    </row>
    <row r="84" s="270" customFormat="1" ht="17.25" spans="1:3">
      <c r="A84" s="274" t="s">
        <v>1457</v>
      </c>
      <c r="B84" s="274" t="s">
        <v>2183</v>
      </c>
      <c r="C84" s="274" t="s">
        <v>487</v>
      </c>
    </row>
    <row r="85" s="270" customFormat="1" ht="17.25" spans="1:3">
      <c r="A85" s="274" t="s">
        <v>2272</v>
      </c>
      <c r="B85" s="274" t="s">
        <v>2188</v>
      </c>
      <c r="C85" s="274" t="s">
        <v>2107</v>
      </c>
    </row>
    <row r="86" s="270" customFormat="1" ht="17.25" spans="1:3">
      <c r="A86" s="274" t="s">
        <v>2273</v>
      </c>
      <c r="B86" s="274" t="s">
        <v>2188</v>
      </c>
      <c r="C86" s="274" t="s">
        <v>482</v>
      </c>
    </row>
    <row r="87" s="270" customFormat="1" ht="17.25" spans="1:3">
      <c r="A87" s="274" t="s">
        <v>2274</v>
      </c>
      <c r="B87" s="274" t="s">
        <v>2188</v>
      </c>
      <c r="C87" s="274" t="s">
        <v>484</v>
      </c>
    </row>
    <row r="88" s="270" customFormat="1" ht="17.25" spans="1:3">
      <c r="A88" s="274" t="s">
        <v>2275</v>
      </c>
      <c r="B88" s="274" t="s">
        <v>2186</v>
      </c>
      <c r="C88" s="274" t="s">
        <v>639</v>
      </c>
    </row>
    <row r="89" s="270" customFormat="1" ht="17.25" spans="1:3">
      <c r="A89" s="274" t="s">
        <v>1491</v>
      </c>
      <c r="B89" s="274" t="s">
        <v>2186</v>
      </c>
      <c r="C89" s="274" t="s">
        <v>452</v>
      </c>
    </row>
    <row r="90" s="270" customFormat="1" ht="17.25" spans="1:3">
      <c r="A90" s="274" t="s">
        <v>834</v>
      </c>
      <c r="B90" s="274" t="s">
        <v>2216</v>
      </c>
      <c r="C90" s="274" t="s">
        <v>641</v>
      </c>
    </row>
    <row r="91" s="270" customFormat="1" ht="17.25" spans="1:3">
      <c r="A91" s="274" t="s">
        <v>2276</v>
      </c>
      <c r="B91" s="274" t="s">
        <v>2221</v>
      </c>
      <c r="C91" s="274" t="s">
        <v>593</v>
      </c>
    </row>
    <row r="92" s="270" customFormat="1" ht="17.25" spans="1:3">
      <c r="A92" s="274" t="s">
        <v>1693</v>
      </c>
      <c r="B92" s="274" t="s">
        <v>2183</v>
      </c>
      <c r="C92" s="274" t="s">
        <v>558</v>
      </c>
    </row>
    <row r="93" s="270" customFormat="1" ht="17.25" spans="1:3">
      <c r="A93" s="274" t="s">
        <v>2277</v>
      </c>
      <c r="B93" s="274" t="s">
        <v>2196</v>
      </c>
      <c r="C93" s="274" t="s">
        <v>607</v>
      </c>
    </row>
    <row r="94" s="270" customFormat="1" ht="17.25" spans="1:3">
      <c r="A94" s="274" t="s">
        <v>1498</v>
      </c>
      <c r="B94" s="274" t="s">
        <v>2186</v>
      </c>
      <c r="C94" s="274" t="s">
        <v>572</v>
      </c>
    </row>
    <row r="95" s="270" customFormat="1" ht="17.25" spans="1:3">
      <c r="A95" s="274" t="s">
        <v>2192</v>
      </c>
      <c r="B95" s="274" t="s">
        <v>2189</v>
      </c>
      <c r="C95" s="274" t="s">
        <v>640</v>
      </c>
    </row>
    <row r="96" s="270" customFormat="1" ht="17.25" spans="1:3">
      <c r="A96" s="274" t="s">
        <v>2278</v>
      </c>
      <c r="B96" s="274" t="s">
        <v>2183</v>
      </c>
      <c r="C96" s="274" t="s">
        <v>2279</v>
      </c>
    </row>
    <row r="97" s="270" customFormat="1" ht="17.25" spans="1:3">
      <c r="A97" s="274" t="s">
        <v>2280</v>
      </c>
      <c r="B97" s="274" t="s">
        <v>2188</v>
      </c>
      <c r="C97" s="274" t="s">
        <v>555</v>
      </c>
    </row>
    <row r="98" s="270" customFormat="1" ht="17.25" spans="1:3">
      <c r="A98" s="274" t="s">
        <v>761</v>
      </c>
      <c r="B98" s="274" t="s">
        <v>2217</v>
      </c>
      <c r="C98" s="274" t="s">
        <v>315</v>
      </c>
    </row>
    <row r="99" s="270" customFormat="1" ht="17.25" spans="1:3">
      <c r="A99" s="274" t="s">
        <v>1513</v>
      </c>
      <c r="B99" s="274" t="s">
        <v>2187</v>
      </c>
      <c r="C99" s="274" t="s">
        <v>562</v>
      </c>
    </row>
    <row r="100" s="270" customFormat="1" ht="17.25" spans="1:3">
      <c r="A100" s="274" t="s">
        <v>2281</v>
      </c>
      <c r="B100" s="274" t="s">
        <v>2282</v>
      </c>
      <c r="C100" s="274" t="s">
        <v>481</v>
      </c>
    </row>
    <row r="101" s="270" customFormat="1" ht="17.25" spans="1:3">
      <c r="A101" s="274" t="s">
        <v>1526</v>
      </c>
      <c r="B101" s="274" t="s">
        <v>2183</v>
      </c>
      <c r="C101" s="274" t="s">
        <v>499</v>
      </c>
    </row>
    <row r="102" s="270" customFormat="1" ht="17.25" spans="1:3">
      <c r="A102" s="274" t="s">
        <v>1537</v>
      </c>
      <c r="B102" s="274" t="s">
        <v>2187</v>
      </c>
      <c r="C102" s="274" t="s">
        <v>498</v>
      </c>
    </row>
    <row r="103" s="270" customFormat="1" ht="17.25" spans="1:3">
      <c r="A103" s="274" t="s">
        <v>2283</v>
      </c>
      <c r="B103" s="274" t="s">
        <v>2183</v>
      </c>
      <c r="C103" s="274" t="s">
        <v>486</v>
      </c>
    </row>
    <row r="104" s="270" customFormat="1" ht="17.25" spans="1:3">
      <c r="A104" s="274" t="s">
        <v>1619</v>
      </c>
      <c r="B104" s="274" t="s">
        <v>2185</v>
      </c>
      <c r="C104" s="274" t="s">
        <v>590</v>
      </c>
    </row>
    <row r="105" s="270" customFormat="1" ht="17.25" spans="1:3">
      <c r="A105" s="274" t="s">
        <v>1545</v>
      </c>
      <c r="B105" s="274" t="s">
        <v>2186</v>
      </c>
      <c r="C105" s="274" t="s">
        <v>622</v>
      </c>
    </row>
    <row r="106" s="270" customFormat="1" ht="17.25" spans="1:3">
      <c r="A106" s="274" t="s">
        <v>1552</v>
      </c>
      <c r="B106" s="274" t="s">
        <v>2187</v>
      </c>
      <c r="C106" s="274" t="s">
        <v>502</v>
      </c>
    </row>
    <row r="107" s="270" customFormat="1" ht="17.25" spans="1:3">
      <c r="A107" s="274" t="s">
        <v>1559</v>
      </c>
      <c r="B107" s="274" t="s">
        <v>2183</v>
      </c>
      <c r="C107" s="274" t="s">
        <v>501</v>
      </c>
    </row>
    <row r="108" s="270" customFormat="1" ht="17.25" spans="1:3">
      <c r="A108" s="274" t="s">
        <v>1716</v>
      </c>
      <c r="B108" s="274" t="s">
        <v>2183</v>
      </c>
      <c r="C108" s="274" t="s">
        <v>503</v>
      </c>
    </row>
    <row r="109" s="270" customFormat="1" ht="17.25" spans="1:3">
      <c r="A109" s="274" t="s">
        <v>2284</v>
      </c>
      <c r="B109" s="274" t="s">
        <v>2183</v>
      </c>
      <c r="C109" s="274" t="s">
        <v>504</v>
      </c>
    </row>
    <row r="110" s="270" customFormat="1" ht="17.25" spans="1:3">
      <c r="A110" s="274" t="s">
        <v>885</v>
      </c>
      <c r="B110" s="274" t="s">
        <v>2196</v>
      </c>
      <c r="C110" s="274" t="s">
        <v>624</v>
      </c>
    </row>
    <row r="111" s="270" customFormat="1" ht="17.25" spans="1:3">
      <c r="A111" s="274" t="s">
        <v>1565</v>
      </c>
      <c r="B111" s="274" t="s">
        <v>2186</v>
      </c>
      <c r="C111" s="274" t="s">
        <v>623</v>
      </c>
    </row>
    <row r="112" s="270" customFormat="1" ht="17.25" spans="1:3">
      <c r="A112" s="274" t="s">
        <v>1601</v>
      </c>
      <c r="B112" s="274" t="s">
        <v>2196</v>
      </c>
      <c r="C112" s="274" t="s">
        <v>625</v>
      </c>
    </row>
    <row r="113" s="270" customFormat="1" ht="17.25" spans="1:3">
      <c r="A113" s="274" t="s">
        <v>1400</v>
      </c>
      <c r="B113" s="274" t="s">
        <v>2182</v>
      </c>
      <c r="C113" s="274" t="s">
        <v>676</v>
      </c>
    </row>
    <row r="114" s="270" customFormat="1" ht="17.25" spans="1:3">
      <c r="A114" s="274" t="s">
        <v>2285</v>
      </c>
      <c r="B114" s="274" t="s">
        <v>2183</v>
      </c>
      <c r="C114" s="274" t="s">
        <v>1721</v>
      </c>
    </row>
    <row r="115" s="270" customFormat="1" ht="17.25" spans="1:3">
      <c r="A115" s="274" t="s">
        <v>1572</v>
      </c>
      <c r="B115" s="274" t="s">
        <v>2183</v>
      </c>
      <c r="C115" s="274" t="s">
        <v>507</v>
      </c>
    </row>
    <row r="116" s="270" customFormat="1" ht="17.25" spans="1:3">
      <c r="A116" s="274" t="s">
        <v>1578</v>
      </c>
      <c r="B116" s="274" t="s">
        <v>2183</v>
      </c>
      <c r="C116" s="274" t="s">
        <v>508</v>
      </c>
    </row>
    <row r="117" s="270" customFormat="1" ht="17.25" spans="1:3">
      <c r="A117" s="274" t="s">
        <v>2286</v>
      </c>
      <c r="B117" s="274" t="s">
        <v>2218</v>
      </c>
      <c r="C117" s="274" t="s">
        <v>582</v>
      </c>
    </row>
    <row r="118" s="270" customFormat="1" ht="17.25" spans="1:3">
      <c r="A118" s="274" t="s">
        <v>2287</v>
      </c>
      <c r="B118" s="274" t="s">
        <v>2183</v>
      </c>
      <c r="C118" s="274" t="s">
        <v>654</v>
      </c>
    </row>
    <row r="119" s="270" customFormat="1" ht="17.25" spans="1:3">
      <c r="A119" s="274" t="s">
        <v>1582</v>
      </c>
      <c r="B119" s="274" t="s">
        <v>2183</v>
      </c>
      <c r="C119" s="274" t="s">
        <v>509</v>
      </c>
    </row>
    <row r="120" s="270" customFormat="1" ht="17.25" spans="1:3">
      <c r="A120" s="274" t="s">
        <v>1589</v>
      </c>
      <c r="B120" s="274" t="s">
        <v>2186</v>
      </c>
      <c r="C120" s="274" t="s">
        <v>627</v>
      </c>
    </row>
    <row r="121" s="270" customFormat="1" ht="17.25" spans="1:3">
      <c r="A121" s="274" t="s">
        <v>2288</v>
      </c>
      <c r="B121" s="274" t="s">
        <v>2188</v>
      </c>
      <c r="C121" s="274" t="s">
        <v>656</v>
      </c>
    </row>
    <row r="122" s="270" customFormat="1" ht="17.25" spans="1:3">
      <c r="A122" s="274" t="s">
        <v>1595</v>
      </c>
      <c r="B122" s="274" t="s">
        <v>2188</v>
      </c>
      <c r="C122" s="274" t="s">
        <v>510</v>
      </c>
    </row>
    <row r="123" s="270" customFormat="1" ht="17.25" spans="1:3">
      <c r="A123" s="274" t="s">
        <v>1599</v>
      </c>
      <c r="B123" s="274" t="s">
        <v>2183</v>
      </c>
      <c r="C123" s="274" t="s">
        <v>513</v>
      </c>
    </row>
    <row r="124" s="270" customFormat="1" ht="17.25" spans="1:3">
      <c r="A124" s="274" t="s">
        <v>1737</v>
      </c>
      <c r="B124" s="274" t="s">
        <v>2183</v>
      </c>
      <c r="C124" s="274" t="s">
        <v>512</v>
      </c>
    </row>
    <row r="125" s="270" customFormat="1" ht="17.25" spans="1:3">
      <c r="A125" s="274" t="s">
        <v>845</v>
      </c>
      <c r="B125" s="274" t="s">
        <v>2230</v>
      </c>
      <c r="C125" s="274" t="s">
        <v>604</v>
      </c>
    </row>
    <row r="126" s="270" customFormat="1" ht="17.25" spans="1:3">
      <c r="A126" s="274" t="s">
        <v>1778</v>
      </c>
      <c r="B126" s="274" t="s">
        <v>2188</v>
      </c>
      <c r="C126" s="274" t="s">
        <v>658</v>
      </c>
    </row>
    <row r="127" s="270" customFormat="1" ht="17.25" spans="1:3">
      <c r="A127" s="274" t="s">
        <v>2289</v>
      </c>
      <c r="B127" s="274" t="s">
        <v>2183</v>
      </c>
      <c r="C127" s="274" t="s">
        <v>517</v>
      </c>
    </row>
    <row r="128" s="270" customFormat="1" ht="17.25" spans="1:3">
      <c r="A128" s="274" t="s">
        <v>2208</v>
      </c>
      <c r="B128" s="274" t="s">
        <v>2196</v>
      </c>
      <c r="C128" s="275" t="s">
        <v>628</v>
      </c>
    </row>
    <row r="129" s="270" customFormat="1" ht="17.25" spans="1:3">
      <c r="A129" s="274" t="s">
        <v>1746</v>
      </c>
      <c r="B129" s="274" t="s">
        <v>2185</v>
      </c>
      <c r="C129" s="274" t="s">
        <v>514</v>
      </c>
    </row>
    <row r="130" s="270" customFormat="1" ht="17.25" spans="1:3">
      <c r="A130" s="274" t="s">
        <v>1612</v>
      </c>
      <c r="B130" s="274" t="s">
        <v>2183</v>
      </c>
      <c r="C130" s="274" t="s">
        <v>483</v>
      </c>
    </row>
    <row r="131" s="270" customFormat="1" ht="17.25" spans="1:3">
      <c r="A131" s="274" t="s">
        <v>1287</v>
      </c>
      <c r="B131" s="274" t="s">
        <v>2188</v>
      </c>
      <c r="C131" s="274" t="s">
        <v>2290</v>
      </c>
    </row>
    <row r="132" s="270" customFormat="1" ht="17.25" spans="1:3">
      <c r="A132" s="274" t="s">
        <v>1621</v>
      </c>
      <c r="B132" s="274" t="s">
        <v>2183</v>
      </c>
      <c r="C132" s="274" t="s">
        <v>518</v>
      </c>
    </row>
    <row r="133" s="270" customFormat="1" ht="17.25" spans="1:3">
      <c r="A133" s="274" t="s">
        <v>1625</v>
      </c>
      <c r="B133" s="274" t="s">
        <v>2183</v>
      </c>
      <c r="C133" s="274" t="s">
        <v>519</v>
      </c>
    </row>
    <row r="134" s="270" customFormat="1" ht="17.25" spans="1:3">
      <c r="A134" s="274" t="s">
        <v>1629</v>
      </c>
      <c r="B134" s="274" t="s">
        <v>2183</v>
      </c>
      <c r="C134" s="274" t="s">
        <v>520</v>
      </c>
    </row>
    <row r="135" s="270" customFormat="1" ht="17.25" spans="1:3">
      <c r="A135" s="274" t="s">
        <v>1749</v>
      </c>
      <c r="B135" s="274" t="s">
        <v>2183</v>
      </c>
      <c r="C135" s="274" t="s">
        <v>661</v>
      </c>
    </row>
    <row r="136" s="270" customFormat="1" ht="17.25" spans="1:3">
      <c r="A136" s="274" t="s">
        <v>2193</v>
      </c>
      <c r="B136" s="274" t="s">
        <v>2189</v>
      </c>
      <c r="C136" s="274" t="s">
        <v>619</v>
      </c>
    </row>
    <row r="137" s="270" customFormat="1" ht="17.25" spans="1:3">
      <c r="A137" s="274" t="s">
        <v>1292</v>
      </c>
      <c r="B137" s="274" t="s">
        <v>2186</v>
      </c>
      <c r="C137" s="274" t="s">
        <v>525</v>
      </c>
    </row>
    <row r="138" s="270" customFormat="1" ht="17.25" spans="1:3">
      <c r="A138" s="274" t="s">
        <v>2291</v>
      </c>
      <c r="B138" s="274" t="s">
        <v>2188</v>
      </c>
      <c r="C138" s="275" t="s">
        <v>670</v>
      </c>
    </row>
    <row r="139" s="270" customFormat="1" ht="17.25" spans="1:3">
      <c r="A139" s="274" t="s">
        <v>2292</v>
      </c>
      <c r="B139" s="274" t="s">
        <v>2222</v>
      </c>
      <c r="C139" s="275" t="s">
        <v>598</v>
      </c>
    </row>
    <row r="140" s="270" customFormat="1" ht="17.25" spans="1:3">
      <c r="A140" s="274" t="s">
        <v>1633</v>
      </c>
      <c r="B140" s="274" t="s">
        <v>2188</v>
      </c>
      <c r="C140" s="275" t="s">
        <v>522</v>
      </c>
    </row>
    <row r="141" s="270" customFormat="1" ht="17.25" spans="1:3">
      <c r="A141" s="274" t="s">
        <v>1636</v>
      </c>
      <c r="B141" s="274" t="s">
        <v>2183</v>
      </c>
      <c r="C141" s="274" t="s">
        <v>523</v>
      </c>
    </row>
    <row r="142" s="270" customFormat="1" ht="17.25" spans="1:3">
      <c r="A142" s="274" t="s">
        <v>1639</v>
      </c>
      <c r="B142" s="274" t="s">
        <v>2183</v>
      </c>
      <c r="C142" s="274" t="s">
        <v>524</v>
      </c>
    </row>
    <row r="143" s="270" customFormat="1" ht="17.25" spans="1:3">
      <c r="A143" s="274" t="s">
        <v>2293</v>
      </c>
      <c r="B143" s="274" t="s">
        <v>2222</v>
      </c>
      <c r="C143" s="274" t="s">
        <v>2294</v>
      </c>
    </row>
    <row r="144" s="270" customFormat="1" ht="17.25" spans="1:3">
      <c r="A144" s="274" t="s">
        <v>2295</v>
      </c>
      <c r="B144" s="274" t="s">
        <v>2186</v>
      </c>
      <c r="C144" s="274" t="s">
        <v>2017</v>
      </c>
    </row>
    <row r="145" s="270" customFormat="1" ht="17.25" spans="1:3">
      <c r="A145" s="274" t="s">
        <v>2296</v>
      </c>
      <c r="B145" s="274" t="s">
        <v>2188</v>
      </c>
      <c r="C145" s="274" t="s">
        <v>782</v>
      </c>
    </row>
    <row r="146" s="270" customFormat="1" ht="17.25" spans="1:3">
      <c r="A146" s="274" t="s">
        <v>888</v>
      </c>
      <c r="B146" s="274" t="s">
        <v>2196</v>
      </c>
      <c r="C146" s="274" t="s">
        <v>629</v>
      </c>
    </row>
    <row r="147" s="270" customFormat="1" ht="17.25" spans="1:3">
      <c r="A147" s="274" t="s">
        <v>1642</v>
      </c>
      <c r="B147" s="274" t="s">
        <v>2187</v>
      </c>
      <c r="C147" s="274" t="s">
        <v>437</v>
      </c>
    </row>
    <row r="148" s="270" customFormat="1" ht="17.25" spans="1:3">
      <c r="A148" s="274" t="s">
        <v>839</v>
      </c>
      <c r="B148" s="274" t="s">
        <v>2187</v>
      </c>
      <c r="C148" s="274" t="s">
        <v>647</v>
      </c>
    </row>
    <row r="149" s="270" customFormat="1" ht="17.25" spans="1:3">
      <c r="A149" s="274" t="s">
        <v>1474</v>
      </c>
      <c r="B149" s="274" t="s">
        <v>2188</v>
      </c>
      <c r="C149" s="275" t="s">
        <v>663</v>
      </c>
    </row>
    <row r="150" s="270" customFormat="1" ht="17.25" spans="1:3">
      <c r="A150" s="274" t="s">
        <v>2297</v>
      </c>
      <c r="B150" s="274" t="s">
        <v>2183</v>
      </c>
      <c r="C150" s="274" t="s">
        <v>1924</v>
      </c>
    </row>
    <row r="151" s="270" customFormat="1" ht="17.25" spans="1:3">
      <c r="A151" s="274" t="s">
        <v>2298</v>
      </c>
      <c r="B151" s="274" t="s">
        <v>2188</v>
      </c>
      <c r="C151" s="275" t="s">
        <v>446</v>
      </c>
    </row>
    <row r="152" s="270" customFormat="1" ht="17.25" spans="1:3">
      <c r="A152" s="274" t="s">
        <v>2299</v>
      </c>
      <c r="B152" s="274" t="s">
        <v>2188</v>
      </c>
      <c r="C152" s="274" t="s">
        <v>646</v>
      </c>
    </row>
    <row r="153" s="270" customFormat="1" ht="17.25" spans="1:3">
      <c r="A153" s="274" t="s">
        <v>1399</v>
      </c>
      <c r="B153" s="274" t="s">
        <v>2188</v>
      </c>
      <c r="C153" s="274" t="s">
        <v>445</v>
      </c>
    </row>
    <row r="154" s="270" customFormat="1" ht="17.25" spans="1:3">
      <c r="A154" s="274" t="s">
        <v>2300</v>
      </c>
      <c r="B154" s="274" t="s">
        <v>2188</v>
      </c>
      <c r="C154" s="274" t="s">
        <v>516</v>
      </c>
    </row>
    <row r="155" s="270" customFormat="1" ht="17.25" spans="1:3">
      <c r="A155" s="274" t="s">
        <v>2301</v>
      </c>
      <c r="B155" s="274" t="s">
        <v>2220</v>
      </c>
      <c r="C155" s="274" t="s">
        <v>588</v>
      </c>
    </row>
    <row r="156" s="270" customFormat="1" ht="17.25" spans="1:3">
      <c r="A156" s="274" t="s">
        <v>2302</v>
      </c>
      <c r="B156" s="274" t="s">
        <v>2186</v>
      </c>
      <c r="C156" s="274" t="s">
        <v>613</v>
      </c>
    </row>
    <row r="157" s="270" customFormat="1" ht="17.25" spans="1:3">
      <c r="A157" s="274" t="s">
        <v>2303</v>
      </c>
      <c r="B157" s="274" t="s">
        <v>2196</v>
      </c>
      <c r="C157" s="274" t="s">
        <v>630</v>
      </c>
    </row>
    <row r="158" s="270" customFormat="1" ht="17.25" spans="1:3">
      <c r="A158" s="274" t="s">
        <v>2304</v>
      </c>
      <c r="B158" s="274" t="s">
        <v>584</v>
      </c>
      <c r="C158" s="274" t="s">
        <v>602</v>
      </c>
    </row>
    <row r="159" s="270" customFormat="1" ht="17.25" spans="1:3">
      <c r="A159" s="274" t="s">
        <v>1672</v>
      </c>
      <c r="B159" s="274" t="s">
        <v>2187</v>
      </c>
      <c r="C159" s="275" t="s">
        <v>493</v>
      </c>
    </row>
    <row r="160" s="270" customFormat="1" ht="17.25" spans="1:3">
      <c r="A160" s="274" t="s">
        <v>2305</v>
      </c>
      <c r="B160" s="274" t="s">
        <v>2183</v>
      </c>
      <c r="C160" s="274" t="s">
        <v>2306</v>
      </c>
    </row>
    <row r="161" s="270" customFormat="1" ht="17.25" spans="1:3">
      <c r="A161" s="274" t="s">
        <v>936</v>
      </c>
      <c r="B161" s="274" t="s">
        <v>2186</v>
      </c>
      <c r="C161" s="274" t="s">
        <v>626</v>
      </c>
    </row>
    <row r="162" s="270" customFormat="1" ht="17.25" spans="1:3">
      <c r="A162" s="274" t="s">
        <v>1676</v>
      </c>
      <c r="B162" s="274" t="s">
        <v>2183</v>
      </c>
      <c r="C162" s="274" t="s">
        <v>506</v>
      </c>
    </row>
    <row r="163" s="270" customFormat="1" ht="17.25" spans="1:3">
      <c r="A163" s="274" t="s">
        <v>2307</v>
      </c>
      <c r="B163" s="274" t="s">
        <v>2186</v>
      </c>
      <c r="C163" s="274" t="s">
        <v>2308</v>
      </c>
    </row>
    <row r="164" s="270" customFormat="1" ht="17.25" spans="1:3">
      <c r="A164" s="274" t="s">
        <v>1509</v>
      </c>
      <c r="B164" s="274" t="s">
        <v>2188</v>
      </c>
      <c r="C164" s="274" t="s">
        <v>1510</v>
      </c>
    </row>
    <row r="165" s="270" customFormat="1" ht="17.25" spans="1:3">
      <c r="A165" s="274" t="s">
        <v>1517</v>
      </c>
      <c r="B165" s="274" t="s">
        <v>2188</v>
      </c>
      <c r="C165" s="274" t="s">
        <v>664</v>
      </c>
    </row>
    <row r="166" s="270" customFormat="1" ht="17.25" spans="1:3">
      <c r="A166" s="274" t="s">
        <v>2309</v>
      </c>
      <c r="B166" s="274" t="s">
        <v>2189</v>
      </c>
      <c r="C166" s="274" t="s">
        <v>634</v>
      </c>
    </row>
    <row r="167" s="270" customFormat="1" ht="17.25" spans="1:3">
      <c r="A167" s="274" t="s">
        <v>2310</v>
      </c>
      <c r="B167" s="274" t="s">
        <v>2187</v>
      </c>
      <c r="C167" s="274" t="s">
        <v>2311</v>
      </c>
    </row>
    <row r="168" s="270" customFormat="1" ht="17.25" spans="1:3">
      <c r="A168" s="274" t="s">
        <v>1425</v>
      </c>
      <c r="B168" s="274" t="s">
        <v>2183</v>
      </c>
      <c r="C168" s="274" t="s">
        <v>528</v>
      </c>
    </row>
    <row r="169" s="270" customFormat="1" ht="17.25" spans="1:3">
      <c r="A169" s="274" t="s">
        <v>2312</v>
      </c>
      <c r="B169" s="274" t="s">
        <v>2186</v>
      </c>
      <c r="C169" s="274" t="s">
        <v>527</v>
      </c>
    </row>
    <row r="170" s="270" customFormat="1" ht="17.25" spans="1:3">
      <c r="A170" s="274" t="s">
        <v>1438</v>
      </c>
      <c r="B170" s="274" t="s">
        <v>2183</v>
      </c>
      <c r="C170" s="275" t="s">
        <v>529</v>
      </c>
    </row>
    <row r="171" s="270" customFormat="1" ht="17.25" spans="1:3">
      <c r="A171" s="274" t="s">
        <v>2313</v>
      </c>
      <c r="B171" s="274" t="s">
        <v>2224</v>
      </c>
      <c r="C171" s="275" t="s">
        <v>592</v>
      </c>
    </row>
    <row r="172" s="270" customFormat="1" ht="17.25" spans="1:3">
      <c r="A172" s="274" t="s">
        <v>2314</v>
      </c>
      <c r="B172" s="274" t="s">
        <v>2186</v>
      </c>
      <c r="C172" s="274" t="s">
        <v>635</v>
      </c>
    </row>
    <row r="173" s="270" customFormat="1" ht="17.25" spans="1:3">
      <c r="A173" s="274" t="s">
        <v>1446</v>
      </c>
      <c r="B173" s="274" t="s">
        <v>2186</v>
      </c>
      <c r="C173" s="274" t="s">
        <v>636</v>
      </c>
    </row>
    <row r="174" s="270" customFormat="1" ht="17.25" spans="1:3">
      <c r="A174" s="274" t="s">
        <v>2315</v>
      </c>
      <c r="B174" s="274" t="s">
        <v>2187</v>
      </c>
      <c r="C174" s="274" t="s">
        <v>577</v>
      </c>
    </row>
    <row r="175" s="270" customFormat="1" ht="17.25" spans="1:3">
      <c r="A175" s="274" t="s">
        <v>2316</v>
      </c>
      <c r="B175" s="274" t="s">
        <v>2225</v>
      </c>
      <c r="C175" s="274" t="s">
        <v>1394</v>
      </c>
    </row>
    <row r="176" s="270" customFormat="1" ht="17.25" spans="1:3">
      <c r="A176" s="274" t="s">
        <v>899</v>
      </c>
      <c r="B176" s="274" t="s">
        <v>2189</v>
      </c>
      <c r="C176" s="274" t="s">
        <v>637</v>
      </c>
    </row>
    <row r="177" s="270" customFormat="1" ht="17.25" spans="1:3">
      <c r="A177" s="274" t="s">
        <v>1472</v>
      </c>
      <c r="B177" s="274" t="s">
        <v>2183</v>
      </c>
      <c r="C177" s="274" t="s">
        <v>538</v>
      </c>
    </row>
    <row r="178" s="270" customFormat="1" ht="17.25" spans="1:3">
      <c r="A178" s="274" t="s">
        <v>2212</v>
      </c>
      <c r="B178" s="274" t="s">
        <v>2196</v>
      </c>
      <c r="C178" s="275" t="s">
        <v>631</v>
      </c>
    </row>
    <row r="179" s="270" customFormat="1" ht="17.25" spans="1:3">
      <c r="A179" s="274" t="s">
        <v>2214</v>
      </c>
      <c r="B179" s="274" t="s">
        <v>2196</v>
      </c>
      <c r="C179" s="275" t="s">
        <v>632</v>
      </c>
    </row>
    <row r="180" s="270" customFormat="1" ht="17.25" spans="1:3">
      <c r="A180" s="274" t="s">
        <v>1541</v>
      </c>
      <c r="B180" s="274" t="s">
        <v>2188</v>
      </c>
      <c r="C180" s="274" t="s">
        <v>666</v>
      </c>
    </row>
    <row r="181" s="270" customFormat="1" ht="17.25" spans="1:3">
      <c r="A181" s="274" t="s">
        <v>749</v>
      </c>
      <c r="B181" s="274" t="s">
        <v>2223</v>
      </c>
      <c r="C181" s="275" t="s">
        <v>748</v>
      </c>
    </row>
    <row r="182" s="270" customFormat="1" ht="17.25" spans="1:3">
      <c r="A182" s="274" t="s">
        <v>1478</v>
      </c>
      <c r="B182" s="274" t="s">
        <v>2183</v>
      </c>
      <c r="C182" s="275" t="s">
        <v>544</v>
      </c>
    </row>
    <row r="183" s="270" customFormat="1" ht="17.25" spans="1:3">
      <c r="A183" s="274" t="s">
        <v>1432</v>
      </c>
      <c r="B183" s="274" t="s">
        <v>2219</v>
      </c>
      <c r="C183" s="274" t="s">
        <v>583</v>
      </c>
    </row>
    <row r="184" s="270" customFormat="1" ht="17.25" spans="1:3">
      <c r="A184" s="274" t="s">
        <v>2317</v>
      </c>
      <c r="B184" s="274" t="s">
        <v>2186</v>
      </c>
      <c r="C184" s="274" t="s">
        <v>2124</v>
      </c>
    </row>
    <row r="185" s="270" customFormat="1" ht="17.25" spans="1:3">
      <c r="A185" s="274" t="s">
        <v>1485</v>
      </c>
      <c r="B185" s="274" t="s">
        <v>2183</v>
      </c>
      <c r="C185" s="274" t="s">
        <v>461</v>
      </c>
    </row>
    <row r="186" s="270" customFormat="1" ht="17.25" spans="1:3">
      <c r="A186" s="274" t="s">
        <v>1562</v>
      </c>
      <c r="B186" s="274" t="s">
        <v>2318</v>
      </c>
      <c r="C186" s="274" t="s">
        <v>667</v>
      </c>
    </row>
    <row r="187" s="270" customFormat="1" ht="17.25" spans="1:3">
      <c r="A187" s="274" t="s">
        <v>2319</v>
      </c>
      <c r="B187" s="274" t="s">
        <v>2188</v>
      </c>
      <c r="C187" s="274" t="s">
        <v>580</v>
      </c>
    </row>
    <row r="188" s="270" customFormat="1" ht="17.25" spans="1:3">
      <c r="A188" s="274" t="s">
        <v>1492</v>
      </c>
      <c r="B188" s="274" t="s">
        <v>2183</v>
      </c>
      <c r="C188" s="274" t="s">
        <v>546</v>
      </c>
    </row>
    <row r="189" s="270" customFormat="1" ht="17.25" spans="1:3">
      <c r="A189" s="274" t="s">
        <v>2320</v>
      </c>
      <c r="B189" s="274" t="s">
        <v>2186</v>
      </c>
      <c r="C189" s="274" t="s">
        <v>571</v>
      </c>
    </row>
    <row r="190" s="270" customFormat="1" ht="17.25" spans="1:3">
      <c r="A190" s="274" t="s">
        <v>2321</v>
      </c>
      <c r="B190" s="274" t="s">
        <v>2188</v>
      </c>
      <c r="C190" s="274" t="s">
        <v>2322</v>
      </c>
    </row>
    <row r="191" s="270" customFormat="1" ht="17.25" spans="1:3">
      <c r="A191" s="274" t="s">
        <v>2323</v>
      </c>
      <c r="B191" s="274" t="s">
        <v>2188</v>
      </c>
      <c r="C191" s="274" t="s">
        <v>1280</v>
      </c>
    </row>
    <row r="192" s="270" customFormat="1" ht="17.25" spans="1:3">
      <c r="A192" s="274" t="s">
        <v>1056</v>
      </c>
      <c r="B192" s="274" t="s">
        <v>2183</v>
      </c>
      <c r="C192" s="274" t="s">
        <v>550</v>
      </c>
    </row>
    <row r="193" s="270" customFormat="1" ht="17.25" spans="1:3">
      <c r="A193" s="274" t="s">
        <v>2324</v>
      </c>
      <c r="B193" s="274" t="s">
        <v>2186</v>
      </c>
      <c r="C193" s="274" t="s">
        <v>551</v>
      </c>
    </row>
    <row r="194" s="270" customFormat="1" ht="17.25" spans="1:3">
      <c r="A194" s="274" t="s">
        <v>2325</v>
      </c>
      <c r="B194" s="274" t="s">
        <v>2186</v>
      </c>
      <c r="C194" s="274" t="s">
        <v>2326</v>
      </c>
    </row>
    <row r="195" s="270" customFormat="1" ht="17.25" spans="1:3">
      <c r="A195" s="274" t="s">
        <v>2327</v>
      </c>
      <c r="B195" s="274" t="s">
        <v>2187</v>
      </c>
      <c r="C195" s="274" t="s">
        <v>568</v>
      </c>
    </row>
    <row r="196" s="270" customFormat="1" ht="17.25" spans="1:3">
      <c r="A196" s="274" t="s">
        <v>2328</v>
      </c>
      <c r="B196" s="274" t="s">
        <v>2189</v>
      </c>
      <c r="C196" s="274" t="s">
        <v>642</v>
      </c>
    </row>
    <row r="197" s="270" customFormat="1" ht="17.25" spans="1:3">
      <c r="A197" s="274" t="s">
        <v>2329</v>
      </c>
      <c r="B197" s="274"/>
      <c r="C197" s="274"/>
    </row>
    <row r="198" s="270" customFormat="1" ht="17.25" spans="1:3">
      <c r="A198" s="274" t="s">
        <v>2330</v>
      </c>
      <c r="B198" s="277">
        <v>1</v>
      </c>
      <c r="C198" s="274" t="s">
        <v>2331</v>
      </c>
    </row>
    <row r="199" s="270" customFormat="1" ht="17.25" spans="1:3">
      <c r="A199" s="274" t="s">
        <v>2332</v>
      </c>
      <c r="B199" s="277">
        <v>1</v>
      </c>
      <c r="C199" s="274" t="s">
        <v>2331</v>
      </c>
    </row>
    <row r="200" s="270" customFormat="1" ht="17.25" spans="1:3">
      <c r="A200" s="274" t="s">
        <v>2333</v>
      </c>
      <c r="B200" s="277">
        <v>1</v>
      </c>
      <c r="C200" s="274" t="s">
        <v>2331</v>
      </c>
    </row>
    <row r="201" s="270" customFormat="1" ht="17.25" spans="1:3">
      <c r="A201" s="274" t="s">
        <v>2334</v>
      </c>
      <c r="B201" s="277">
        <v>1</v>
      </c>
      <c r="C201" s="274" t="s">
        <v>2331</v>
      </c>
    </row>
    <row r="202" s="270" customFormat="1" ht="17.25" spans="1:3">
      <c r="A202" s="274" t="s">
        <v>2335</v>
      </c>
      <c r="B202" s="277">
        <v>1</v>
      </c>
      <c r="C202" s="274" t="s">
        <v>2331</v>
      </c>
    </row>
    <row r="203" s="270" customFormat="1" ht="17.25" spans="1:3">
      <c r="A203" s="274" t="s">
        <v>2336</v>
      </c>
      <c r="B203" s="277">
        <v>1</v>
      </c>
      <c r="C203" s="274" t="s">
        <v>2331</v>
      </c>
    </row>
    <row r="204" s="270" customFormat="1" ht="17.25" spans="1:3">
      <c r="A204" s="274" t="s">
        <v>2337</v>
      </c>
      <c r="B204" s="277">
        <v>1</v>
      </c>
      <c r="C204" s="274" t="s">
        <v>2331</v>
      </c>
    </row>
    <row r="205" s="270" customFormat="1" ht="17.25" spans="1:3">
      <c r="A205" s="274" t="s">
        <v>2338</v>
      </c>
      <c r="B205" s="277">
        <v>1</v>
      </c>
      <c r="C205" s="274" t="s">
        <v>2331</v>
      </c>
    </row>
    <row r="206" s="270" customFormat="1" ht="17.25" spans="1:3">
      <c r="A206" s="274" t="s">
        <v>2339</v>
      </c>
      <c r="B206" s="274" t="s">
        <v>584</v>
      </c>
      <c r="C206" s="274" t="s">
        <v>600</v>
      </c>
    </row>
    <row r="207" s="270" customFormat="1" ht="17.25" spans="1:3">
      <c r="A207" s="274" t="s">
        <v>1531</v>
      </c>
      <c r="B207" s="274" t="s">
        <v>2188</v>
      </c>
      <c r="C207" s="274" t="s">
        <v>552</v>
      </c>
    </row>
    <row r="208" s="270" customFormat="1" ht="17.25" spans="1:3">
      <c r="A208" s="274" t="s">
        <v>1738</v>
      </c>
      <c r="B208" s="274" t="s">
        <v>2183</v>
      </c>
      <c r="C208" s="274" t="s">
        <v>553</v>
      </c>
    </row>
    <row r="209" s="270" customFormat="1" ht="17.25" spans="1:3">
      <c r="A209" s="274" t="s">
        <v>1581</v>
      </c>
      <c r="B209" s="274" t="s">
        <v>2188</v>
      </c>
      <c r="C209" s="274" t="s">
        <v>669</v>
      </c>
    </row>
    <row r="210" s="270" customFormat="1" ht="17.25" spans="1:3">
      <c r="A210" s="274" t="s">
        <v>2340</v>
      </c>
      <c r="B210" s="274" t="s">
        <v>2189</v>
      </c>
      <c r="C210" s="274" t="s">
        <v>616</v>
      </c>
    </row>
    <row r="211" s="270" customFormat="1" ht="17.25" spans="1:3">
      <c r="A211" s="274" t="s">
        <v>1197</v>
      </c>
      <c r="B211" s="274" t="s">
        <v>2188</v>
      </c>
      <c r="C211" s="274" t="s">
        <v>549</v>
      </c>
    </row>
    <row r="212" s="270" customFormat="1" ht="17.25" spans="1:3">
      <c r="A212" s="274" t="s">
        <v>2341</v>
      </c>
      <c r="B212" s="274" t="s">
        <v>2195</v>
      </c>
      <c r="C212" s="274" t="s">
        <v>594</v>
      </c>
    </row>
    <row r="213" s="270" customFormat="1" ht="17.25" spans="1:3">
      <c r="A213" s="274" t="s">
        <v>2342</v>
      </c>
      <c r="B213" s="274" t="s">
        <v>2188</v>
      </c>
      <c r="C213" s="274" t="s">
        <v>2343</v>
      </c>
    </row>
    <row r="214" s="270" customFormat="1" ht="17.25" spans="1:3">
      <c r="A214" s="274" t="s">
        <v>1538</v>
      </c>
      <c r="B214" s="274" t="s">
        <v>2183</v>
      </c>
      <c r="C214" s="274" t="s">
        <v>563</v>
      </c>
    </row>
    <row r="215" s="270" customFormat="1" ht="17.25" spans="1:3">
      <c r="A215" s="274" t="s">
        <v>1546</v>
      </c>
      <c r="B215" s="274" t="s">
        <v>2183</v>
      </c>
      <c r="C215" s="274" t="s">
        <v>576</v>
      </c>
    </row>
    <row r="216" ht="17.25" spans="1:3">
      <c r="A216" s="278"/>
      <c r="B216" s="278"/>
      <c r="C216" s="278"/>
    </row>
  </sheetData>
  <hyperlinks>
    <hyperlink ref="D1" location="目录!A1" display="目录"/>
    <hyperlink ref="D3" location="'F4-香港联邦化工价'!A1" display="F4联邦价"/>
  </hyperlinks>
  <pageMargins left="0.75" right="0.75" top="1" bottom="1" header="0.5" footer="0.5"/>
  <pageSetup paperSize="9" orientation="portrait"/>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52"/>
  <sheetViews>
    <sheetView zoomScale="85" zoomScaleNormal="85" workbookViewId="0">
      <selection activeCell="X1" sqref="X1"/>
    </sheetView>
  </sheetViews>
  <sheetFormatPr defaultColWidth="9" defaultRowHeight="13.5"/>
  <cols>
    <col min="1" max="1" width="9" customWidth="1"/>
    <col min="2" max="9" width="7.63333333333333" customWidth="1"/>
    <col min="10" max="10" width="8.525" customWidth="1"/>
    <col min="11" max="23" width="7.63333333333333" customWidth="1"/>
  </cols>
  <sheetData>
    <row r="1" ht="48.75" spans="1:24">
      <c r="A1" s="238" t="s">
        <v>2344</v>
      </c>
      <c r="B1" s="238"/>
      <c r="C1" s="238"/>
      <c r="D1" s="238"/>
      <c r="E1" s="238"/>
      <c r="F1" s="238"/>
      <c r="G1" s="238"/>
      <c r="H1" s="238"/>
      <c r="I1" s="238"/>
      <c r="J1" s="238"/>
      <c r="K1" s="238"/>
      <c r="L1" s="238"/>
      <c r="M1" s="238"/>
      <c r="N1" s="238"/>
      <c r="O1" s="238"/>
      <c r="P1" s="238"/>
      <c r="Q1" s="238"/>
      <c r="R1" s="238"/>
      <c r="S1" s="238"/>
      <c r="T1" s="238"/>
      <c r="U1" s="238"/>
      <c r="V1" s="238"/>
      <c r="W1" s="238"/>
      <c r="X1" s="26" t="s">
        <v>65</v>
      </c>
    </row>
    <row r="2" ht="72" customHeight="1" spans="1:24">
      <c r="A2" s="239" t="s">
        <v>2345</v>
      </c>
      <c r="B2" s="239"/>
      <c r="C2" s="239"/>
      <c r="D2" s="239"/>
      <c r="E2" s="239"/>
      <c r="F2" s="239"/>
      <c r="G2" s="239"/>
      <c r="H2" s="239"/>
      <c r="I2" s="239"/>
      <c r="J2" s="239"/>
      <c r="K2" s="239"/>
      <c r="L2" s="239"/>
      <c r="M2" s="239"/>
      <c r="N2" s="239"/>
      <c r="O2" s="239"/>
      <c r="P2" s="239"/>
      <c r="Q2" s="239"/>
      <c r="R2" s="239"/>
      <c r="S2" s="239"/>
      <c r="T2" s="239"/>
      <c r="U2" s="239"/>
      <c r="V2" s="239"/>
      <c r="W2" s="239"/>
      <c r="X2" s="26" t="s">
        <v>1812</v>
      </c>
    </row>
    <row r="3" ht="24.75" spans="1:24">
      <c r="A3" s="240" t="s">
        <v>308</v>
      </c>
      <c r="B3" s="241" t="s">
        <v>2346</v>
      </c>
      <c r="C3" s="241" t="s">
        <v>2347</v>
      </c>
      <c r="D3" s="242" t="s">
        <v>2348</v>
      </c>
      <c r="E3" s="242" t="s">
        <v>2349</v>
      </c>
      <c r="F3" s="242" t="s">
        <v>2350</v>
      </c>
      <c r="G3" s="242" t="s">
        <v>2351</v>
      </c>
      <c r="H3" s="242" t="s">
        <v>2352</v>
      </c>
      <c r="I3" s="242" t="s">
        <v>2353</v>
      </c>
      <c r="J3" s="259" t="s">
        <v>2354</v>
      </c>
      <c r="K3" s="260" t="s">
        <v>2355</v>
      </c>
      <c r="L3" s="260" t="s">
        <v>2356</v>
      </c>
      <c r="M3" s="260" t="s">
        <v>2357</v>
      </c>
      <c r="N3" s="242" t="s">
        <v>2358</v>
      </c>
      <c r="O3" s="242" t="s">
        <v>2359</v>
      </c>
      <c r="P3" s="242" t="s">
        <v>2360</v>
      </c>
      <c r="Q3" s="242" t="s">
        <v>2361</v>
      </c>
      <c r="R3" s="242" t="s">
        <v>2362</v>
      </c>
      <c r="S3" s="242" t="s">
        <v>2363</v>
      </c>
      <c r="T3" s="259" t="s">
        <v>2364</v>
      </c>
      <c r="U3" s="260" t="s">
        <v>2365</v>
      </c>
      <c r="V3" s="260" t="s">
        <v>2366</v>
      </c>
      <c r="W3" s="263" t="s">
        <v>2367</v>
      </c>
      <c r="X3" s="264"/>
    </row>
    <row r="4" ht="14.25" spans="1:24">
      <c r="A4" s="243" t="s">
        <v>1849</v>
      </c>
      <c r="B4" s="244">
        <v>1</v>
      </c>
      <c r="C4" s="244">
        <v>2</v>
      </c>
      <c r="D4" s="244" t="s">
        <v>2182</v>
      </c>
      <c r="E4" s="244" t="s">
        <v>2184</v>
      </c>
      <c r="F4" s="244" t="s">
        <v>2185</v>
      </c>
      <c r="G4" s="244" t="s">
        <v>2186</v>
      </c>
      <c r="H4" s="244" t="s">
        <v>2187</v>
      </c>
      <c r="I4" s="244" t="s">
        <v>2188</v>
      </c>
      <c r="J4" s="244" t="s">
        <v>2183</v>
      </c>
      <c r="K4" s="244" t="s">
        <v>2195</v>
      </c>
      <c r="L4" s="244" t="s">
        <v>2196</v>
      </c>
      <c r="M4" s="244" t="s">
        <v>2230</v>
      </c>
      <c r="N4" s="244" t="s">
        <v>2216</v>
      </c>
      <c r="O4" s="244" t="s">
        <v>2217</v>
      </c>
      <c r="P4" s="244" t="s">
        <v>2218</v>
      </c>
      <c r="Q4" s="244" t="s">
        <v>2219</v>
      </c>
      <c r="R4" s="244" t="s">
        <v>2220</v>
      </c>
      <c r="S4" s="244" t="s">
        <v>2221</v>
      </c>
      <c r="T4" s="244" t="s">
        <v>2222</v>
      </c>
      <c r="U4" s="244" t="s">
        <v>2223</v>
      </c>
      <c r="V4" s="244" t="s">
        <v>2224</v>
      </c>
      <c r="W4" s="265" t="s">
        <v>2225</v>
      </c>
      <c r="X4" s="21"/>
    </row>
    <row r="5" ht="15" customHeight="1" spans="1:24">
      <c r="A5" s="245">
        <v>1</v>
      </c>
      <c r="B5" s="246">
        <v>240.6</v>
      </c>
      <c r="C5" s="246">
        <v>245.2</v>
      </c>
      <c r="D5" s="246">
        <v>223.6</v>
      </c>
      <c r="E5" s="247">
        <v>310.4</v>
      </c>
      <c r="F5" s="247">
        <v>267.9</v>
      </c>
      <c r="G5" s="247">
        <v>368.4</v>
      </c>
      <c r="H5" s="247">
        <v>364</v>
      </c>
      <c r="I5" s="247">
        <v>305.9</v>
      </c>
      <c r="J5" s="247">
        <v>612.5</v>
      </c>
      <c r="K5" s="246">
        <v>213.9</v>
      </c>
      <c r="L5" s="246">
        <v>267.7</v>
      </c>
      <c r="M5" s="246">
        <v>249.6</v>
      </c>
      <c r="N5" s="261"/>
      <c r="O5" s="246">
        <v>177.7</v>
      </c>
      <c r="P5" s="246">
        <v>157.7</v>
      </c>
      <c r="Q5" s="246">
        <v>160.1</v>
      </c>
      <c r="R5" s="246">
        <v>176.2</v>
      </c>
      <c r="S5" s="246">
        <v>222.3</v>
      </c>
      <c r="T5" s="266">
        <v>301.9</v>
      </c>
      <c r="U5" s="246">
        <v>158.2</v>
      </c>
      <c r="V5" s="246">
        <v>161.1</v>
      </c>
      <c r="W5" s="246">
        <v>172.1</v>
      </c>
      <c r="X5" s="21"/>
    </row>
    <row r="6" ht="15" customHeight="1" spans="1:24">
      <c r="A6" s="245">
        <v>1.5</v>
      </c>
      <c r="B6" s="246">
        <v>284.9</v>
      </c>
      <c r="C6" s="246">
        <v>290.4</v>
      </c>
      <c r="D6" s="246">
        <v>254.6</v>
      </c>
      <c r="E6" s="247">
        <v>359.2</v>
      </c>
      <c r="F6" s="247">
        <v>304.3</v>
      </c>
      <c r="G6" s="247">
        <v>413.6</v>
      </c>
      <c r="H6" s="247">
        <v>413.1</v>
      </c>
      <c r="I6" s="247">
        <v>370.7</v>
      </c>
      <c r="J6" s="247">
        <v>720.9</v>
      </c>
      <c r="K6" s="246">
        <v>243.9</v>
      </c>
      <c r="L6" s="246">
        <v>307.8</v>
      </c>
      <c r="M6" s="246">
        <v>298.6</v>
      </c>
      <c r="N6" s="261"/>
      <c r="O6" s="246">
        <v>206.4</v>
      </c>
      <c r="P6" s="246">
        <v>181.1</v>
      </c>
      <c r="Q6" s="246">
        <v>183.8</v>
      </c>
      <c r="R6" s="246">
        <v>201.7</v>
      </c>
      <c r="S6" s="246">
        <v>256.2</v>
      </c>
      <c r="T6" s="266">
        <v>355.1</v>
      </c>
      <c r="U6" s="246">
        <v>181.7</v>
      </c>
      <c r="V6" s="246">
        <v>184.9</v>
      </c>
      <c r="W6" s="246">
        <v>197.1</v>
      </c>
      <c r="X6" s="21"/>
    </row>
    <row r="7" ht="15" customHeight="1" spans="1:24">
      <c r="A7" s="245">
        <v>2</v>
      </c>
      <c r="B7" s="246">
        <v>309.2</v>
      </c>
      <c r="C7" s="246">
        <v>315.6</v>
      </c>
      <c r="D7" s="246">
        <v>268.4</v>
      </c>
      <c r="E7" s="247">
        <v>390.9</v>
      </c>
      <c r="F7" s="247">
        <v>323.4</v>
      </c>
      <c r="G7" s="247">
        <v>441.7</v>
      </c>
      <c r="H7" s="247">
        <v>445</v>
      </c>
      <c r="I7" s="247">
        <v>418.4</v>
      </c>
      <c r="J7" s="247">
        <v>812</v>
      </c>
      <c r="K7" s="246">
        <v>256.6</v>
      </c>
      <c r="L7" s="246">
        <v>326.8</v>
      </c>
      <c r="M7" s="246">
        <v>323.5</v>
      </c>
      <c r="N7" s="261"/>
      <c r="O7" s="246">
        <v>217.9</v>
      </c>
      <c r="P7" s="246">
        <v>187.4</v>
      </c>
      <c r="Q7" s="246">
        <v>190.3</v>
      </c>
      <c r="R7" s="246">
        <v>210</v>
      </c>
      <c r="S7" s="246">
        <v>272.9</v>
      </c>
      <c r="T7" s="266">
        <v>384.2</v>
      </c>
      <c r="U7" s="246">
        <v>188</v>
      </c>
      <c r="V7" s="246">
        <v>191.5</v>
      </c>
      <c r="W7" s="246">
        <v>205</v>
      </c>
      <c r="X7" s="21"/>
    </row>
    <row r="8" ht="15" customHeight="1" spans="1:24">
      <c r="A8" s="245">
        <v>2.5</v>
      </c>
      <c r="B8" s="246">
        <v>353.5</v>
      </c>
      <c r="C8" s="246">
        <v>360.8</v>
      </c>
      <c r="D8" s="246">
        <v>299.4</v>
      </c>
      <c r="E8" s="247">
        <v>439.7</v>
      </c>
      <c r="F8" s="247">
        <v>359.8</v>
      </c>
      <c r="G8" s="247">
        <v>487</v>
      </c>
      <c r="H8" s="247">
        <v>494.1</v>
      </c>
      <c r="I8" s="247">
        <v>483.2</v>
      </c>
      <c r="J8" s="247">
        <v>920.4</v>
      </c>
      <c r="K8" s="246">
        <v>286.5</v>
      </c>
      <c r="L8" s="246">
        <v>367</v>
      </c>
      <c r="M8" s="246">
        <v>372.5</v>
      </c>
      <c r="N8" s="261"/>
      <c r="O8" s="246">
        <v>246.7</v>
      </c>
      <c r="P8" s="246">
        <v>210.8</v>
      </c>
      <c r="Q8" s="246">
        <v>214.1</v>
      </c>
      <c r="R8" s="246">
        <v>235.5</v>
      </c>
      <c r="S8" s="246">
        <v>306.7</v>
      </c>
      <c r="T8" s="266">
        <v>437.4</v>
      </c>
      <c r="U8" s="246">
        <v>211.5</v>
      </c>
      <c r="V8" s="246">
        <v>215.4</v>
      </c>
      <c r="W8" s="246">
        <v>230</v>
      </c>
      <c r="X8" s="21"/>
    </row>
    <row r="9" ht="15" customHeight="1" spans="1:24">
      <c r="A9" s="245">
        <v>3</v>
      </c>
      <c r="B9" s="246">
        <v>375.9</v>
      </c>
      <c r="C9" s="246">
        <v>383.7</v>
      </c>
      <c r="D9" s="246">
        <v>311.7</v>
      </c>
      <c r="E9" s="247">
        <v>473</v>
      </c>
      <c r="F9" s="247">
        <v>378.9</v>
      </c>
      <c r="G9" s="247">
        <v>536.6</v>
      </c>
      <c r="H9" s="247">
        <v>540.8</v>
      </c>
      <c r="I9" s="247">
        <v>541.2</v>
      </c>
      <c r="J9" s="247">
        <v>979.9</v>
      </c>
      <c r="K9" s="246">
        <v>273.4</v>
      </c>
      <c r="L9" s="246">
        <v>384.3</v>
      </c>
      <c r="M9" s="246">
        <v>395.1</v>
      </c>
      <c r="N9" s="261"/>
      <c r="O9" s="246">
        <v>247.1</v>
      </c>
      <c r="P9" s="246">
        <v>211.3</v>
      </c>
      <c r="Q9" s="246">
        <v>213.7</v>
      </c>
      <c r="R9" s="246">
        <v>235.3</v>
      </c>
      <c r="S9" s="246">
        <v>306.7</v>
      </c>
      <c r="T9" s="266">
        <v>470.5</v>
      </c>
      <c r="U9" s="246">
        <v>214.6</v>
      </c>
      <c r="V9" s="246">
        <v>215.1</v>
      </c>
      <c r="W9" s="246">
        <v>229.6</v>
      </c>
      <c r="X9" s="21"/>
    </row>
    <row r="10" ht="15" customHeight="1" spans="1:24">
      <c r="A10" s="245">
        <v>3.5</v>
      </c>
      <c r="B10" s="246">
        <v>418.1</v>
      </c>
      <c r="C10" s="246">
        <v>427.2</v>
      </c>
      <c r="D10" s="246">
        <v>352</v>
      </c>
      <c r="E10" s="247">
        <v>530.4</v>
      </c>
      <c r="F10" s="247">
        <v>425.2</v>
      </c>
      <c r="G10" s="247">
        <v>601.4</v>
      </c>
      <c r="H10" s="247">
        <v>603.8</v>
      </c>
      <c r="I10" s="247">
        <v>604.8</v>
      </c>
      <c r="J10" s="247">
        <v>1141.7</v>
      </c>
      <c r="K10" s="246">
        <v>308.8</v>
      </c>
      <c r="L10" s="246">
        <v>434.6</v>
      </c>
      <c r="M10" s="246">
        <v>442.4</v>
      </c>
      <c r="N10" s="261"/>
      <c r="O10" s="246">
        <v>276.4</v>
      </c>
      <c r="P10" s="246">
        <v>238.4</v>
      </c>
      <c r="Q10" s="246">
        <v>241.1</v>
      </c>
      <c r="R10" s="246">
        <v>265.5</v>
      </c>
      <c r="S10" s="246">
        <v>343.6</v>
      </c>
      <c r="T10" s="266">
        <v>531.7</v>
      </c>
      <c r="U10" s="246">
        <v>242.1</v>
      </c>
      <c r="V10" s="246">
        <v>242.6</v>
      </c>
      <c r="W10" s="246">
        <v>259.1</v>
      </c>
      <c r="X10" s="21"/>
    </row>
    <row r="11" ht="15" customHeight="1" spans="1:24">
      <c r="A11" s="245">
        <v>4</v>
      </c>
      <c r="B11" s="246">
        <v>440.2</v>
      </c>
      <c r="C11" s="246">
        <v>450.7</v>
      </c>
      <c r="D11" s="246">
        <v>375.2</v>
      </c>
      <c r="E11" s="247">
        <v>570.6</v>
      </c>
      <c r="F11" s="247">
        <v>454.2</v>
      </c>
      <c r="G11" s="247">
        <v>649</v>
      </c>
      <c r="H11" s="247">
        <v>649.6</v>
      </c>
      <c r="I11" s="247">
        <v>651.3</v>
      </c>
      <c r="J11" s="247">
        <v>1286.3</v>
      </c>
      <c r="K11" s="246">
        <v>327</v>
      </c>
      <c r="L11" s="246">
        <v>463.8</v>
      </c>
      <c r="M11" s="246">
        <v>465.7</v>
      </c>
      <c r="N11" s="261"/>
      <c r="O11" s="246">
        <v>288.4</v>
      </c>
      <c r="P11" s="246">
        <v>248.3</v>
      </c>
      <c r="Q11" s="246">
        <v>251.3</v>
      </c>
      <c r="R11" s="246">
        <v>278.4</v>
      </c>
      <c r="S11" s="246">
        <v>363.3</v>
      </c>
      <c r="T11" s="266">
        <v>568.9</v>
      </c>
      <c r="U11" s="246">
        <v>252.5</v>
      </c>
      <c r="V11" s="246">
        <v>253</v>
      </c>
      <c r="W11" s="246">
        <v>271.3</v>
      </c>
      <c r="X11" s="21"/>
    </row>
    <row r="12" ht="15" customHeight="1" spans="1:24">
      <c r="A12" s="245">
        <v>4.5</v>
      </c>
      <c r="B12" s="246">
        <v>482.4</v>
      </c>
      <c r="C12" s="246">
        <v>494.2</v>
      </c>
      <c r="D12" s="246">
        <v>415.5</v>
      </c>
      <c r="E12" s="247">
        <v>627.9</v>
      </c>
      <c r="F12" s="247">
        <v>500.5</v>
      </c>
      <c r="G12" s="247">
        <v>713.7</v>
      </c>
      <c r="H12" s="247">
        <v>712.5</v>
      </c>
      <c r="I12" s="247">
        <v>714.9</v>
      </c>
      <c r="J12" s="247">
        <v>1448</v>
      </c>
      <c r="K12" s="246">
        <v>362.5</v>
      </c>
      <c r="L12" s="246">
        <v>514.2</v>
      </c>
      <c r="M12" s="246">
        <v>513</v>
      </c>
      <c r="N12" s="261"/>
      <c r="O12" s="246">
        <v>317.6</v>
      </c>
      <c r="P12" s="246">
        <v>275.4</v>
      </c>
      <c r="Q12" s="246">
        <v>278.7</v>
      </c>
      <c r="R12" s="246">
        <v>308.6</v>
      </c>
      <c r="S12" s="246">
        <v>400.2</v>
      </c>
      <c r="T12" s="266">
        <v>630.1</v>
      </c>
      <c r="U12" s="246">
        <v>280</v>
      </c>
      <c r="V12" s="246">
        <v>280.5</v>
      </c>
      <c r="W12" s="246">
        <v>300.7</v>
      </c>
      <c r="X12" s="21"/>
    </row>
    <row r="13" ht="15" customHeight="1" spans="1:24">
      <c r="A13" s="245">
        <v>5</v>
      </c>
      <c r="B13" s="246">
        <v>504.5</v>
      </c>
      <c r="C13" s="246">
        <v>517.8</v>
      </c>
      <c r="D13" s="246">
        <v>438.7</v>
      </c>
      <c r="E13" s="247">
        <v>668.1</v>
      </c>
      <c r="F13" s="247">
        <v>529.6</v>
      </c>
      <c r="G13" s="247">
        <v>761.3</v>
      </c>
      <c r="H13" s="247">
        <v>758.3</v>
      </c>
      <c r="I13" s="247">
        <v>761.3</v>
      </c>
      <c r="J13" s="247">
        <v>1592.6</v>
      </c>
      <c r="K13" s="246">
        <v>380.7</v>
      </c>
      <c r="L13" s="246">
        <v>543.4</v>
      </c>
      <c r="M13" s="246">
        <v>536.3</v>
      </c>
      <c r="N13" s="261"/>
      <c r="O13" s="246">
        <v>329.7</v>
      </c>
      <c r="P13" s="246">
        <v>285.2</v>
      </c>
      <c r="Q13" s="246">
        <v>288.9</v>
      </c>
      <c r="R13" s="246">
        <v>321.6</v>
      </c>
      <c r="S13" s="246">
        <v>419.9</v>
      </c>
      <c r="T13" s="266">
        <v>667.4</v>
      </c>
      <c r="U13" s="246">
        <v>290.3</v>
      </c>
      <c r="V13" s="246">
        <v>290.9</v>
      </c>
      <c r="W13" s="246">
        <v>313</v>
      </c>
      <c r="X13" s="21"/>
    </row>
    <row r="14" ht="15" customHeight="1" spans="1:24">
      <c r="A14" s="245">
        <v>5.5</v>
      </c>
      <c r="B14" s="246">
        <v>546.7</v>
      </c>
      <c r="C14" s="246">
        <v>560.7</v>
      </c>
      <c r="D14" s="246">
        <v>454.3</v>
      </c>
      <c r="E14" s="247">
        <v>732.3</v>
      </c>
      <c r="F14" s="247">
        <v>562.2</v>
      </c>
      <c r="G14" s="247">
        <v>810.5</v>
      </c>
      <c r="H14" s="247">
        <v>812.2</v>
      </c>
      <c r="I14" s="247">
        <v>967.7</v>
      </c>
      <c r="J14" s="247">
        <v>1515.4</v>
      </c>
      <c r="K14" s="246">
        <v>387.4</v>
      </c>
      <c r="L14" s="246">
        <v>572.3</v>
      </c>
      <c r="M14" s="246">
        <v>583.3</v>
      </c>
      <c r="N14" s="261"/>
      <c r="O14" s="246">
        <v>345.2</v>
      </c>
      <c r="P14" s="246">
        <v>307.5</v>
      </c>
      <c r="Q14" s="246">
        <v>304.9</v>
      </c>
      <c r="R14" s="246">
        <v>337.7</v>
      </c>
      <c r="S14" s="246">
        <v>436.1</v>
      </c>
      <c r="T14" s="266">
        <v>693.8</v>
      </c>
      <c r="U14" s="246">
        <v>306.3</v>
      </c>
      <c r="V14" s="246">
        <v>306.9</v>
      </c>
      <c r="W14" s="246">
        <v>328.9</v>
      </c>
      <c r="X14" s="21"/>
    </row>
    <row r="15" ht="15" customHeight="1" spans="1:24">
      <c r="A15" s="245">
        <v>6</v>
      </c>
      <c r="B15" s="246">
        <v>567.6</v>
      </c>
      <c r="C15" s="246">
        <v>582</v>
      </c>
      <c r="D15" s="246">
        <v>465.2</v>
      </c>
      <c r="E15" s="247">
        <v>765.4</v>
      </c>
      <c r="F15" s="247">
        <v>581.8</v>
      </c>
      <c r="G15" s="247">
        <v>841.4</v>
      </c>
      <c r="H15" s="247">
        <v>842.9</v>
      </c>
      <c r="I15" s="247">
        <v>995.5</v>
      </c>
      <c r="J15" s="247">
        <v>1574.1</v>
      </c>
      <c r="K15" s="246">
        <v>395.6</v>
      </c>
      <c r="L15" s="246">
        <v>591.3</v>
      </c>
      <c r="M15" s="246">
        <v>604.4</v>
      </c>
      <c r="N15" s="261"/>
      <c r="O15" s="246">
        <v>355.3</v>
      </c>
      <c r="P15" s="246">
        <v>312.4</v>
      </c>
      <c r="Q15" s="246">
        <v>309.7</v>
      </c>
      <c r="R15" s="246">
        <v>343.9</v>
      </c>
      <c r="S15" s="246">
        <v>450.7</v>
      </c>
      <c r="T15" s="266">
        <v>722.3</v>
      </c>
      <c r="U15" s="246">
        <v>311.3</v>
      </c>
      <c r="V15" s="246">
        <v>311.8</v>
      </c>
      <c r="W15" s="246">
        <v>334.7</v>
      </c>
      <c r="X15" s="21"/>
    </row>
    <row r="16" ht="15" customHeight="1" spans="1:24">
      <c r="A16" s="245">
        <v>6.5</v>
      </c>
      <c r="B16" s="246">
        <v>608.6</v>
      </c>
      <c r="C16" s="246">
        <v>623.3</v>
      </c>
      <c r="D16" s="246">
        <v>493.4</v>
      </c>
      <c r="E16" s="247">
        <v>815.7</v>
      </c>
      <c r="F16" s="247">
        <v>618.6</v>
      </c>
      <c r="G16" s="247">
        <v>889.4</v>
      </c>
      <c r="H16" s="247">
        <v>890.8</v>
      </c>
      <c r="I16" s="247">
        <v>1040.4</v>
      </c>
      <c r="J16" s="247">
        <v>1650</v>
      </c>
      <c r="K16" s="246">
        <v>421.1</v>
      </c>
      <c r="L16" s="246">
        <v>631.4</v>
      </c>
      <c r="M16" s="246">
        <v>649.6</v>
      </c>
      <c r="N16" s="261"/>
      <c r="O16" s="246">
        <v>382.7</v>
      </c>
      <c r="P16" s="246">
        <v>334.6</v>
      </c>
      <c r="Q16" s="246">
        <v>331.8</v>
      </c>
      <c r="R16" s="246">
        <v>367.3</v>
      </c>
      <c r="S16" s="246">
        <v>482.5</v>
      </c>
      <c r="T16" s="266">
        <v>774.8</v>
      </c>
      <c r="U16" s="246">
        <v>333.4</v>
      </c>
      <c r="V16" s="246">
        <v>334</v>
      </c>
      <c r="W16" s="246">
        <v>357.7</v>
      </c>
      <c r="X16" s="21"/>
    </row>
    <row r="17" ht="15" customHeight="1" spans="1:24">
      <c r="A17" s="245">
        <v>7</v>
      </c>
      <c r="B17" s="246">
        <v>629.5</v>
      </c>
      <c r="C17" s="246">
        <v>644.6</v>
      </c>
      <c r="D17" s="246">
        <v>504.4</v>
      </c>
      <c r="E17" s="247">
        <v>848.8</v>
      </c>
      <c r="F17" s="247">
        <v>638.3</v>
      </c>
      <c r="G17" s="247">
        <v>920.3</v>
      </c>
      <c r="H17" s="247">
        <v>921.5</v>
      </c>
      <c r="I17" s="247">
        <v>1068.1</v>
      </c>
      <c r="J17" s="247">
        <v>1708.7</v>
      </c>
      <c r="K17" s="246">
        <v>429.3</v>
      </c>
      <c r="L17" s="246">
        <v>650.4</v>
      </c>
      <c r="M17" s="246">
        <v>670.8</v>
      </c>
      <c r="N17" s="261"/>
      <c r="O17" s="246">
        <v>392.9</v>
      </c>
      <c r="P17" s="246">
        <v>339.6</v>
      </c>
      <c r="Q17" s="246">
        <v>336.6</v>
      </c>
      <c r="R17" s="246">
        <v>373.5</v>
      </c>
      <c r="S17" s="246">
        <v>497.1</v>
      </c>
      <c r="T17" s="266">
        <v>803.3</v>
      </c>
      <c r="U17" s="246">
        <v>338.3</v>
      </c>
      <c r="V17" s="246">
        <v>338.9</v>
      </c>
      <c r="W17" s="246">
        <v>363.6</v>
      </c>
      <c r="X17" s="21"/>
    </row>
    <row r="18" ht="15" customHeight="1" spans="1:24">
      <c r="A18" s="245">
        <v>7.5</v>
      </c>
      <c r="B18" s="246">
        <v>670.5</v>
      </c>
      <c r="C18" s="246">
        <v>685.9</v>
      </c>
      <c r="D18" s="246">
        <v>532.5</v>
      </c>
      <c r="E18" s="247">
        <v>899.1</v>
      </c>
      <c r="F18" s="247">
        <v>675.1</v>
      </c>
      <c r="G18" s="247">
        <v>968.4</v>
      </c>
      <c r="H18" s="247">
        <v>969.4</v>
      </c>
      <c r="I18" s="247">
        <v>1113.1</v>
      </c>
      <c r="J18" s="247">
        <v>1784.6</v>
      </c>
      <c r="K18" s="246">
        <v>454.7</v>
      </c>
      <c r="L18" s="246">
        <v>690.5</v>
      </c>
      <c r="M18" s="246">
        <v>716</v>
      </c>
      <c r="N18" s="261"/>
      <c r="O18" s="246">
        <v>420.3</v>
      </c>
      <c r="P18" s="246">
        <v>361.7</v>
      </c>
      <c r="Q18" s="246">
        <v>358.7</v>
      </c>
      <c r="R18" s="246">
        <v>396.9</v>
      </c>
      <c r="S18" s="246">
        <v>528.9</v>
      </c>
      <c r="T18" s="266">
        <v>855.8</v>
      </c>
      <c r="U18" s="246">
        <v>360.4</v>
      </c>
      <c r="V18" s="246">
        <v>361</v>
      </c>
      <c r="W18" s="246">
        <v>386.6</v>
      </c>
      <c r="X18" s="21"/>
    </row>
    <row r="19" ht="15" customHeight="1" spans="1:24">
      <c r="A19" s="245">
        <v>8</v>
      </c>
      <c r="B19" s="246">
        <v>691.4</v>
      </c>
      <c r="C19" s="246">
        <v>707.2</v>
      </c>
      <c r="D19" s="246">
        <v>543.5</v>
      </c>
      <c r="E19" s="247">
        <v>932.2</v>
      </c>
      <c r="F19" s="247">
        <v>694.7</v>
      </c>
      <c r="G19" s="247">
        <v>999.2</v>
      </c>
      <c r="H19" s="247">
        <v>1000.1</v>
      </c>
      <c r="I19" s="247">
        <v>1140.8</v>
      </c>
      <c r="J19" s="247">
        <v>1843.3</v>
      </c>
      <c r="K19" s="246">
        <v>462.9</v>
      </c>
      <c r="L19" s="246">
        <v>709.5</v>
      </c>
      <c r="M19" s="246">
        <v>737.1</v>
      </c>
      <c r="N19" s="261"/>
      <c r="O19" s="246">
        <v>430.5</v>
      </c>
      <c r="P19" s="246">
        <v>366.7</v>
      </c>
      <c r="Q19" s="246">
        <v>363.5</v>
      </c>
      <c r="R19" s="246">
        <v>403.1</v>
      </c>
      <c r="S19" s="246">
        <v>543.5</v>
      </c>
      <c r="T19" s="266">
        <v>884.2</v>
      </c>
      <c r="U19" s="246">
        <v>365.3</v>
      </c>
      <c r="V19" s="246">
        <v>366</v>
      </c>
      <c r="W19" s="246">
        <v>392.4</v>
      </c>
      <c r="X19" s="21"/>
    </row>
    <row r="20" ht="15" customHeight="1" spans="1:24">
      <c r="A20" s="245">
        <v>8.5</v>
      </c>
      <c r="B20" s="246">
        <v>732.3</v>
      </c>
      <c r="C20" s="246">
        <v>748.5</v>
      </c>
      <c r="D20" s="246">
        <v>571.6</v>
      </c>
      <c r="E20" s="247">
        <v>982.5</v>
      </c>
      <c r="F20" s="247">
        <v>731.5</v>
      </c>
      <c r="G20" s="247">
        <v>1047.3</v>
      </c>
      <c r="H20" s="247">
        <v>1048</v>
      </c>
      <c r="I20" s="247">
        <v>1185.7</v>
      </c>
      <c r="J20" s="247">
        <v>1919.2</v>
      </c>
      <c r="K20" s="246">
        <v>488.4</v>
      </c>
      <c r="L20" s="246">
        <v>749.6</v>
      </c>
      <c r="M20" s="246">
        <v>782.3</v>
      </c>
      <c r="N20" s="261"/>
      <c r="O20" s="246">
        <v>457.9</v>
      </c>
      <c r="P20" s="246">
        <v>388.8</v>
      </c>
      <c r="Q20" s="246">
        <v>385.6</v>
      </c>
      <c r="R20" s="246">
        <v>426.5</v>
      </c>
      <c r="S20" s="246">
        <v>575.3</v>
      </c>
      <c r="T20" s="266">
        <v>936.7</v>
      </c>
      <c r="U20" s="246">
        <v>387.4</v>
      </c>
      <c r="V20" s="246">
        <v>388.1</v>
      </c>
      <c r="W20" s="246">
        <v>415.5</v>
      </c>
      <c r="X20" s="21"/>
    </row>
    <row r="21" ht="15" customHeight="1" spans="1:24">
      <c r="A21" s="245">
        <v>9</v>
      </c>
      <c r="B21" s="246">
        <v>753.3</v>
      </c>
      <c r="C21" s="246">
        <v>769.8</v>
      </c>
      <c r="D21" s="246">
        <v>582.6</v>
      </c>
      <c r="E21" s="247">
        <v>1015.6</v>
      </c>
      <c r="F21" s="247">
        <v>751.2</v>
      </c>
      <c r="G21" s="247">
        <v>1078.1</v>
      </c>
      <c r="H21" s="247">
        <v>1078.6</v>
      </c>
      <c r="I21" s="247">
        <v>1213.5</v>
      </c>
      <c r="J21" s="247">
        <v>1977.9</v>
      </c>
      <c r="K21" s="246">
        <v>496.6</v>
      </c>
      <c r="L21" s="246">
        <v>768.6</v>
      </c>
      <c r="M21" s="246">
        <v>803.5</v>
      </c>
      <c r="N21" s="261"/>
      <c r="O21" s="246">
        <v>468</v>
      </c>
      <c r="P21" s="246">
        <v>393.8</v>
      </c>
      <c r="Q21" s="246">
        <v>390.4</v>
      </c>
      <c r="R21" s="246">
        <v>432.7</v>
      </c>
      <c r="S21" s="246">
        <v>589.9</v>
      </c>
      <c r="T21" s="266">
        <v>965.2</v>
      </c>
      <c r="U21" s="246">
        <v>392.3</v>
      </c>
      <c r="V21" s="246">
        <v>393</v>
      </c>
      <c r="W21" s="246">
        <v>421.3</v>
      </c>
      <c r="X21" s="21"/>
    </row>
    <row r="22" ht="15" customHeight="1" spans="1:24">
      <c r="A22" s="245">
        <v>9.5</v>
      </c>
      <c r="B22" s="246">
        <v>794.2</v>
      </c>
      <c r="C22" s="246">
        <v>811</v>
      </c>
      <c r="D22" s="246">
        <v>610.8</v>
      </c>
      <c r="E22" s="247">
        <v>1065.9</v>
      </c>
      <c r="F22" s="247">
        <v>788</v>
      </c>
      <c r="G22" s="247">
        <v>1126.2</v>
      </c>
      <c r="H22" s="247">
        <v>1126.5</v>
      </c>
      <c r="I22" s="247">
        <v>1258.4</v>
      </c>
      <c r="J22" s="247">
        <v>2053.8</v>
      </c>
      <c r="K22" s="246">
        <v>522</v>
      </c>
      <c r="L22" s="246">
        <v>808.7</v>
      </c>
      <c r="M22" s="246">
        <v>848.6</v>
      </c>
      <c r="N22" s="261"/>
      <c r="O22" s="246">
        <v>495.4</v>
      </c>
      <c r="P22" s="246">
        <v>416</v>
      </c>
      <c r="Q22" s="246">
        <v>412.5</v>
      </c>
      <c r="R22" s="246">
        <v>456.1</v>
      </c>
      <c r="S22" s="246">
        <v>621.7</v>
      </c>
      <c r="T22" s="266">
        <v>1017.7</v>
      </c>
      <c r="U22" s="246">
        <v>414.5</v>
      </c>
      <c r="V22" s="246">
        <v>415.2</v>
      </c>
      <c r="W22" s="246">
        <v>444.4</v>
      </c>
      <c r="X22" s="21"/>
    </row>
    <row r="23" ht="15" customHeight="1" spans="1:24">
      <c r="A23" s="245">
        <v>10</v>
      </c>
      <c r="B23" s="246">
        <v>825.2</v>
      </c>
      <c r="C23" s="246">
        <v>842.3</v>
      </c>
      <c r="D23" s="246">
        <v>621.7</v>
      </c>
      <c r="E23" s="247">
        <v>1099</v>
      </c>
      <c r="F23" s="247">
        <v>807.6</v>
      </c>
      <c r="G23" s="247">
        <v>1157.1</v>
      </c>
      <c r="H23" s="247">
        <v>1157.2</v>
      </c>
      <c r="I23" s="247">
        <v>1286.1</v>
      </c>
      <c r="J23" s="247">
        <v>2112.6</v>
      </c>
      <c r="K23" s="246">
        <v>530.3</v>
      </c>
      <c r="L23" s="246">
        <v>827.6</v>
      </c>
      <c r="M23" s="246">
        <v>869.8</v>
      </c>
      <c r="N23" s="261"/>
      <c r="O23" s="246">
        <v>505.6</v>
      </c>
      <c r="P23" s="246">
        <v>420.9</v>
      </c>
      <c r="Q23" s="246">
        <v>417.3</v>
      </c>
      <c r="R23" s="246">
        <v>462.2</v>
      </c>
      <c r="S23" s="246">
        <v>636.3</v>
      </c>
      <c r="T23" s="266">
        <v>1046.2</v>
      </c>
      <c r="U23" s="246">
        <v>419.4</v>
      </c>
      <c r="V23" s="246">
        <v>420.1</v>
      </c>
      <c r="W23" s="246">
        <v>450.2</v>
      </c>
      <c r="X23" s="21"/>
    </row>
    <row r="24" ht="15" customHeight="1" spans="1:24">
      <c r="A24" s="245">
        <v>10.5</v>
      </c>
      <c r="B24" s="246">
        <v>878.8</v>
      </c>
      <c r="C24" s="246">
        <v>898.5</v>
      </c>
      <c r="D24" s="246">
        <v>649.1</v>
      </c>
      <c r="E24" s="247">
        <v>1165.1</v>
      </c>
      <c r="F24" s="247">
        <v>856.6</v>
      </c>
      <c r="G24" s="247">
        <v>1178.5</v>
      </c>
      <c r="H24" s="247">
        <v>1203.1</v>
      </c>
      <c r="I24" s="247">
        <v>1365.1</v>
      </c>
      <c r="J24" s="247">
        <v>2180.3</v>
      </c>
      <c r="K24" s="246">
        <v>557.9</v>
      </c>
      <c r="L24" s="246">
        <v>898.8</v>
      </c>
      <c r="M24" s="246">
        <v>928.9</v>
      </c>
      <c r="N24" s="261"/>
      <c r="O24" s="246">
        <v>616.3</v>
      </c>
      <c r="P24" s="246">
        <v>504.6</v>
      </c>
      <c r="Q24" s="246">
        <v>555.7</v>
      </c>
      <c r="R24" s="246">
        <v>522.9</v>
      </c>
      <c r="S24" s="246">
        <v>655.5</v>
      </c>
      <c r="T24" s="266">
        <v>1075.4</v>
      </c>
      <c r="U24" s="246">
        <v>531.9</v>
      </c>
      <c r="V24" s="246">
        <v>555.7</v>
      </c>
      <c r="W24" s="246">
        <v>550.3</v>
      </c>
      <c r="X24" s="21"/>
    </row>
    <row r="25" ht="15" customHeight="1" spans="1:24">
      <c r="A25" s="245">
        <v>11</v>
      </c>
      <c r="B25" s="246">
        <v>897</v>
      </c>
      <c r="C25" s="246">
        <v>917.4</v>
      </c>
      <c r="D25" s="246">
        <v>660.9</v>
      </c>
      <c r="E25" s="247">
        <v>1193.5</v>
      </c>
      <c r="F25" s="247">
        <v>873.3</v>
      </c>
      <c r="G25" s="247">
        <v>1203.7</v>
      </c>
      <c r="H25" s="247">
        <v>1225.7</v>
      </c>
      <c r="I25" s="247">
        <v>1395.1</v>
      </c>
      <c r="J25" s="247">
        <v>2232.3</v>
      </c>
      <c r="K25" s="246">
        <v>566.9</v>
      </c>
      <c r="L25" s="246">
        <v>915.8</v>
      </c>
      <c r="M25" s="246">
        <v>947.2</v>
      </c>
      <c r="N25" s="261"/>
      <c r="O25" s="246">
        <v>627.1</v>
      </c>
      <c r="P25" s="246">
        <v>511.9</v>
      </c>
      <c r="Q25" s="246">
        <v>564.6</v>
      </c>
      <c r="R25" s="246">
        <v>530.7</v>
      </c>
      <c r="S25" s="246">
        <v>667.1</v>
      </c>
      <c r="T25" s="266">
        <v>1098.8</v>
      </c>
      <c r="U25" s="246">
        <v>540</v>
      </c>
      <c r="V25" s="246">
        <v>564.6</v>
      </c>
      <c r="W25" s="246">
        <v>559</v>
      </c>
      <c r="X25" s="21"/>
    </row>
    <row r="26" ht="15" customHeight="1" spans="1:24">
      <c r="A26" s="245">
        <v>11.5</v>
      </c>
      <c r="B26" s="246">
        <v>935.1</v>
      </c>
      <c r="C26" s="246">
        <v>956.3</v>
      </c>
      <c r="D26" s="246">
        <v>689.9</v>
      </c>
      <c r="E26" s="247">
        <v>1239</v>
      </c>
      <c r="F26" s="247">
        <v>907.2</v>
      </c>
      <c r="G26" s="247">
        <v>1246</v>
      </c>
      <c r="H26" s="247">
        <v>1265.5</v>
      </c>
      <c r="I26" s="247">
        <v>1442.3</v>
      </c>
      <c r="J26" s="247">
        <v>2301.4</v>
      </c>
      <c r="K26" s="246">
        <v>593</v>
      </c>
      <c r="L26" s="246">
        <v>954</v>
      </c>
      <c r="M26" s="246">
        <v>989.6</v>
      </c>
      <c r="N26" s="261"/>
      <c r="O26" s="246">
        <v>655.1</v>
      </c>
      <c r="P26" s="246">
        <v>536.4</v>
      </c>
      <c r="Q26" s="246">
        <v>590.7</v>
      </c>
      <c r="R26" s="246">
        <v>555.8</v>
      </c>
      <c r="S26" s="246">
        <v>695.9</v>
      </c>
      <c r="T26" s="266">
        <v>1146.2</v>
      </c>
      <c r="U26" s="246">
        <v>565.3</v>
      </c>
      <c r="V26" s="246">
        <v>590.7</v>
      </c>
      <c r="W26" s="246">
        <v>584.9</v>
      </c>
      <c r="X26" s="21"/>
    </row>
    <row r="27" ht="15" customHeight="1" spans="1:24">
      <c r="A27" s="245">
        <v>12</v>
      </c>
      <c r="B27" s="246">
        <v>953.3</v>
      </c>
      <c r="C27" s="246">
        <v>975.3</v>
      </c>
      <c r="D27" s="246">
        <v>701.7</v>
      </c>
      <c r="E27" s="247">
        <v>1267.4</v>
      </c>
      <c r="F27" s="247">
        <v>923.9</v>
      </c>
      <c r="G27" s="247">
        <v>1271.2</v>
      </c>
      <c r="H27" s="247">
        <v>1288.1</v>
      </c>
      <c r="I27" s="247">
        <v>1472.3</v>
      </c>
      <c r="J27" s="247">
        <v>2353.3</v>
      </c>
      <c r="K27" s="246">
        <v>602</v>
      </c>
      <c r="L27" s="246">
        <v>983</v>
      </c>
      <c r="M27" s="246">
        <v>1008</v>
      </c>
      <c r="N27" s="261"/>
      <c r="O27" s="246">
        <v>665.8</v>
      </c>
      <c r="P27" s="246">
        <v>543.6</v>
      </c>
      <c r="Q27" s="246">
        <v>599.6</v>
      </c>
      <c r="R27" s="246">
        <v>563.6</v>
      </c>
      <c r="S27" s="246">
        <v>707.5</v>
      </c>
      <c r="T27" s="266">
        <v>1169.5</v>
      </c>
      <c r="U27" s="246">
        <v>573.5</v>
      </c>
      <c r="V27" s="246">
        <v>599.6</v>
      </c>
      <c r="W27" s="246">
        <v>593.6</v>
      </c>
      <c r="X27" s="21"/>
    </row>
    <row r="28" ht="15" customHeight="1" spans="1:24">
      <c r="A28" s="245">
        <v>12.5</v>
      </c>
      <c r="B28" s="246">
        <v>991.5</v>
      </c>
      <c r="C28" s="246">
        <v>1014.2</v>
      </c>
      <c r="D28" s="246">
        <v>730.7</v>
      </c>
      <c r="E28" s="247">
        <v>1312.9</v>
      </c>
      <c r="F28" s="247">
        <v>957.9</v>
      </c>
      <c r="G28" s="247">
        <v>1313.5</v>
      </c>
      <c r="H28" s="247">
        <v>1327.9</v>
      </c>
      <c r="I28" s="247">
        <v>1519.5</v>
      </c>
      <c r="J28" s="247">
        <v>2422.5</v>
      </c>
      <c r="K28" s="246">
        <v>628.1</v>
      </c>
      <c r="L28" s="246">
        <v>1021.7</v>
      </c>
      <c r="M28" s="246">
        <v>1050.4</v>
      </c>
      <c r="N28" s="261"/>
      <c r="O28" s="246">
        <v>693.8</v>
      </c>
      <c r="P28" s="246">
        <v>568.1</v>
      </c>
      <c r="Q28" s="246">
        <v>625.6</v>
      </c>
      <c r="R28" s="246">
        <v>588.6</v>
      </c>
      <c r="S28" s="246">
        <v>736.3</v>
      </c>
      <c r="T28" s="266">
        <v>1216.9</v>
      </c>
      <c r="U28" s="246">
        <v>598.8</v>
      </c>
      <c r="V28" s="246">
        <v>625.6</v>
      </c>
      <c r="W28" s="246">
        <v>619.5</v>
      </c>
      <c r="X28" s="21"/>
    </row>
    <row r="29" ht="15" customHeight="1" spans="1:24">
      <c r="A29" s="245">
        <v>13</v>
      </c>
      <c r="B29" s="246">
        <v>1009.7</v>
      </c>
      <c r="C29" s="246">
        <v>1033.1</v>
      </c>
      <c r="D29" s="246">
        <v>742.5</v>
      </c>
      <c r="E29" s="247">
        <v>1341.3</v>
      </c>
      <c r="F29" s="247">
        <v>974.6</v>
      </c>
      <c r="G29" s="247">
        <v>1338.7</v>
      </c>
      <c r="H29" s="247">
        <v>1350.5</v>
      </c>
      <c r="I29" s="247">
        <v>1549.6</v>
      </c>
      <c r="J29" s="247">
        <v>2474.4</v>
      </c>
      <c r="K29" s="246">
        <v>637</v>
      </c>
      <c r="L29" s="246">
        <v>1039.2</v>
      </c>
      <c r="M29" s="246">
        <v>1068.7</v>
      </c>
      <c r="N29" s="261"/>
      <c r="O29" s="246">
        <v>704.6</v>
      </c>
      <c r="P29" s="246">
        <v>575.3</v>
      </c>
      <c r="Q29" s="246">
        <v>634.5</v>
      </c>
      <c r="R29" s="246">
        <v>596.5</v>
      </c>
      <c r="S29" s="246">
        <v>747.9</v>
      </c>
      <c r="T29" s="266">
        <v>1240.2</v>
      </c>
      <c r="U29" s="246">
        <v>606.9</v>
      </c>
      <c r="V29" s="246">
        <v>634.5</v>
      </c>
      <c r="W29" s="246">
        <v>628.2</v>
      </c>
      <c r="X29" s="21"/>
    </row>
    <row r="30" ht="15" customHeight="1" spans="1:24">
      <c r="A30" s="245">
        <v>13.5</v>
      </c>
      <c r="B30" s="246">
        <v>1047.8</v>
      </c>
      <c r="C30" s="246">
        <v>1072</v>
      </c>
      <c r="D30" s="246">
        <v>771.5</v>
      </c>
      <c r="E30" s="247">
        <v>1386.9</v>
      </c>
      <c r="F30" s="247">
        <v>1008.5</v>
      </c>
      <c r="G30" s="247">
        <v>1381</v>
      </c>
      <c r="H30" s="247">
        <v>1390.3</v>
      </c>
      <c r="I30" s="247">
        <v>1596.8</v>
      </c>
      <c r="J30" s="247">
        <v>2543.6</v>
      </c>
      <c r="K30" s="246">
        <v>663.2</v>
      </c>
      <c r="L30" s="246">
        <v>1077.9</v>
      </c>
      <c r="M30" s="246">
        <v>1111.1</v>
      </c>
      <c r="N30" s="261"/>
      <c r="O30" s="246">
        <v>732.6</v>
      </c>
      <c r="P30" s="246">
        <v>599.8</v>
      </c>
      <c r="Q30" s="246">
        <v>660.6</v>
      </c>
      <c r="R30" s="246">
        <v>621.5</v>
      </c>
      <c r="S30" s="246">
        <v>776.7</v>
      </c>
      <c r="T30" s="266">
        <v>1287.6</v>
      </c>
      <c r="U30" s="246">
        <v>632.2</v>
      </c>
      <c r="V30" s="246">
        <v>660.6</v>
      </c>
      <c r="W30" s="246">
        <v>654.1</v>
      </c>
      <c r="X30" s="21"/>
    </row>
    <row r="31" ht="15" customHeight="1" spans="1:24">
      <c r="A31" s="245">
        <v>14</v>
      </c>
      <c r="B31" s="246">
        <v>1066</v>
      </c>
      <c r="C31" s="246">
        <v>1090.9</v>
      </c>
      <c r="D31" s="246">
        <v>783.3</v>
      </c>
      <c r="E31" s="247">
        <v>1415.2</v>
      </c>
      <c r="F31" s="247">
        <v>1025.2</v>
      </c>
      <c r="G31" s="247">
        <v>1406.2</v>
      </c>
      <c r="H31" s="247">
        <v>1412.9</v>
      </c>
      <c r="I31" s="247">
        <v>1626.8</v>
      </c>
      <c r="J31" s="247">
        <v>2595.5</v>
      </c>
      <c r="K31" s="246">
        <v>672.1</v>
      </c>
      <c r="L31" s="246">
        <v>1095.3</v>
      </c>
      <c r="M31" s="246">
        <v>1129.5</v>
      </c>
      <c r="N31" s="261"/>
      <c r="O31" s="246">
        <v>743.3</v>
      </c>
      <c r="P31" s="246">
        <v>607.1</v>
      </c>
      <c r="Q31" s="246">
        <v>669.4</v>
      </c>
      <c r="R31" s="246">
        <v>629.3</v>
      </c>
      <c r="S31" s="246">
        <v>788.3</v>
      </c>
      <c r="T31" s="266">
        <v>1311</v>
      </c>
      <c r="U31" s="246">
        <v>640.3</v>
      </c>
      <c r="V31" s="246">
        <v>669.4</v>
      </c>
      <c r="W31" s="246">
        <v>662.8</v>
      </c>
      <c r="X31" s="21"/>
    </row>
    <row r="32" ht="15" customHeight="1" spans="1:24">
      <c r="A32" s="245">
        <v>14.5</v>
      </c>
      <c r="B32" s="246">
        <v>1104.2</v>
      </c>
      <c r="C32" s="246">
        <v>1129.8</v>
      </c>
      <c r="D32" s="246">
        <v>812.3</v>
      </c>
      <c r="E32" s="247">
        <v>1460.8</v>
      </c>
      <c r="F32" s="247">
        <v>1059.1</v>
      </c>
      <c r="G32" s="247">
        <v>1448.5</v>
      </c>
      <c r="H32" s="247">
        <v>1452.7</v>
      </c>
      <c r="I32" s="247">
        <v>1674</v>
      </c>
      <c r="J32" s="247">
        <v>2664.6</v>
      </c>
      <c r="K32" s="246">
        <v>698.3</v>
      </c>
      <c r="L32" s="246">
        <v>1134</v>
      </c>
      <c r="M32" s="246">
        <v>1171.9</v>
      </c>
      <c r="N32" s="261"/>
      <c r="O32" s="246">
        <v>771.3</v>
      </c>
      <c r="P32" s="246">
        <v>631.5</v>
      </c>
      <c r="Q32" s="246">
        <v>695.5</v>
      </c>
      <c r="R32" s="246">
        <v>654.4</v>
      </c>
      <c r="S32" s="246">
        <v>817.1</v>
      </c>
      <c r="T32" s="266">
        <v>1358.3</v>
      </c>
      <c r="U32" s="246">
        <v>665.7</v>
      </c>
      <c r="V32" s="246">
        <v>695.5</v>
      </c>
      <c r="W32" s="246">
        <v>688.7</v>
      </c>
      <c r="X32" s="21"/>
    </row>
    <row r="33" ht="15" customHeight="1" spans="1:24">
      <c r="A33" s="245">
        <v>15</v>
      </c>
      <c r="B33" s="246">
        <v>1122.3</v>
      </c>
      <c r="C33" s="246">
        <v>1148.8</v>
      </c>
      <c r="D33" s="246">
        <v>825.1</v>
      </c>
      <c r="E33" s="247">
        <v>1490.2</v>
      </c>
      <c r="F33" s="247">
        <v>1076.8</v>
      </c>
      <c r="G33" s="247">
        <v>1474.6</v>
      </c>
      <c r="H33" s="247">
        <v>1476.3</v>
      </c>
      <c r="I33" s="247">
        <v>1705.1</v>
      </c>
      <c r="J33" s="247">
        <v>2717.6</v>
      </c>
      <c r="K33" s="246">
        <v>708.2</v>
      </c>
      <c r="L33" s="246">
        <v>1151.5</v>
      </c>
      <c r="M33" s="246">
        <v>1191.2</v>
      </c>
      <c r="N33" s="261"/>
      <c r="O33" s="246">
        <v>783.1</v>
      </c>
      <c r="P33" s="246">
        <v>639.8</v>
      </c>
      <c r="Q33" s="246">
        <v>705.4</v>
      </c>
      <c r="R33" s="246">
        <v>663.2</v>
      </c>
      <c r="S33" s="246">
        <v>829.7</v>
      </c>
      <c r="T33" s="266">
        <v>1382.7</v>
      </c>
      <c r="U33" s="246">
        <v>674.8</v>
      </c>
      <c r="V33" s="246">
        <v>705.4</v>
      </c>
      <c r="W33" s="246">
        <v>698.4</v>
      </c>
      <c r="X33" s="21"/>
    </row>
    <row r="34" ht="15" customHeight="1" spans="1:24">
      <c r="A34" s="245">
        <v>15.5</v>
      </c>
      <c r="B34" s="246">
        <v>1160.5</v>
      </c>
      <c r="C34" s="246">
        <v>1187.7</v>
      </c>
      <c r="D34" s="246">
        <v>854.1</v>
      </c>
      <c r="E34" s="247">
        <v>1535.7</v>
      </c>
      <c r="F34" s="247">
        <v>1110.7</v>
      </c>
      <c r="G34" s="247">
        <v>1517</v>
      </c>
      <c r="H34" s="247">
        <v>1516.1</v>
      </c>
      <c r="I34" s="247">
        <v>1752.3</v>
      </c>
      <c r="J34" s="247">
        <v>2786.7</v>
      </c>
      <c r="K34" s="246">
        <v>734.3</v>
      </c>
      <c r="L34" s="246">
        <v>1190.2</v>
      </c>
      <c r="M34" s="246">
        <v>1233.6</v>
      </c>
      <c r="N34" s="261"/>
      <c r="O34" s="246">
        <v>811</v>
      </c>
      <c r="P34" s="246">
        <v>664.3</v>
      </c>
      <c r="Q34" s="246">
        <v>731.5</v>
      </c>
      <c r="R34" s="246">
        <v>688.2</v>
      </c>
      <c r="S34" s="246">
        <v>858.5</v>
      </c>
      <c r="T34" s="266">
        <v>1430</v>
      </c>
      <c r="U34" s="246">
        <v>700.1</v>
      </c>
      <c r="V34" s="246">
        <v>731.5</v>
      </c>
      <c r="W34" s="246">
        <v>724.3</v>
      </c>
      <c r="X34" s="21"/>
    </row>
    <row r="35" ht="15" customHeight="1" spans="1:24">
      <c r="A35" s="245">
        <v>16</v>
      </c>
      <c r="B35" s="246">
        <v>1178.7</v>
      </c>
      <c r="C35" s="246">
        <v>1206.6</v>
      </c>
      <c r="D35" s="246">
        <v>865.9</v>
      </c>
      <c r="E35" s="247">
        <v>1564.1</v>
      </c>
      <c r="F35" s="247">
        <v>1127.4</v>
      </c>
      <c r="G35" s="247">
        <v>1542.1</v>
      </c>
      <c r="H35" s="247">
        <v>1538.7</v>
      </c>
      <c r="I35" s="247">
        <v>1780.3</v>
      </c>
      <c r="J35" s="247">
        <v>2838.7</v>
      </c>
      <c r="K35" s="246">
        <v>743.3</v>
      </c>
      <c r="L35" s="246">
        <v>1207.7</v>
      </c>
      <c r="M35" s="246">
        <v>1252</v>
      </c>
      <c r="N35" s="261"/>
      <c r="O35" s="246">
        <v>821.8</v>
      </c>
      <c r="P35" s="246">
        <v>671.5</v>
      </c>
      <c r="Q35" s="246">
        <v>740.3</v>
      </c>
      <c r="R35" s="246">
        <v>696.1</v>
      </c>
      <c r="S35" s="246">
        <v>870.1</v>
      </c>
      <c r="T35" s="266">
        <v>1453.4</v>
      </c>
      <c r="U35" s="246">
        <v>708.2</v>
      </c>
      <c r="V35" s="246">
        <v>740.3</v>
      </c>
      <c r="W35" s="246">
        <v>733</v>
      </c>
      <c r="X35" s="21"/>
    </row>
    <row r="36" ht="15" customHeight="1" spans="1:24">
      <c r="A36" s="245">
        <v>16.5</v>
      </c>
      <c r="B36" s="246">
        <v>1216.8</v>
      </c>
      <c r="C36" s="246">
        <v>1245.5</v>
      </c>
      <c r="D36" s="246">
        <v>894.9</v>
      </c>
      <c r="E36" s="247">
        <v>1609.6</v>
      </c>
      <c r="F36" s="247">
        <v>1161.3</v>
      </c>
      <c r="G36" s="247">
        <v>1584.5</v>
      </c>
      <c r="H36" s="247">
        <v>1578.5</v>
      </c>
      <c r="I36" s="247">
        <v>1827.5</v>
      </c>
      <c r="J36" s="247">
        <v>2907.8</v>
      </c>
      <c r="K36" s="246">
        <v>769.4</v>
      </c>
      <c r="L36" s="246">
        <v>1246.7</v>
      </c>
      <c r="M36" s="246">
        <v>1294.4</v>
      </c>
      <c r="N36" s="261"/>
      <c r="O36" s="246">
        <v>849.8</v>
      </c>
      <c r="P36" s="246">
        <v>696</v>
      </c>
      <c r="Q36" s="246">
        <v>766.4</v>
      </c>
      <c r="R36" s="246">
        <v>721.1</v>
      </c>
      <c r="S36" s="246">
        <v>898.9</v>
      </c>
      <c r="T36" s="266">
        <v>1500.8</v>
      </c>
      <c r="U36" s="246">
        <v>733.5</v>
      </c>
      <c r="V36" s="246">
        <v>766.4</v>
      </c>
      <c r="W36" s="246">
        <v>758.9</v>
      </c>
      <c r="X36" s="21"/>
    </row>
    <row r="37" ht="15" customHeight="1" spans="1:24">
      <c r="A37" s="245">
        <v>17</v>
      </c>
      <c r="B37" s="246">
        <v>1235</v>
      </c>
      <c r="C37" s="246">
        <v>1264.4</v>
      </c>
      <c r="D37" s="246">
        <v>906.8</v>
      </c>
      <c r="E37" s="247">
        <v>1638</v>
      </c>
      <c r="F37" s="247">
        <v>1178.1</v>
      </c>
      <c r="G37" s="247">
        <v>1609.6</v>
      </c>
      <c r="H37" s="247">
        <v>1601.1</v>
      </c>
      <c r="I37" s="247">
        <v>1857.5</v>
      </c>
      <c r="J37" s="247">
        <v>2959.8</v>
      </c>
      <c r="K37" s="246">
        <v>778.4</v>
      </c>
      <c r="L37" s="246">
        <v>1264.1</v>
      </c>
      <c r="M37" s="246">
        <v>1312.7</v>
      </c>
      <c r="N37" s="261"/>
      <c r="O37" s="246">
        <v>860.6</v>
      </c>
      <c r="P37" s="246">
        <v>703.2</v>
      </c>
      <c r="Q37" s="246">
        <v>775.3</v>
      </c>
      <c r="R37" s="246">
        <v>729</v>
      </c>
      <c r="S37" s="246">
        <v>910.5</v>
      </c>
      <c r="T37" s="266">
        <v>1524.1</v>
      </c>
      <c r="U37" s="246">
        <v>741.7</v>
      </c>
      <c r="V37" s="246">
        <v>775.3</v>
      </c>
      <c r="W37" s="246">
        <v>767.6</v>
      </c>
      <c r="X37" s="21"/>
    </row>
    <row r="38" ht="15" customHeight="1" spans="1:24">
      <c r="A38" s="245">
        <v>17.5</v>
      </c>
      <c r="B38" s="246">
        <v>1273.2</v>
      </c>
      <c r="C38" s="246">
        <v>1303.3</v>
      </c>
      <c r="D38" s="246">
        <v>935.8</v>
      </c>
      <c r="E38" s="247">
        <v>1683.6</v>
      </c>
      <c r="F38" s="247">
        <v>1212</v>
      </c>
      <c r="G38" s="247">
        <v>1652</v>
      </c>
      <c r="H38" s="247">
        <v>1640.9</v>
      </c>
      <c r="I38" s="247">
        <v>1904.7</v>
      </c>
      <c r="J38" s="247">
        <v>3028.9</v>
      </c>
      <c r="K38" s="246">
        <v>804.5</v>
      </c>
      <c r="L38" s="246">
        <v>1302.7</v>
      </c>
      <c r="M38" s="246">
        <v>1355.1</v>
      </c>
      <c r="N38" s="261"/>
      <c r="O38" s="246">
        <v>888.5</v>
      </c>
      <c r="P38" s="246">
        <v>727.7</v>
      </c>
      <c r="Q38" s="246">
        <v>801.3</v>
      </c>
      <c r="R38" s="246">
        <v>754</v>
      </c>
      <c r="S38" s="246">
        <v>939.3</v>
      </c>
      <c r="T38" s="266">
        <v>1571.5</v>
      </c>
      <c r="U38" s="246">
        <v>767</v>
      </c>
      <c r="V38" s="246">
        <v>801.3</v>
      </c>
      <c r="W38" s="246">
        <v>793.5</v>
      </c>
      <c r="X38" s="21"/>
    </row>
    <row r="39" ht="15" customHeight="1" spans="1:24">
      <c r="A39" s="245">
        <v>18</v>
      </c>
      <c r="B39" s="246">
        <v>1291.3</v>
      </c>
      <c r="C39" s="246">
        <v>1322.3</v>
      </c>
      <c r="D39" s="246">
        <v>947.6</v>
      </c>
      <c r="E39" s="247">
        <v>1711.9</v>
      </c>
      <c r="F39" s="247">
        <v>1228.7</v>
      </c>
      <c r="G39" s="247">
        <v>1677.1</v>
      </c>
      <c r="H39" s="247">
        <v>1663.6</v>
      </c>
      <c r="I39" s="247">
        <v>1934.8</v>
      </c>
      <c r="J39" s="247">
        <v>3080.8</v>
      </c>
      <c r="K39" s="246">
        <v>813.4</v>
      </c>
      <c r="L39" s="246">
        <v>1320</v>
      </c>
      <c r="M39" s="246">
        <v>1373.5</v>
      </c>
      <c r="N39" s="261"/>
      <c r="O39" s="246">
        <v>899.3</v>
      </c>
      <c r="P39" s="246">
        <v>735</v>
      </c>
      <c r="Q39" s="246">
        <v>810.2</v>
      </c>
      <c r="R39" s="246">
        <v>761.8</v>
      </c>
      <c r="S39" s="246">
        <v>950.9</v>
      </c>
      <c r="T39" s="266">
        <v>1594.8</v>
      </c>
      <c r="U39" s="246">
        <v>775.1</v>
      </c>
      <c r="V39" s="246">
        <v>810.2</v>
      </c>
      <c r="W39" s="246">
        <v>802.2</v>
      </c>
      <c r="X39" s="21"/>
    </row>
    <row r="40" ht="15" customHeight="1" spans="1:24">
      <c r="A40" s="245">
        <v>18.5</v>
      </c>
      <c r="B40" s="246">
        <v>1329.5</v>
      </c>
      <c r="C40" s="246">
        <v>1361.2</v>
      </c>
      <c r="D40" s="246">
        <v>977.6</v>
      </c>
      <c r="E40" s="247">
        <v>1758.5</v>
      </c>
      <c r="F40" s="247">
        <v>1263.6</v>
      </c>
      <c r="G40" s="247">
        <v>1720.5</v>
      </c>
      <c r="H40" s="247">
        <v>1704.4</v>
      </c>
      <c r="I40" s="247">
        <v>1983</v>
      </c>
      <c r="J40" s="247">
        <v>3151</v>
      </c>
      <c r="K40" s="246">
        <v>840.6</v>
      </c>
      <c r="L40" s="246">
        <v>1359.6</v>
      </c>
      <c r="M40" s="246">
        <v>1416.8</v>
      </c>
      <c r="N40" s="261"/>
      <c r="O40" s="246">
        <v>928.3</v>
      </c>
      <c r="P40" s="246">
        <v>760.4</v>
      </c>
      <c r="Q40" s="246">
        <v>837.3</v>
      </c>
      <c r="R40" s="246">
        <v>787.9</v>
      </c>
      <c r="S40" s="246">
        <v>980.7</v>
      </c>
      <c r="T40" s="266">
        <v>1643.2</v>
      </c>
      <c r="U40" s="246">
        <v>801.4</v>
      </c>
      <c r="V40" s="246">
        <v>837.3</v>
      </c>
      <c r="W40" s="246">
        <v>829.1</v>
      </c>
      <c r="X40" s="21"/>
    </row>
    <row r="41" ht="15" customHeight="1" spans="1:24">
      <c r="A41" s="245">
        <v>19</v>
      </c>
      <c r="B41" s="246">
        <v>1347.7</v>
      </c>
      <c r="C41" s="246">
        <v>1380.1</v>
      </c>
      <c r="D41" s="246">
        <v>989.4</v>
      </c>
      <c r="E41" s="247">
        <v>1786.8</v>
      </c>
      <c r="F41" s="247">
        <v>1280.3</v>
      </c>
      <c r="G41" s="247">
        <v>1745.6</v>
      </c>
      <c r="H41" s="247">
        <v>1727</v>
      </c>
      <c r="I41" s="247">
        <v>2013</v>
      </c>
      <c r="J41" s="247">
        <v>3202.9</v>
      </c>
      <c r="K41" s="246">
        <v>849.5</v>
      </c>
      <c r="L41" s="246">
        <v>1377</v>
      </c>
      <c r="M41" s="246">
        <v>1435.2</v>
      </c>
      <c r="N41" s="261"/>
      <c r="O41" s="246">
        <v>939</v>
      </c>
      <c r="P41" s="246">
        <v>767.7</v>
      </c>
      <c r="Q41" s="246">
        <v>846.2</v>
      </c>
      <c r="R41" s="246">
        <v>795.7</v>
      </c>
      <c r="S41" s="246">
        <v>992.3</v>
      </c>
      <c r="T41" s="266">
        <v>1666.6</v>
      </c>
      <c r="U41" s="246">
        <v>809.6</v>
      </c>
      <c r="V41" s="246">
        <v>846.2</v>
      </c>
      <c r="W41" s="246">
        <v>837.8</v>
      </c>
      <c r="X41" s="21"/>
    </row>
    <row r="42" ht="15" customHeight="1" spans="1:24">
      <c r="A42" s="245">
        <v>19.5</v>
      </c>
      <c r="B42" s="246">
        <v>1385.8</v>
      </c>
      <c r="C42" s="246">
        <v>1419</v>
      </c>
      <c r="D42" s="246">
        <v>1018.4</v>
      </c>
      <c r="E42" s="247">
        <v>1832.4</v>
      </c>
      <c r="F42" s="247">
        <v>1314.2</v>
      </c>
      <c r="G42" s="247">
        <v>1787.9</v>
      </c>
      <c r="H42" s="247">
        <v>1766.8</v>
      </c>
      <c r="I42" s="247">
        <v>2060.2</v>
      </c>
      <c r="J42" s="247">
        <v>3272.1</v>
      </c>
      <c r="K42" s="246">
        <v>875.7</v>
      </c>
      <c r="L42" s="246">
        <v>1415.6</v>
      </c>
      <c r="M42" s="246">
        <v>1477.6</v>
      </c>
      <c r="N42" s="261"/>
      <c r="O42" s="246">
        <v>967</v>
      </c>
      <c r="P42" s="246">
        <v>792.1</v>
      </c>
      <c r="Q42" s="246">
        <v>872.2</v>
      </c>
      <c r="R42" s="246">
        <v>820.7</v>
      </c>
      <c r="S42" s="246">
        <v>1021.1</v>
      </c>
      <c r="T42" s="266">
        <v>1713.9</v>
      </c>
      <c r="U42" s="246">
        <v>834.9</v>
      </c>
      <c r="V42" s="246">
        <v>872.2</v>
      </c>
      <c r="W42" s="246">
        <v>863.7</v>
      </c>
      <c r="X42" s="21"/>
    </row>
    <row r="43" ht="15" customHeight="1" spans="1:23">
      <c r="A43" s="245">
        <v>20</v>
      </c>
      <c r="B43" s="246">
        <v>1404</v>
      </c>
      <c r="C43" s="246">
        <v>1437.9</v>
      </c>
      <c r="D43" s="246">
        <v>1030.2</v>
      </c>
      <c r="E43" s="247">
        <v>1860.8</v>
      </c>
      <c r="F43" s="247">
        <v>1330.9</v>
      </c>
      <c r="G43" s="247">
        <v>1813.1</v>
      </c>
      <c r="H43" s="247">
        <v>1789.4</v>
      </c>
      <c r="I43" s="247">
        <v>2090.2</v>
      </c>
      <c r="J43" s="247">
        <v>3324</v>
      </c>
      <c r="K43" s="246">
        <v>884.6</v>
      </c>
      <c r="L43" s="246">
        <v>1433</v>
      </c>
      <c r="M43" s="246">
        <v>1496</v>
      </c>
      <c r="N43" s="261"/>
      <c r="O43" s="246">
        <v>977.8</v>
      </c>
      <c r="P43" s="246">
        <v>799.4</v>
      </c>
      <c r="Q43" s="246">
        <v>881.1</v>
      </c>
      <c r="R43" s="246">
        <v>828.6</v>
      </c>
      <c r="S43" s="246">
        <v>1032.7</v>
      </c>
      <c r="T43" s="266">
        <v>1737.3</v>
      </c>
      <c r="U43" s="246">
        <v>843</v>
      </c>
      <c r="V43" s="246">
        <v>881.1</v>
      </c>
      <c r="W43" s="246">
        <v>872.5</v>
      </c>
    </row>
    <row r="44" ht="15" customHeight="1" spans="1:23">
      <c r="A44" s="245">
        <v>20.5</v>
      </c>
      <c r="B44" s="246">
        <v>1442.2</v>
      </c>
      <c r="C44" s="246">
        <v>1476.9</v>
      </c>
      <c r="D44" s="246">
        <v>1059.2</v>
      </c>
      <c r="E44" s="247">
        <v>1906.3</v>
      </c>
      <c r="F44" s="247">
        <v>1364.8</v>
      </c>
      <c r="G44" s="247">
        <v>1855.4</v>
      </c>
      <c r="H44" s="247">
        <v>1829.2</v>
      </c>
      <c r="I44" s="247">
        <v>2137.5</v>
      </c>
      <c r="J44" s="247">
        <v>3393.1</v>
      </c>
      <c r="K44" s="246">
        <v>910.7</v>
      </c>
      <c r="L44" s="246">
        <v>1471.6</v>
      </c>
      <c r="M44" s="246">
        <v>1538.3</v>
      </c>
      <c r="N44" s="261"/>
      <c r="O44" s="246">
        <v>1005.8</v>
      </c>
      <c r="P44" s="246">
        <v>823.9</v>
      </c>
      <c r="Q44" s="246">
        <v>907.2</v>
      </c>
      <c r="R44" s="246">
        <v>853.6</v>
      </c>
      <c r="S44" s="246">
        <v>1061.5</v>
      </c>
      <c r="T44" s="266">
        <v>1784.6</v>
      </c>
      <c r="U44" s="246">
        <v>868.3</v>
      </c>
      <c r="V44" s="246">
        <v>907.2</v>
      </c>
      <c r="W44" s="246">
        <v>898.3</v>
      </c>
    </row>
    <row r="45" ht="15" spans="1:23">
      <c r="A45" s="248" t="s">
        <v>1849</v>
      </c>
      <c r="B45" s="249" t="s">
        <v>2346</v>
      </c>
      <c r="C45" s="249" t="s">
        <v>2347</v>
      </c>
      <c r="D45" s="250" t="s">
        <v>2182</v>
      </c>
      <c r="E45" s="250" t="s">
        <v>2184</v>
      </c>
      <c r="F45" s="250" t="s">
        <v>2185</v>
      </c>
      <c r="G45" s="250" t="s">
        <v>2186</v>
      </c>
      <c r="H45" s="250" t="s">
        <v>2187</v>
      </c>
      <c r="I45" s="250" t="s">
        <v>2188</v>
      </c>
      <c r="J45" s="250" t="s">
        <v>2183</v>
      </c>
      <c r="K45" s="250" t="s">
        <v>2195</v>
      </c>
      <c r="L45" s="250" t="s">
        <v>2196</v>
      </c>
      <c r="M45" s="250" t="s">
        <v>2230</v>
      </c>
      <c r="N45" s="250" t="s">
        <v>2216</v>
      </c>
      <c r="O45" s="250" t="s">
        <v>2217</v>
      </c>
      <c r="P45" s="250" t="s">
        <v>2218</v>
      </c>
      <c r="Q45" s="250" t="s">
        <v>2219</v>
      </c>
      <c r="R45" s="250" t="s">
        <v>2220</v>
      </c>
      <c r="S45" s="250" t="s">
        <v>2221</v>
      </c>
      <c r="T45" s="250" t="s">
        <v>2222</v>
      </c>
      <c r="U45" s="250" t="s">
        <v>2223</v>
      </c>
      <c r="V45" s="250" t="s">
        <v>2224</v>
      </c>
      <c r="W45" s="250" t="s">
        <v>2225</v>
      </c>
    </row>
    <row r="46" ht="17" customHeight="1" spans="1:23">
      <c r="A46" s="251" t="s">
        <v>1850</v>
      </c>
      <c r="B46" s="252">
        <v>79.8</v>
      </c>
      <c r="C46" s="252">
        <v>80.9</v>
      </c>
      <c r="D46" s="252">
        <v>44.5</v>
      </c>
      <c r="E46" s="252">
        <v>92.2</v>
      </c>
      <c r="F46" s="252">
        <v>64.6</v>
      </c>
      <c r="G46" s="252">
        <v>85.1</v>
      </c>
      <c r="H46" s="252">
        <v>85.7</v>
      </c>
      <c r="I46" s="252">
        <v>102.6</v>
      </c>
      <c r="J46" s="252">
        <v>167.6</v>
      </c>
      <c r="K46" s="252">
        <v>45.4</v>
      </c>
      <c r="L46" s="252">
        <v>72.2</v>
      </c>
      <c r="M46" s="252">
        <v>74.1</v>
      </c>
      <c r="N46" s="262"/>
      <c r="O46" s="252">
        <v>45</v>
      </c>
      <c r="P46" s="252">
        <v>41</v>
      </c>
      <c r="Q46" s="252">
        <v>43.5</v>
      </c>
      <c r="R46" s="252">
        <v>38.2</v>
      </c>
      <c r="S46" s="252">
        <v>47.8</v>
      </c>
      <c r="T46" s="252">
        <v>82.3</v>
      </c>
      <c r="U46" s="252">
        <v>38.5</v>
      </c>
      <c r="V46" s="252">
        <v>46.5</v>
      </c>
      <c r="W46" s="267">
        <v>40</v>
      </c>
    </row>
    <row r="47" ht="17" customHeight="1" spans="1:23">
      <c r="A47" s="253" t="s">
        <v>1808</v>
      </c>
      <c r="B47" s="254">
        <v>79.4</v>
      </c>
      <c r="C47" s="254">
        <v>80.5</v>
      </c>
      <c r="D47" s="254">
        <v>43</v>
      </c>
      <c r="E47" s="254">
        <v>80.7</v>
      </c>
      <c r="F47" s="254">
        <v>61.8</v>
      </c>
      <c r="G47" s="254">
        <v>83.6</v>
      </c>
      <c r="H47" s="254">
        <v>84.2</v>
      </c>
      <c r="I47" s="254">
        <v>101.2</v>
      </c>
      <c r="J47" s="254">
        <v>142.7</v>
      </c>
      <c r="K47" s="254">
        <v>45.2</v>
      </c>
      <c r="L47" s="254">
        <v>67.4</v>
      </c>
      <c r="M47" s="254">
        <v>73.7</v>
      </c>
      <c r="N47" s="262"/>
      <c r="O47" s="254">
        <v>44.7</v>
      </c>
      <c r="P47" s="254">
        <v>40</v>
      </c>
      <c r="Q47" s="254">
        <v>41.6</v>
      </c>
      <c r="R47" s="254">
        <v>37.4</v>
      </c>
      <c r="S47" s="254">
        <v>46</v>
      </c>
      <c r="T47" s="254">
        <v>75.9</v>
      </c>
      <c r="U47" s="254">
        <v>37.6</v>
      </c>
      <c r="V47" s="254">
        <v>41.6</v>
      </c>
      <c r="W47" s="268">
        <v>39.1</v>
      </c>
    </row>
    <row r="48" ht="17" customHeight="1" spans="1:23">
      <c r="A48" s="253" t="s">
        <v>1809</v>
      </c>
      <c r="B48" s="254">
        <v>78.4</v>
      </c>
      <c r="C48" s="254">
        <v>79.5</v>
      </c>
      <c r="D48" s="254">
        <v>41.5</v>
      </c>
      <c r="E48" s="254">
        <v>79.7</v>
      </c>
      <c r="F48" s="254">
        <v>59.8</v>
      </c>
      <c r="G48" s="254">
        <v>82.1</v>
      </c>
      <c r="H48" s="254">
        <v>82.7</v>
      </c>
      <c r="I48" s="254">
        <v>99.8</v>
      </c>
      <c r="J48" s="254">
        <v>135.8</v>
      </c>
      <c r="K48" s="254">
        <v>40.1</v>
      </c>
      <c r="L48" s="254">
        <v>67.1</v>
      </c>
      <c r="M48" s="254">
        <v>72.6</v>
      </c>
      <c r="N48" s="262"/>
      <c r="O48" s="254">
        <v>43.5</v>
      </c>
      <c r="P48" s="254">
        <v>38.8</v>
      </c>
      <c r="Q48" s="254">
        <v>37.3</v>
      </c>
      <c r="R48" s="254">
        <v>36.4</v>
      </c>
      <c r="S48" s="254">
        <v>43.4</v>
      </c>
      <c r="T48" s="254">
        <v>72.7</v>
      </c>
      <c r="U48" s="254">
        <v>36.6</v>
      </c>
      <c r="V48" s="254">
        <v>38.8</v>
      </c>
      <c r="W48" s="268">
        <v>38.1</v>
      </c>
    </row>
    <row r="49" ht="17" customHeight="1" spans="1:23">
      <c r="A49" s="253" t="s">
        <v>1795</v>
      </c>
      <c r="B49" s="254">
        <v>85.5</v>
      </c>
      <c r="C49" s="254">
        <v>86.7</v>
      </c>
      <c r="D49" s="254">
        <v>39.9</v>
      </c>
      <c r="E49" s="254">
        <v>78.7</v>
      </c>
      <c r="F49" s="254">
        <v>58.7</v>
      </c>
      <c r="G49" s="254">
        <v>80.7</v>
      </c>
      <c r="H49" s="254">
        <v>81.2</v>
      </c>
      <c r="I49" s="254">
        <v>97.7</v>
      </c>
      <c r="J49" s="254">
        <v>131.3</v>
      </c>
      <c r="K49" s="254">
        <v>37.1</v>
      </c>
      <c r="L49" s="254">
        <v>77</v>
      </c>
      <c r="M49" s="254">
        <v>81</v>
      </c>
      <c r="N49" s="262"/>
      <c r="O49" s="254">
        <v>40.1</v>
      </c>
      <c r="P49" s="254">
        <v>35.1</v>
      </c>
      <c r="Q49" s="254">
        <v>35.1</v>
      </c>
      <c r="R49" s="254">
        <v>40.6</v>
      </c>
      <c r="S49" s="254">
        <v>42.5</v>
      </c>
      <c r="T49" s="254">
        <v>70.9</v>
      </c>
      <c r="U49" s="254">
        <v>40.8</v>
      </c>
      <c r="V49" s="254">
        <v>35.1</v>
      </c>
      <c r="W49" s="268">
        <v>42.2</v>
      </c>
    </row>
    <row r="50" ht="17" customHeight="1" spans="1:23">
      <c r="A50" s="253" t="s">
        <v>1796</v>
      </c>
      <c r="B50" s="255">
        <v>83.2</v>
      </c>
      <c r="C50" s="255">
        <v>84.3</v>
      </c>
      <c r="D50" s="254">
        <v>38.9</v>
      </c>
      <c r="E50" s="254">
        <v>78.7</v>
      </c>
      <c r="F50" s="254">
        <v>58.6</v>
      </c>
      <c r="G50" s="254">
        <v>79.7</v>
      </c>
      <c r="H50" s="254">
        <v>80.3</v>
      </c>
      <c r="I50" s="254">
        <v>95.6</v>
      </c>
      <c r="J50" s="254">
        <v>128.1</v>
      </c>
      <c r="K50" s="254">
        <v>36.4</v>
      </c>
      <c r="L50" s="254">
        <v>69.3</v>
      </c>
      <c r="M50" s="255">
        <v>79.7</v>
      </c>
      <c r="N50" s="262"/>
      <c r="O50" s="254">
        <v>38.9</v>
      </c>
      <c r="P50" s="254">
        <v>35.1</v>
      </c>
      <c r="Q50" s="254">
        <v>35.1</v>
      </c>
      <c r="R50" s="254">
        <v>39.5</v>
      </c>
      <c r="S50" s="254">
        <v>42.4</v>
      </c>
      <c r="T50" s="254">
        <v>70.7</v>
      </c>
      <c r="U50" s="254">
        <v>39.3</v>
      </c>
      <c r="V50" s="254">
        <v>35.1</v>
      </c>
      <c r="W50" s="268">
        <v>40</v>
      </c>
    </row>
    <row r="51" ht="17" customHeight="1" spans="1:23">
      <c r="A51" s="253" t="s">
        <v>1797</v>
      </c>
      <c r="B51" s="255">
        <v>81</v>
      </c>
      <c r="C51" s="255">
        <v>81.8</v>
      </c>
      <c r="D51" s="254">
        <v>36.3</v>
      </c>
      <c r="E51" s="254">
        <v>77.2</v>
      </c>
      <c r="F51" s="254">
        <v>55.6</v>
      </c>
      <c r="G51" s="254">
        <v>77.4</v>
      </c>
      <c r="H51" s="254">
        <v>78</v>
      </c>
      <c r="I51" s="254">
        <v>92.8</v>
      </c>
      <c r="J51" s="254">
        <v>124.5</v>
      </c>
      <c r="K51" s="254">
        <v>35.1</v>
      </c>
      <c r="L51" s="254">
        <v>66.5</v>
      </c>
      <c r="M51" s="255">
        <v>77.2</v>
      </c>
      <c r="N51" s="262"/>
      <c r="O51" s="254">
        <v>36.3</v>
      </c>
      <c r="P51" s="254">
        <v>34.1</v>
      </c>
      <c r="Q51" s="254">
        <v>34.1</v>
      </c>
      <c r="R51" s="254">
        <v>37.6</v>
      </c>
      <c r="S51" s="254">
        <v>39.8</v>
      </c>
      <c r="T51" s="254">
        <v>69.5</v>
      </c>
      <c r="U51" s="254">
        <v>36.5</v>
      </c>
      <c r="V51" s="254">
        <v>34.1</v>
      </c>
      <c r="W51" s="268">
        <v>37.1</v>
      </c>
    </row>
    <row r="52" ht="17" customHeight="1" spans="1:23">
      <c r="A52" s="256" t="s">
        <v>1851</v>
      </c>
      <c r="B52" s="257">
        <v>80.4</v>
      </c>
      <c r="C52" s="257">
        <v>81.7</v>
      </c>
      <c r="D52" s="258">
        <v>35.7</v>
      </c>
      <c r="E52" s="258">
        <v>76.7</v>
      </c>
      <c r="F52" s="258">
        <v>55.6</v>
      </c>
      <c r="G52" s="258">
        <v>77.1</v>
      </c>
      <c r="H52" s="258">
        <v>77.7</v>
      </c>
      <c r="I52" s="258">
        <v>92.4</v>
      </c>
      <c r="J52" s="258">
        <v>123.9</v>
      </c>
      <c r="K52" s="258">
        <v>34.7</v>
      </c>
      <c r="L52" s="258">
        <v>65.9</v>
      </c>
      <c r="M52" s="257">
        <v>77</v>
      </c>
      <c r="N52" s="262"/>
      <c r="O52" s="258">
        <v>33.3</v>
      </c>
      <c r="P52" s="258">
        <v>34.1</v>
      </c>
      <c r="Q52" s="258">
        <v>34.1</v>
      </c>
      <c r="R52" s="258">
        <v>37.2</v>
      </c>
      <c r="S52" s="258">
        <v>39.7</v>
      </c>
      <c r="T52" s="258">
        <v>69</v>
      </c>
      <c r="U52" s="258">
        <v>35.9</v>
      </c>
      <c r="V52" s="258">
        <v>34.1</v>
      </c>
      <c r="W52" s="269">
        <v>36.5</v>
      </c>
    </row>
  </sheetData>
  <mergeCells count="2">
    <mergeCell ref="A1:W1"/>
    <mergeCell ref="A2:W2"/>
  </mergeCells>
  <hyperlinks>
    <hyperlink ref="X1" location="目录!A1" display="目录"/>
    <hyperlink ref="X2" location="'F5-分区'!A1" display="分区表"/>
  </hyperlinks>
  <pageMargins left="0.75" right="0.75" top="1" bottom="1" header="0.5" footer="0.5"/>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6"/>
  <sheetViews>
    <sheetView workbookViewId="0">
      <selection activeCell="H1" sqref="H1"/>
    </sheetView>
  </sheetViews>
  <sheetFormatPr defaultColWidth="9" defaultRowHeight="13.5" outlineLevelCol="7"/>
  <cols>
    <col min="1" max="7" width="15.6333333333333" customWidth="1"/>
  </cols>
  <sheetData>
    <row r="1" ht="51" spans="1:8">
      <c r="A1" s="228" t="s">
        <v>2368</v>
      </c>
      <c r="B1" s="228"/>
      <c r="C1" s="228"/>
      <c r="D1" s="228"/>
      <c r="E1" s="228"/>
      <c r="F1" s="228"/>
      <c r="G1" s="228"/>
      <c r="H1" s="26" t="s">
        <v>65</v>
      </c>
    </row>
    <row r="2" ht="14.25" spans="1:6">
      <c r="A2" s="229" t="s">
        <v>2369</v>
      </c>
      <c r="B2" s="229"/>
      <c r="C2" s="229"/>
      <c r="D2" s="229" t="s">
        <v>2370</v>
      </c>
      <c r="E2" s="229"/>
      <c r="F2" s="229"/>
    </row>
    <row r="3" ht="14.25" spans="1:6">
      <c r="A3" s="230" t="s">
        <v>2371</v>
      </c>
      <c r="B3" s="230" t="s">
        <v>2372</v>
      </c>
      <c r="C3" s="230"/>
      <c r="D3" s="230" t="s">
        <v>434</v>
      </c>
      <c r="E3" s="230" t="s">
        <v>959</v>
      </c>
      <c r="F3" s="230" t="s">
        <v>960</v>
      </c>
    </row>
    <row r="4" ht="14.25" spans="1:6">
      <c r="A4" s="230" t="s">
        <v>2373</v>
      </c>
      <c r="B4" s="230" t="s">
        <v>2374</v>
      </c>
      <c r="C4" s="230"/>
      <c r="D4" s="230" t="s">
        <v>432</v>
      </c>
      <c r="E4" s="230" t="s">
        <v>957</v>
      </c>
      <c r="F4" s="230" t="s">
        <v>958</v>
      </c>
    </row>
    <row r="5" ht="14.25" spans="1:6">
      <c r="A5" s="230" t="s">
        <v>2375</v>
      </c>
      <c r="B5" s="230" t="s">
        <v>2376</v>
      </c>
      <c r="C5" s="230"/>
      <c r="D5" s="230" t="s">
        <v>433</v>
      </c>
      <c r="E5" s="230" t="s">
        <v>1059</v>
      </c>
      <c r="F5" s="230" t="s">
        <v>1060</v>
      </c>
    </row>
    <row r="6" ht="14.25" spans="1:6">
      <c r="A6" s="230" t="s">
        <v>2377</v>
      </c>
      <c r="B6" s="230" t="s">
        <v>2378</v>
      </c>
      <c r="C6" s="230"/>
      <c r="D6" s="230" t="s">
        <v>1159</v>
      </c>
      <c r="E6" s="230" t="s">
        <v>1160</v>
      </c>
      <c r="F6" s="230" t="s">
        <v>1161</v>
      </c>
    </row>
    <row r="7" ht="14.25" spans="1:6">
      <c r="A7" s="230" t="s">
        <v>2379</v>
      </c>
      <c r="B7" s="230" t="s">
        <v>2380</v>
      </c>
      <c r="C7" s="230"/>
      <c r="D7" s="230" t="s">
        <v>999</v>
      </c>
      <c r="E7" s="230" t="s">
        <v>1000</v>
      </c>
      <c r="F7" s="230" t="s">
        <v>1001</v>
      </c>
    </row>
    <row r="8" ht="14.25" spans="1:6">
      <c r="A8" s="230" t="s">
        <v>2381</v>
      </c>
      <c r="B8" s="230" t="s">
        <v>2382</v>
      </c>
      <c r="C8" s="230"/>
      <c r="D8" s="230" t="s">
        <v>438</v>
      </c>
      <c r="E8" s="230" t="s">
        <v>961</v>
      </c>
      <c r="F8" s="230" t="s">
        <v>962</v>
      </c>
    </row>
    <row r="9" ht="14.25" spans="1:6">
      <c r="A9" s="230" t="s">
        <v>2383</v>
      </c>
      <c r="B9" s="230" t="s">
        <v>2384</v>
      </c>
      <c r="C9" s="230"/>
      <c r="D9" s="230" t="s">
        <v>448</v>
      </c>
      <c r="E9" s="230" t="s">
        <v>2243</v>
      </c>
      <c r="F9" s="230" t="s">
        <v>964</v>
      </c>
    </row>
    <row r="10" ht="14.25" spans="1:6">
      <c r="A10" s="230" t="s">
        <v>2385</v>
      </c>
      <c r="B10" s="230" t="s">
        <v>2386</v>
      </c>
      <c r="C10" s="230"/>
      <c r="D10" s="230" t="s">
        <v>1061</v>
      </c>
      <c r="E10" s="230" t="s">
        <v>1062</v>
      </c>
      <c r="F10" s="230" t="s">
        <v>1063</v>
      </c>
    </row>
    <row r="11" ht="14.25" spans="1:6">
      <c r="A11" s="229" t="s">
        <v>2387</v>
      </c>
      <c r="B11" s="229"/>
      <c r="C11" s="229"/>
      <c r="D11" s="230" t="s">
        <v>785</v>
      </c>
      <c r="E11" s="230" t="s">
        <v>786</v>
      </c>
      <c r="F11" s="230" t="s">
        <v>787</v>
      </c>
    </row>
    <row r="12" ht="14.25" spans="1:6">
      <c r="A12" s="230" t="s">
        <v>602</v>
      </c>
      <c r="B12" s="230" t="s">
        <v>1242</v>
      </c>
      <c r="C12" s="230" t="s">
        <v>1243</v>
      </c>
      <c r="D12" s="230" t="s">
        <v>2388</v>
      </c>
      <c r="E12" s="230" t="s">
        <v>2246</v>
      </c>
      <c r="F12" s="230" t="s">
        <v>967</v>
      </c>
    </row>
    <row r="13" ht="14.25" spans="1:6">
      <c r="A13" s="230" t="s">
        <v>600</v>
      </c>
      <c r="B13" s="230" t="s">
        <v>2389</v>
      </c>
      <c r="C13" s="230" t="s">
        <v>2153</v>
      </c>
      <c r="D13" s="230" t="s">
        <v>1064</v>
      </c>
      <c r="E13" s="230" t="s">
        <v>1065</v>
      </c>
      <c r="F13" s="230" t="s">
        <v>1066</v>
      </c>
    </row>
    <row r="14" ht="14.25" spans="1:6">
      <c r="A14" s="229" t="s">
        <v>2390</v>
      </c>
      <c r="B14" s="229"/>
      <c r="C14" s="229"/>
      <c r="D14" s="230" t="s">
        <v>1170</v>
      </c>
      <c r="E14" s="230" t="s">
        <v>1171</v>
      </c>
      <c r="F14" s="230" t="s">
        <v>1172</v>
      </c>
    </row>
    <row r="15" ht="14.25" spans="1:6">
      <c r="A15" s="230" t="s">
        <v>676</v>
      </c>
      <c r="B15" s="230" t="s">
        <v>1400</v>
      </c>
      <c r="C15" s="230" t="s">
        <v>738</v>
      </c>
      <c r="D15" s="230" t="s">
        <v>1067</v>
      </c>
      <c r="E15" s="230" t="s">
        <v>1068</v>
      </c>
      <c r="F15" s="230" t="s">
        <v>1069</v>
      </c>
    </row>
    <row r="16" ht="14.25" spans="1:6">
      <c r="A16" s="229" t="s">
        <v>2391</v>
      </c>
      <c r="B16" s="229"/>
      <c r="C16" s="229"/>
      <c r="D16" s="230" t="s">
        <v>1094</v>
      </c>
      <c r="E16" s="230" t="s">
        <v>1095</v>
      </c>
      <c r="F16" s="230" t="s">
        <v>1096</v>
      </c>
    </row>
    <row r="17" ht="14.25" spans="1:6">
      <c r="A17" s="230" t="s">
        <v>591</v>
      </c>
      <c r="B17" s="230" t="s">
        <v>754</v>
      </c>
      <c r="C17" s="230" t="s">
        <v>755</v>
      </c>
      <c r="D17" s="230" t="s">
        <v>1075</v>
      </c>
      <c r="E17" s="230" t="s">
        <v>1076</v>
      </c>
      <c r="F17" s="230" t="s">
        <v>1077</v>
      </c>
    </row>
    <row r="18" ht="14.25" spans="1:6">
      <c r="A18" s="229" t="s">
        <v>2392</v>
      </c>
      <c r="B18" s="229"/>
      <c r="C18" s="229"/>
      <c r="D18" s="230" t="s">
        <v>1155</v>
      </c>
      <c r="E18" s="230" t="s">
        <v>1156</v>
      </c>
      <c r="F18" s="230" t="s">
        <v>1157</v>
      </c>
    </row>
    <row r="19" ht="14.25" spans="1:6">
      <c r="A19" s="231" t="s">
        <v>2393</v>
      </c>
      <c r="B19" s="231" t="s">
        <v>773</v>
      </c>
      <c r="C19" s="231" t="s">
        <v>774</v>
      </c>
      <c r="D19" s="230" t="s">
        <v>472</v>
      </c>
      <c r="E19" s="230" t="s">
        <v>2256</v>
      </c>
      <c r="F19" s="230" t="s">
        <v>1081</v>
      </c>
    </row>
    <row r="20" ht="14.25" spans="1:6">
      <c r="A20" s="230" t="s">
        <v>590</v>
      </c>
      <c r="B20" s="230" t="s">
        <v>1619</v>
      </c>
      <c r="C20" s="230" t="s">
        <v>776</v>
      </c>
      <c r="D20" s="230" t="s">
        <v>497</v>
      </c>
      <c r="E20" s="230" t="s">
        <v>2394</v>
      </c>
      <c r="F20" s="230" t="s">
        <v>1165</v>
      </c>
    </row>
    <row r="21" ht="14.25" spans="1:6">
      <c r="A21" s="230" t="s">
        <v>1283</v>
      </c>
      <c r="B21" s="230" t="s">
        <v>1284</v>
      </c>
      <c r="C21" s="230" t="s">
        <v>1285</v>
      </c>
      <c r="D21" s="230" t="s">
        <v>473</v>
      </c>
      <c r="E21" s="230" t="s">
        <v>1162</v>
      </c>
      <c r="F21" s="230" t="s">
        <v>1163</v>
      </c>
    </row>
    <row r="22" ht="14.25" spans="1:6">
      <c r="A22" s="229" t="s">
        <v>2395</v>
      </c>
      <c r="B22" s="229"/>
      <c r="C22" s="229"/>
      <c r="D22" s="230" t="s">
        <v>485</v>
      </c>
      <c r="E22" s="230" t="s">
        <v>1082</v>
      </c>
      <c r="F22" s="230" t="s">
        <v>1083</v>
      </c>
    </row>
    <row r="23" ht="14.25" spans="1:6">
      <c r="A23" s="230" t="s">
        <v>611</v>
      </c>
      <c r="B23" s="230" t="s">
        <v>909</v>
      </c>
      <c r="C23" s="230" t="s">
        <v>910</v>
      </c>
      <c r="D23" s="230" t="s">
        <v>466</v>
      </c>
      <c r="E23" s="230" t="s">
        <v>1047</v>
      </c>
      <c r="F23" s="230" t="s">
        <v>1048</v>
      </c>
    </row>
    <row r="24" ht="14.25" spans="1:6">
      <c r="A24" s="230" t="s">
        <v>983</v>
      </c>
      <c r="B24" s="230" t="s">
        <v>984</v>
      </c>
      <c r="C24" s="230" t="s">
        <v>985</v>
      </c>
      <c r="D24" s="230" t="s">
        <v>1044</v>
      </c>
      <c r="E24" s="230" t="s">
        <v>1045</v>
      </c>
      <c r="F24" s="230" t="s">
        <v>1046</v>
      </c>
    </row>
    <row r="25" ht="14.25" spans="1:6">
      <c r="A25" s="230" t="s">
        <v>920</v>
      </c>
      <c r="B25" s="230" t="s">
        <v>921</v>
      </c>
      <c r="C25" s="230" t="s">
        <v>922</v>
      </c>
      <c r="D25" s="230" t="s">
        <v>491</v>
      </c>
      <c r="E25" s="230" t="s">
        <v>1089</v>
      </c>
      <c r="F25" s="230" t="s">
        <v>1090</v>
      </c>
    </row>
    <row r="26" ht="14.25" spans="1:6">
      <c r="A26" s="230" t="s">
        <v>2396</v>
      </c>
      <c r="B26" s="230" t="s">
        <v>2397</v>
      </c>
      <c r="C26" s="230" t="s">
        <v>934</v>
      </c>
      <c r="D26" s="230" t="s">
        <v>471</v>
      </c>
      <c r="E26" s="230" t="s">
        <v>1078</v>
      </c>
      <c r="F26" s="230" t="s">
        <v>1079</v>
      </c>
    </row>
    <row r="27" ht="14.25" spans="1:6">
      <c r="A27" s="230" t="s">
        <v>608</v>
      </c>
      <c r="B27" s="230" t="s">
        <v>907</v>
      </c>
      <c r="C27" s="230" t="s">
        <v>908</v>
      </c>
      <c r="D27" s="230" t="s">
        <v>973</v>
      </c>
      <c r="E27" s="230" t="s">
        <v>2270</v>
      </c>
      <c r="F27" s="230" t="s">
        <v>975</v>
      </c>
    </row>
    <row r="28" ht="14.25" spans="1:6">
      <c r="A28" s="231" t="s">
        <v>2398</v>
      </c>
      <c r="B28" s="231" t="s">
        <v>2399</v>
      </c>
      <c r="C28" s="231" t="s">
        <v>948</v>
      </c>
      <c r="D28" s="230" t="s">
        <v>1086</v>
      </c>
      <c r="E28" s="230" t="s">
        <v>1087</v>
      </c>
      <c r="F28" s="230" t="s">
        <v>1088</v>
      </c>
    </row>
    <row r="29" ht="14.25" spans="1:6">
      <c r="A29" s="230" t="s">
        <v>949</v>
      </c>
      <c r="B29" s="230" t="s">
        <v>950</v>
      </c>
      <c r="C29" s="230" t="s">
        <v>951</v>
      </c>
      <c r="D29" s="230" t="s">
        <v>644</v>
      </c>
      <c r="E29" s="230" t="s">
        <v>954</v>
      </c>
      <c r="F29" s="230" t="s">
        <v>955</v>
      </c>
    </row>
    <row r="30" ht="14.25" spans="1:6">
      <c r="A30" s="230" t="s">
        <v>938</v>
      </c>
      <c r="B30" s="230" t="s">
        <v>939</v>
      </c>
      <c r="C30" s="230" t="s">
        <v>940</v>
      </c>
      <c r="D30" s="230" t="s">
        <v>487</v>
      </c>
      <c r="E30" s="230" t="s">
        <v>1457</v>
      </c>
      <c r="F30" s="230" t="s">
        <v>1174</v>
      </c>
    </row>
    <row r="31" ht="14.25" spans="1:6">
      <c r="A31" s="232" t="s">
        <v>944</v>
      </c>
      <c r="B31" s="232" t="s">
        <v>945</v>
      </c>
      <c r="C31" s="232" t="s">
        <v>946</v>
      </c>
      <c r="D31" s="230" t="s">
        <v>2400</v>
      </c>
      <c r="E31" s="230" t="s">
        <v>1036</v>
      </c>
      <c r="F31" s="230" t="s">
        <v>1037</v>
      </c>
    </row>
    <row r="32" ht="14.25" spans="1:6">
      <c r="A32" s="232" t="s">
        <v>572</v>
      </c>
      <c r="B32" s="232" t="s">
        <v>1038</v>
      </c>
      <c r="C32" s="232" t="s">
        <v>1039</v>
      </c>
      <c r="D32" s="230" t="s">
        <v>1049</v>
      </c>
      <c r="E32" s="230" t="s">
        <v>1050</v>
      </c>
      <c r="F32" s="230" t="s">
        <v>1051</v>
      </c>
    </row>
    <row r="33" ht="14.25" spans="1:6">
      <c r="A33" s="230" t="s">
        <v>911</v>
      </c>
      <c r="B33" s="230" t="s">
        <v>912</v>
      </c>
      <c r="C33" s="230" t="s">
        <v>913</v>
      </c>
      <c r="D33" s="230" t="s">
        <v>486</v>
      </c>
      <c r="E33" s="230" t="s">
        <v>980</v>
      </c>
      <c r="F33" s="230" t="s">
        <v>311</v>
      </c>
    </row>
    <row r="34" ht="14.25" spans="1:6">
      <c r="A34" s="230" t="s">
        <v>914</v>
      </c>
      <c r="B34" s="230" t="s">
        <v>915</v>
      </c>
      <c r="C34" s="230" t="s">
        <v>916</v>
      </c>
      <c r="D34" s="230" t="s">
        <v>1100</v>
      </c>
      <c r="E34" s="230" t="s">
        <v>1101</v>
      </c>
      <c r="F34" s="230" t="s">
        <v>1102</v>
      </c>
    </row>
    <row r="35" ht="14.25" spans="1:6">
      <c r="A35" s="230" t="s">
        <v>917</v>
      </c>
      <c r="B35" s="230" t="s">
        <v>918</v>
      </c>
      <c r="C35" s="230" t="s">
        <v>919</v>
      </c>
      <c r="D35" s="230" t="s">
        <v>503</v>
      </c>
      <c r="E35" s="230" t="s">
        <v>1175</v>
      </c>
      <c r="F35" s="230" t="s">
        <v>1176</v>
      </c>
    </row>
    <row r="36" ht="14.25" spans="1:6">
      <c r="A36" s="230" t="s">
        <v>525</v>
      </c>
      <c r="B36" s="230" t="s">
        <v>1292</v>
      </c>
      <c r="C36" s="230" t="s">
        <v>1293</v>
      </c>
      <c r="D36" s="230" t="s">
        <v>2401</v>
      </c>
      <c r="E36" s="230" t="s">
        <v>2402</v>
      </c>
      <c r="F36" s="230" t="s">
        <v>1983</v>
      </c>
    </row>
    <row r="37" ht="14.25" spans="1:6">
      <c r="A37" s="230" t="s">
        <v>929</v>
      </c>
      <c r="B37" s="230" t="s">
        <v>930</v>
      </c>
      <c r="C37" s="230" t="s">
        <v>931</v>
      </c>
      <c r="D37" s="230" t="s">
        <v>1721</v>
      </c>
      <c r="E37" s="230" t="s">
        <v>2285</v>
      </c>
      <c r="F37" s="230" t="s">
        <v>988</v>
      </c>
    </row>
    <row r="38" ht="14.25" spans="1:6">
      <c r="A38" s="230" t="s">
        <v>935</v>
      </c>
      <c r="B38" s="230" t="s">
        <v>936</v>
      </c>
      <c r="C38" s="230" t="s">
        <v>937</v>
      </c>
      <c r="D38" s="230" t="s">
        <v>1108</v>
      </c>
      <c r="E38" s="230" t="s">
        <v>1109</v>
      </c>
      <c r="F38" s="230" t="s">
        <v>1110</v>
      </c>
    </row>
    <row r="39" ht="14.25" spans="1:6">
      <c r="A39" s="233" t="s">
        <v>2403</v>
      </c>
      <c r="B39" s="233" t="s">
        <v>969</v>
      </c>
      <c r="C39" s="233" t="s">
        <v>970</v>
      </c>
      <c r="D39" s="230" t="s">
        <v>1111</v>
      </c>
      <c r="E39" s="230" t="s">
        <v>1112</v>
      </c>
      <c r="F39" s="230" t="s">
        <v>1113</v>
      </c>
    </row>
    <row r="40" ht="14.25" spans="1:6">
      <c r="A40" s="230" t="s">
        <v>527</v>
      </c>
      <c r="B40" s="230" t="s">
        <v>2312</v>
      </c>
      <c r="C40" s="230" t="s">
        <v>993</v>
      </c>
      <c r="D40" s="230" t="s">
        <v>801</v>
      </c>
      <c r="E40" s="230" t="s">
        <v>2287</v>
      </c>
      <c r="F40" s="230" t="s">
        <v>803</v>
      </c>
    </row>
    <row r="41" ht="14.25" spans="1:6">
      <c r="A41" s="230" t="s">
        <v>2404</v>
      </c>
      <c r="B41" s="230" t="s">
        <v>2405</v>
      </c>
      <c r="C41" s="230" t="s">
        <v>925</v>
      </c>
      <c r="D41" s="230" t="s">
        <v>1177</v>
      </c>
      <c r="E41" s="230" t="s">
        <v>1178</v>
      </c>
      <c r="F41" s="230" t="s">
        <v>1179</v>
      </c>
    </row>
    <row r="42" ht="14.25" spans="1:6">
      <c r="A42" s="230" t="s">
        <v>636</v>
      </c>
      <c r="B42" s="230" t="s">
        <v>926</v>
      </c>
      <c r="C42" s="230" t="s">
        <v>927</v>
      </c>
      <c r="D42" s="230" t="s">
        <v>1120</v>
      </c>
      <c r="E42" s="230" t="s">
        <v>1121</v>
      </c>
      <c r="F42" s="230" t="s">
        <v>1122</v>
      </c>
    </row>
    <row r="43" ht="14.25" spans="1:6">
      <c r="A43" s="230" t="s">
        <v>1314</v>
      </c>
      <c r="B43" s="230" t="s">
        <v>2406</v>
      </c>
      <c r="C43" s="230" t="s">
        <v>1316</v>
      </c>
      <c r="D43" s="230" t="s">
        <v>1117</v>
      </c>
      <c r="E43" s="230" t="s">
        <v>1118</v>
      </c>
      <c r="F43" s="230" t="s">
        <v>1119</v>
      </c>
    </row>
    <row r="44" ht="14.25" spans="1:6">
      <c r="A44" s="230" t="s">
        <v>1018</v>
      </c>
      <c r="B44" s="230" t="s">
        <v>1019</v>
      </c>
      <c r="C44" s="230" t="s">
        <v>1020</v>
      </c>
      <c r="D44" s="230" t="s">
        <v>989</v>
      </c>
      <c r="E44" s="230" t="s">
        <v>2289</v>
      </c>
      <c r="F44" s="230" t="s">
        <v>991</v>
      </c>
    </row>
    <row r="45" ht="14.25" spans="1:6">
      <c r="A45" s="230" t="s">
        <v>994</v>
      </c>
      <c r="B45" s="230" t="s">
        <v>995</v>
      </c>
      <c r="C45" s="230" t="s">
        <v>996</v>
      </c>
      <c r="D45" s="230" t="s">
        <v>483</v>
      </c>
      <c r="E45" s="230" t="s">
        <v>1612</v>
      </c>
      <c r="F45" s="230" t="s">
        <v>979</v>
      </c>
    </row>
    <row r="46" ht="14.25" spans="1:6">
      <c r="A46" s="229" t="s">
        <v>2407</v>
      </c>
      <c r="B46" s="229"/>
      <c r="C46" s="229"/>
      <c r="D46" s="230" t="s">
        <v>518</v>
      </c>
      <c r="E46" s="230" t="s">
        <v>1123</v>
      </c>
      <c r="F46" s="230" t="s">
        <v>1124</v>
      </c>
    </row>
    <row r="47" ht="14.25" spans="1:6">
      <c r="A47" s="230" t="s">
        <v>575</v>
      </c>
      <c r="B47" s="230" t="s">
        <v>1006</v>
      </c>
      <c r="C47" s="230" t="s">
        <v>1007</v>
      </c>
      <c r="D47" s="230" t="s">
        <v>1125</v>
      </c>
      <c r="E47" s="230" t="s">
        <v>1126</v>
      </c>
      <c r="F47" s="230" t="s">
        <v>1127</v>
      </c>
    </row>
    <row r="48" ht="14.25" spans="1:6">
      <c r="A48" s="230" t="s">
        <v>804</v>
      </c>
      <c r="B48" s="230" t="s">
        <v>805</v>
      </c>
      <c r="C48" s="230" t="s">
        <v>806</v>
      </c>
      <c r="D48" s="230" t="s">
        <v>1128</v>
      </c>
      <c r="E48" s="230" t="s">
        <v>1129</v>
      </c>
      <c r="F48" s="230" t="s">
        <v>1130</v>
      </c>
    </row>
    <row r="49" ht="14.25" spans="1:6">
      <c r="A49" s="230" t="s">
        <v>439</v>
      </c>
      <c r="B49" s="230" t="s">
        <v>1041</v>
      </c>
      <c r="C49" s="230" t="s">
        <v>1042</v>
      </c>
      <c r="D49" s="230" t="s">
        <v>661</v>
      </c>
      <c r="E49" s="230" t="s">
        <v>813</v>
      </c>
      <c r="F49" s="230" t="s">
        <v>814</v>
      </c>
    </row>
    <row r="50" ht="14.25" spans="1:6">
      <c r="A50" s="230" t="s">
        <v>1014</v>
      </c>
      <c r="B50" s="230" t="s">
        <v>1015</v>
      </c>
      <c r="C50" s="230" t="s">
        <v>1016</v>
      </c>
      <c r="D50" s="230" t="s">
        <v>1180</v>
      </c>
      <c r="E50" s="230" t="s">
        <v>1181</v>
      </c>
      <c r="F50" s="230" t="s">
        <v>1182</v>
      </c>
    </row>
    <row r="51" ht="14.25" spans="1:6">
      <c r="A51" s="230" t="s">
        <v>1011</v>
      </c>
      <c r="B51" s="230" t="s">
        <v>1012</v>
      </c>
      <c r="C51" s="230" t="s">
        <v>1013</v>
      </c>
      <c r="D51" s="230" t="s">
        <v>524</v>
      </c>
      <c r="E51" s="230" t="s">
        <v>1131</v>
      </c>
      <c r="F51" s="230" t="s">
        <v>1132</v>
      </c>
    </row>
    <row r="52" ht="14.25" spans="1:6">
      <c r="A52" s="230" t="s">
        <v>1025</v>
      </c>
      <c r="B52" s="230" t="s">
        <v>1026</v>
      </c>
      <c r="C52" s="230" t="s">
        <v>1027</v>
      </c>
      <c r="D52" s="230" t="s">
        <v>1924</v>
      </c>
      <c r="E52" s="230" t="s">
        <v>2408</v>
      </c>
      <c r="F52" s="230" t="s">
        <v>1925</v>
      </c>
    </row>
    <row r="53" ht="14.25" spans="1:6">
      <c r="A53" s="230" t="s">
        <v>1022</v>
      </c>
      <c r="B53" s="230" t="s">
        <v>1023</v>
      </c>
      <c r="C53" s="230" t="s">
        <v>1024</v>
      </c>
      <c r="D53" s="230" t="s">
        <v>505</v>
      </c>
      <c r="E53" s="230" t="s">
        <v>2305</v>
      </c>
      <c r="F53" s="230" t="s">
        <v>1104</v>
      </c>
    </row>
    <row r="54" ht="14.25" spans="1:6">
      <c r="A54" s="232" t="s">
        <v>647</v>
      </c>
      <c r="B54" s="232" t="s">
        <v>839</v>
      </c>
      <c r="C54" s="232" t="s">
        <v>840</v>
      </c>
      <c r="D54" s="230" t="s">
        <v>1105</v>
      </c>
      <c r="E54" s="230" t="s">
        <v>1106</v>
      </c>
      <c r="F54" s="230" t="s">
        <v>1107</v>
      </c>
    </row>
    <row r="55" ht="14.25" spans="1:6">
      <c r="A55" s="230" t="s">
        <v>1008</v>
      </c>
      <c r="B55" s="230" t="s">
        <v>1009</v>
      </c>
      <c r="C55" s="230" t="s">
        <v>1010</v>
      </c>
      <c r="D55" s="230" t="s">
        <v>1133</v>
      </c>
      <c r="E55" s="230" t="s">
        <v>1134</v>
      </c>
      <c r="F55" s="230" t="s">
        <v>1135</v>
      </c>
    </row>
    <row r="56" ht="14.25" spans="1:6">
      <c r="A56" s="232" t="s">
        <v>1030</v>
      </c>
      <c r="B56" s="232" t="s">
        <v>1031</v>
      </c>
      <c r="C56" s="232" t="s">
        <v>1032</v>
      </c>
      <c r="D56" s="230" t="s">
        <v>1136</v>
      </c>
      <c r="E56" s="230" t="s">
        <v>1137</v>
      </c>
      <c r="F56" s="230" t="s">
        <v>1138</v>
      </c>
    </row>
    <row r="57" ht="14.25" spans="1:6">
      <c r="A57" s="230" t="s">
        <v>1052</v>
      </c>
      <c r="B57" s="230" t="s">
        <v>1053</v>
      </c>
      <c r="C57" s="230" t="s">
        <v>1054</v>
      </c>
      <c r="D57" s="230" t="s">
        <v>538</v>
      </c>
      <c r="E57" s="230" t="s">
        <v>1139</v>
      </c>
      <c r="F57" s="230" t="s">
        <v>1140</v>
      </c>
    </row>
    <row r="58" ht="14.25" spans="1:6">
      <c r="A58" s="230" t="s">
        <v>570</v>
      </c>
      <c r="B58" s="230" t="s">
        <v>836</v>
      </c>
      <c r="C58" s="230" t="s">
        <v>837</v>
      </c>
      <c r="D58" s="231" t="s">
        <v>2409</v>
      </c>
      <c r="E58" s="231" t="s">
        <v>2410</v>
      </c>
      <c r="F58" s="231" t="s">
        <v>1992</v>
      </c>
    </row>
    <row r="59" ht="14.25" spans="1:6">
      <c r="A59" s="230" t="s">
        <v>1003</v>
      </c>
      <c r="B59" s="230" t="s">
        <v>1004</v>
      </c>
      <c r="C59" s="230" t="s">
        <v>1005</v>
      </c>
      <c r="D59" s="230" t="s">
        <v>1146</v>
      </c>
      <c r="E59" s="230" t="s">
        <v>1147</v>
      </c>
      <c r="F59" s="230" t="s">
        <v>1148</v>
      </c>
    </row>
    <row r="60" ht="14.25" spans="1:6">
      <c r="A60" s="229" t="s">
        <v>2411</v>
      </c>
      <c r="B60" s="229"/>
      <c r="C60" s="229"/>
      <c r="D60" s="230" t="s">
        <v>461</v>
      </c>
      <c r="E60" s="230" t="s">
        <v>1073</v>
      </c>
      <c r="F60" s="230" t="s">
        <v>1074</v>
      </c>
    </row>
    <row r="61" ht="14.25" spans="1:6">
      <c r="A61" s="232" t="s">
        <v>1338</v>
      </c>
      <c r="B61" s="232" t="s">
        <v>1339</v>
      </c>
      <c r="C61" s="232" t="s">
        <v>1340</v>
      </c>
      <c r="D61" s="230" t="s">
        <v>1149</v>
      </c>
      <c r="E61" s="230" t="s">
        <v>1150</v>
      </c>
      <c r="F61" s="230" t="s">
        <v>1151</v>
      </c>
    </row>
    <row r="62" ht="14.25" spans="1:6">
      <c r="A62" s="230" t="s">
        <v>1229</v>
      </c>
      <c r="B62" s="230" t="s">
        <v>1230</v>
      </c>
      <c r="C62" s="230" t="s">
        <v>1231</v>
      </c>
      <c r="D62" s="230" t="s">
        <v>1055</v>
      </c>
      <c r="E62" s="230" t="s">
        <v>1056</v>
      </c>
      <c r="F62" s="230" t="s">
        <v>1057</v>
      </c>
    </row>
    <row r="63" ht="14.25" spans="1:6">
      <c r="A63" s="230" t="s">
        <v>1232</v>
      </c>
      <c r="B63" s="230" t="s">
        <v>1423</v>
      </c>
      <c r="C63" s="230" t="s">
        <v>1234</v>
      </c>
      <c r="D63" s="230" t="s">
        <v>553</v>
      </c>
      <c r="E63" s="230" t="s">
        <v>997</v>
      </c>
      <c r="F63" s="230" t="s">
        <v>998</v>
      </c>
    </row>
    <row r="64" ht="14.25" spans="1:6">
      <c r="A64" s="230" t="s">
        <v>435</v>
      </c>
      <c r="B64" s="230" t="s">
        <v>1215</v>
      </c>
      <c r="C64" s="230" t="s">
        <v>1216</v>
      </c>
      <c r="D64" s="230" t="s">
        <v>1152</v>
      </c>
      <c r="E64" s="230" t="s">
        <v>1153</v>
      </c>
      <c r="F64" s="230" t="s">
        <v>1154</v>
      </c>
    </row>
    <row r="65" ht="14.25" spans="1:6">
      <c r="A65" s="232" t="s">
        <v>1226</v>
      </c>
      <c r="B65" s="232" t="s">
        <v>1227</v>
      </c>
      <c r="C65" s="232" t="s">
        <v>1228</v>
      </c>
      <c r="D65" s="230" t="s">
        <v>1091</v>
      </c>
      <c r="E65" s="230" t="s">
        <v>1092</v>
      </c>
      <c r="F65" s="230" t="s">
        <v>1093</v>
      </c>
    </row>
    <row r="66" ht="14.25" spans="1:6">
      <c r="A66" s="230" t="s">
        <v>444</v>
      </c>
      <c r="B66" s="230" t="s">
        <v>1237</v>
      </c>
      <c r="C66" s="230" t="s">
        <v>1238</v>
      </c>
      <c r="D66" s="229" t="s">
        <v>2412</v>
      </c>
      <c r="E66" s="229"/>
      <c r="F66" s="229"/>
    </row>
    <row r="67" ht="14.25" spans="1:6">
      <c r="A67" s="230" t="s">
        <v>443</v>
      </c>
      <c r="B67" s="230" t="s">
        <v>1235</v>
      </c>
      <c r="C67" s="230" t="s">
        <v>1236</v>
      </c>
      <c r="D67" s="230" t="s">
        <v>594</v>
      </c>
      <c r="E67" s="230" t="s">
        <v>777</v>
      </c>
      <c r="F67" s="230" t="s">
        <v>778</v>
      </c>
    </row>
    <row r="68" ht="14.25" spans="1:6">
      <c r="A68" s="230" t="s">
        <v>1246</v>
      </c>
      <c r="B68" s="230" t="s">
        <v>1247</v>
      </c>
      <c r="C68" s="230" t="s">
        <v>1248</v>
      </c>
      <c r="D68" s="229" t="s">
        <v>2413</v>
      </c>
      <c r="E68" s="229"/>
      <c r="F68" s="229"/>
    </row>
    <row r="69" ht="14.25" spans="1:6">
      <c r="A69" s="230" t="s">
        <v>2414</v>
      </c>
      <c r="B69" s="230" t="s">
        <v>1482</v>
      </c>
      <c r="C69" s="230" t="s">
        <v>1241</v>
      </c>
      <c r="D69" s="230" t="s">
        <v>848</v>
      </c>
      <c r="E69" s="230" t="s">
        <v>849</v>
      </c>
      <c r="F69" s="230" t="s">
        <v>850</v>
      </c>
    </row>
    <row r="70" ht="14.25" spans="1:6">
      <c r="A70" s="230" t="s">
        <v>454</v>
      </c>
      <c r="B70" s="230" t="s">
        <v>1244</v>
      </c>
      <c r="C70" s="230" t="s">
        <v>1245</v>
      </c>
      <c r="D70" s="230" t="s">
        <v>489</v>
      </c>
      <c r="E70" s="230" t="s">
        <v>2415</v>
      </c>
      <c r="F70" s="230" t="s">
        <v>953</v>
      </c>
    </row>
    <row r="71" ht="14.25" spans="1:6">
      <c r="A71" s="230" t="s">
        <v>457</v>
      </c>
      <c r="B71" s="230" t="s">
        <v>2244</v>
      </c>
      <c r="C71" s="230" t="s">
        <v>2416</v>
      </c>
      <c r="D71" s="230" t="s">
        <v>615</v>
      </c>
      <c r="E71" s="230" t="s">
        <v>854</v>
      </c>
      <c r="F71" s="230" t="s">
        <v>855</v>
      </c>
    </row>
    <row r="72" ht="14.25" spans="1:6">
      <c r="A72" s="230" t="s">
        <v>447</v>
      </c>
      <c r="B72" s="230" t="s">
        <v>1217</v>
      </c>
      <c r="C72" s="230" t="s">
        <v>1218</v>
      </c>
      <c r="D72" s="230" t="s">
        <v>851</v>
      </c>
      <c r="E72" s="230" t="s">
        <v>852</v>
      </c>
      <c r="F72" s="230" t="s">
        <v>853</v>
      </c>
    </row>
    <row r="73" ht="14.25" spans="1:6">
      <c r="A73" s="230" t="s">
        <v>561</v>
      </c>
      <c r="B73" s="230" t="s">
        <v>1702</v>
      </c>
      <c r="C73" s="230" t="s">
        <v>1327</v>
      </c>
      <c r="D73" s="230" t="s">
        <v>871</v>
      </c>
      <c r="E73" s="230" t="s">
        <v>872</v>
      </c>
      <c r="F73" s="230" t="s">
        <v>873</v>
      </c>
    </row>
    <row r="74" ht="14.25" spans="1:6">
      <c r="A74" s="230" t="s">
        <v>1272</v>
      </c>
      <c r="B74" s="230" t="s">
        <v>1273</v>
      </c>
      <c r="C74" s="230" t="s">
        <v>1274</v>
      </c>
      <c r="D74" s="230" t="s">
        <v>619</v>
      </c>
      <c r="E74" s="230" t="s">
        <v>2193</v>
      </c>
      <c r="F74" s="230" t="s">
        <v>860</v>
      </c>
    </row>
    <row r="75" ht="14.25" spans="1:6">
      <c r="A75" s="230" t="s">
        <v>1211</v>
      </c>
      <c r="B75" s="230" t="s">
        <v>1212</v>
      </c>
      <c r="C75" s="230" t="s">
        <v>1213</v>
      </c>
      <c r="D75" s="230" t="s">
        <v>866</v>
      </c>
      <c r="E75" s="230" t="s">
        <v>867</v>
      </c>
      <c r="F75" s="230" t="s">
        <v>868</v>
      </c>
    </row>
    <row r="76" ht="14.25" spans="1:6">
      <c r="A76" s="230" t="s">
        <v>1257</v>
      </c>
      <c r="B76" s="230" t="s">
        <v>1258</v>
      </c>
      <c r="C76" s="230" t="s">
        <v>1259</v>
      </c>
      <c r="D76" s="230" t="s">
        <v>898</v>
      </c>
      <c r="E76" s="230" t="s">
        <v>899</v>
      </c>
      <c r="F76" s="230" t="s">
        <v>900</v>
      </c>
    </row>
    <row r="77" ht="14.25" spans="1:6">
      <c r="A77" s="230" t="s">
        <v>653</v>
      </c>
      <c r="B77" s="230" t="s">
        <v>799</v>
      </c>
      <c r="C77" s="230" t="s">
        <v>800</v>
      </c>
      <c r="D77" s="230" t="s">
        <v>642</v>
      </c>
      <c r="E77" s="230" t="s">
        <v>2417</v>
      </c>
      <c r="F77" s="230" t="s">
        <v>870</v>
      </c>
    </row>
    <row r="78" ht="14.25" spans="1:6">
      <c r="A78" s="230" t="s">
        <v>475</v>
      </c>
      <c r="B78" s="230" t="s">
        <v>1203</v>
      </c>
      <c r="C78" s="230" t="s">
        <v>1204</v>
      </c>
      <c r="D78" s="230" t="s">
        <v>856</v>
      </c>
      <c r="E78" s="230" t="s">
        <v>857</v>
      </c>
      <c r="F78" s="230" t="s">
        <v>858</v>
      </c>
    </row>
    <row r="79" ht="14.25" spans="1:6">
      <c r="A79" s="230" t="s">
        <v>1275</v>
      </c>
      <c r="B79" s="230" t="s">
        <v>1276</v>
      </c>
      <c r="C79" s="230" t="s">
        <v>1277</v>
      </c>
      <c r="D79" s="230" t="s">
        <v>610</v>
      </c>
      <c r="E79" s="230" t="s">
        <v>877</v>
      </c>
      <c r="F79" s="230" t="s">
        <v>878</v>
      </c>
    </row>
    <row r="80" ht="14.25" spans="1:6">
      <c r="A80" s="230" t="s">
        <v>462</v>
      </c>
      <c r="B80" s="230" t="s">
        <v>1192</v>
      </c>
      <c r="C80" s="230" t="s">
        <v>1193</v>
      </c>
      <c r="D80" s="230" t="s">
        <v>614</v>
      </c>
      <c r="E80" s="230" t="s">
        <v>879</v>
      </c>
      <c r="F80" s="230" t="s">
        <v>880</v>
      </c>
    </row>
    <row r="81" ht="14.25" spans="1:6">
      <c r="A81" s="230" t="s">
        <v>1200</v>
      </c>
      <c r="B81" s="230" t="s">
        <v>2418</v>
      </c>
      <c r="C81" s="230" t="s">
        <v>1202</v>
      </c>
      <c r="D81" s="230" t="s">
        <v>617</v>
      </c>
      <c r="E81" s="230" t="s">
        <v>881</v>
      </c>
      <c r="F81" s="230" t="s">
        <v>882</v>
      </c>
    </row>
    <row r="82" ht="14.25" spans="1:6">
      <c r="A82" s="230" t="s">
        <v>650</v>
      </c>
      <c r="B82" s="230" t="s">
        <v>788</v>
      </c>
      <c r="C82" s="230" t="s">
        <v>789</v>
      </c>
      <c r="D82" s="230" t="s">
        <v>901</v>
      </c>
      <c r="E82" s="230" t="s">
        <v>902</v>
      </c>
      <c r="F82" s="230" t="s">
        <v>903</v>
      </c>
    </row>
    <row r="83" ht="14.25" spans="1:6">
      <c r="A83" s="230" t="s">
        <v>1251</v>
      </c>
      <c r="B83" s="230" t="s">
        <v>1252</v>
      </c>
      <c r="C83" s="230" t="s">
        <v>1253</v>
      </c>
      <c r="D83" s="230" t="s">
        <v>607</v>
      </c>
      <c r="E83" s="230" t="s">
        <v>2277</v>
      </c>
      <c r="F83" s="230" t="s">
        <v>876</v>
      </c>
    </row>
    <row r="84" ht="14.25" spans="1:6">
      <c r="A84" s="230" t="s">
        <v>1294</v>
      </c>
      <c r="B84" s="230" t="s">
        <v>1295</v>
      </c>
      <c r="C84" s="230" t="s">
        <v>1296</v>
      </c>
      <c r="D84" s="230" t="s">
        <v>624</v>
      </c>
      <c r="E84" s="230" t="s">
        <v>885</v>
      </c>
      <c r="F84" s="230" t="s">
        <v>886</v>
      </c>
    </row>
    <row r="85" ht="14.25" spans="1:6">
      <c r="A85" s="230" t="s">
        <v>793</v>
      </c>
      <c r="B85" s="230" t="s">
        <v>794</v>
      </c>
      <c r="C85" s="230" t="s">
        <v>795</v>
      </c>
      <c r="D85" s="230" t="s">
        <v>861</v>
      </c>
      <c r="E85" s="230" t="s">
        <v>862</v>
      </c>
      <c r="F85" s="230" t="s">
        <v>863</v>
      </c>
    </row>
    <row r="86" ht="14.25" spans="1:6">
      <c r="A86" s="230" t="s">
        <v>1254</v>
      </c>
      <c r="B86" s="230" t="s">
        <v>1255</v>
      </c>
      <c r="C86" s="230" t="s">
        <v>1256</v>
      </c>
      <c r="D86" s="230" t="s">
        <v>628</v>
      </c>
      <c r="E86" s="230" t="s">
        <v>864</v>
      </c>
      <c r="F86" s="230" t="s">
        <v>865</v>
      </c>
    </row>
    <row r="87" ht="14.25" spans="1:6">
      <c r="A87" s="234" t="s">
        <v>2419</v>
      </c>
      <c r="B87" s="234" t="s">
        <v>1408</v>
      </c>
      <c r="C87" s="234" t="s">
        <v>792</v>
      </c>
      <c r="D87" s="230" t="s">
        <v>887</v>
      </c>
      <c r="E87" s="230" t="s">
        <v>888</v>
      </c>
      <c r="F87" s="230" t="s">
        <v>889</v>
      </c>
    </row>
    <row r="88" ht="14.25" spans="1:6">
      <c r="A88" s="230" t="s">
        <v>1260</v>
      </c>
      <c r="B88" s="230" t="s">
        <v>1261</v>
      </c>
      <c r="C88" s="230" t="s">
        <v>1262</v>
      </c>
      <c r="D88" s="230" t="s">
        <v>890</v>
      </c>
      <c r="E88" s="230" t="s">
        <v>891</v>
      </c>
      <c r="F88" s="230" t="s">
        <v>892</v>
      </c>
    </row>
    <row r="89" ht="14.25" spans="1:6">
      <c r="A89" s="230" t="s">
        <v>1263</v>
      </c>
      <c r="B89" s="230" t="s">
        <v>1264</v>
      </c>
      <c r="C89" s="230" t="s">
        <v>1265</v>
      </c>
      <c r="D89" s="230" t="s">
        <v>631</v>
      </c>
      <c r="E89" s="230" t="s">
        <v>893</v>
      </c>
      <c r="F89" s="230" t="s">
        <v>894</v>
      </c>
    </row>
    <row r="90" ht="14.25" spans="1:6">
      <c r="A90" s="230" t="s">
        <v>1332</v>
      </c>
      <c r="B90" s="230" t="s">
        <v>1333</v>
      </c>
      <c r="C90" s="230" t="s">
        <v>1334</v>
      </c>
      <c r="D90" s="230" t="s">
        <v>895</v>
      </c>
      <c r="E90" s="230" t="s">
        <v>896</v>
      </c>
      <c r="F90" s="230" t="s">
        <v>897</v>
      </c>
    </row>
    <row r="91" ht="14.25" spans="1:6">
      <c r="A91" s="230" t="s">
        <v>1323</v>
      </c>
      <c r="B91" s="230" t="s">
        <v>1324</v>
      </c>
      <c r="C91" s="235" t="s">
        <v>1325</v>
      </c>
      <c r="D91" s="236"/>
      <c r="E91" s="236"/>
      <c r="F91" s="236"/>
    </row>
    <row r="92" ht="14.25" spans="1:6">
      <c r="A92" s="230" t="s">
        <v>1266</v>
      </c>
      <c r="B92" s="230" t="s">
        <v>2272</v>
      </c>
      <c r="C92" s="235" t="s">
        <v>1268</v>
      </c>
      <c r="D92" s="236"/>
      <c r="E92" s="236"/>
      <c r="F92" s="236"/>
    </row>
    <row r="93" ht="14.25" spans="1:6">
      <c r="A93" s="230" t="s">
        <v>1269</v>
      </c>
      <c r="B93" s="230" t="s">
        <v>1270</v>
      </c>
      <c r="C93" s="235" t="s">
        <v>1271</v>
      </c>
      <c r="D93" s="236"/>
      <c r="E93" s="236"/>
      <c r="F93" s="236"/>
    </row>
    <row r="94" ht="14.25" spans="1:6">
      <c r="A94" s="230" t="s">
        <v>1194</v>
      </c>
      <c r="B94" s="230" t="s">
        <v>1195</v>
      </c>
      <c r="C94" s="235" t="s">
        <v>1196</v>
      </c>
      <c r="D94" s="236"/>
      <c r="E94" s="236"/>
      <c r="F94" s="236"/>
    </row>
    <row r="95" ht="14.25" spans="1:6">
      <c r="A95" s="230" t="s">
        <v>1222</v>
      </c>
      <c r="B95" s="230" t="s">
        <v>1223</v>
      </c>
      <c r="C95" s="235" t="s">
        <v>1224</v>
      </c>
      <c r="D95" s="236"/>
      <c r="E95" s="236"/>
      <c r="F95" s="236"/>
    </row>
    <row r="96" ht="14.25" spans="1:6">
      <c r="A96" s="230" t="s">
        <v>1335</v>
      </c>
      <c r="B96" s="230" t="s">
        <v>1336</v>
      </c>
      <c r="C96" s="235" t="s">
        <v>1337</v>
      </c>
      <c r="D96" s="236"/>
      <c r="E96" s="236"/>
      <c r="F96" s="236"/>
    </row>
    <row r="97" ht="14.25" spans="1:6">
      <c r="A97" s="230" t="s">
        <v>510</v>
      </c>
      <c r="B97" s="230" t="s">
        <v>1278</v>
      </c>
      <c r="C97" s="235" t="s">
        <v>1279</v>
      </c>
      <c r="D97" s="236"/>
      <c r="E97" s="236"/>
      <c r="F97" s="236"/>
    </row>
    <row r="98" ht="14.25" spans="1:6">
      <c r="A98" s="230" t="s">
        <v>2420</v>
      </c>
      <c r="B98" s="230" t="s">
        <v>1778</v>
      </c>
      <c r="C98" s="235" t="s">
        <v>2004</v>
      </c>
      <c r="D98" s="236"/>
      <c r="E98" s="236"/>
      <c r="F98" s="236"/>
    </row>
    <row r="99" ht="14.25" spans="1:6">
      <c r="A99" s="230" t="s">
        <v>1286</v>
      </c>
      <c r="B99" s="230" t="s">
        <v>1287</v>
      </c>
      <c r="C99" s="235" t="s">
        <v>1288</v>
      </c>
      <c r="D99" s="236"/>
      <c r="E99" s="236"/>
      <c r="F99" s="236"/>
    </row>
    <row r="100" ht="14.25" spans="1:6">
      <c r="A100" s="230" t="s">
        <v>670</v>
      </c>
      <c r="B100" s="230" t="s">
        <v>831</v>
      </c>
      <c r="C100" s="235" t="s">
        <v>832</v>
      </c>
      <c r="D100" s="236"/>
      <c r="E100" s="236"/>
      <c r="F100" s="236"/>
    </row>
    <row r="101" ht="14.25" spans="1:6">
      <c r="A101" s="230" t="s">
        <v>1289</v>
      </c>
      <c r="B101" s="230" t="s">
        <v>1290</v>
      </c>
      <c r="C101" s="235" t="s">
        <v>1291</v>
      </c>
      <c r="D101" s="236"/>
      <c r="E101" s="236"/>
      <c r="F101" s="236"/>
    </row>
    <row r="102" ht="14.25" spans="1:6">
      <c r="A102" s="230" t="s">
        <v>782</v>
      </c>
      <c r="B102" s="230" t="s">
        <v>2421</v>
      </c>
      <c r="C102" s="235" t="s">
        <v>784</v>
      </c>
      <c r="D102" s="236"/>
      <c r="E102" s="236"/>
      <c r="F102" s="236"/>
    </row>
    <row r="103" ht="14.25" spans="1:6">
      <c r="A103" s="230" t="s">
        <v>2422</v>
      </c>
      <c r="B103" s="230" t="s">
        <v>2423</v>
      </c>
      <c r="C103" s="235" t="s">
        <v>2022</v>
      </c>
      <c r="D103" s="236"/>
      <c r="E103" s="236"/>
      <c r="F103" s="236"/>
    </row>
    <row r="104" ht="14.25" spans="1:6">
      <c r="A104" s="230" t="s">
        <v>446</v>
      </c>
      <c r="B104" s="230" t="s">
        <v>1189</v>
      </c>
      <c r="C104" s="235" t="s">
        <v>1190</v>
      </c>
      <c r="D104" s="236"/>
      <c r="E104" s="236"/>
      <c r="F104" s="236"/>
    </row>
    <row r="105" ht="14.25" spans="1:6">
      <c r="A105" s="230" t="s">
        <v>646</v>
      </c>
      <c r="B105" s="230" t="s">
        <v>1481</v>
      </c>
      <c r="C105" s="235" t="s">
        <v>781</v>
      </c>
      <c r="D105" s="236"/>
      <c r="E105" s="236"/>
      <c r="F105" s="236"/>
    </row>
    <row r="106" ht="14.25" spans="1:6">
      <c r="A106" s="230" t="s">
        <v>2424</v>
      </c>
      <c r="B106" s="230" t="s">
        <v>1329</v>
      </c>
      <c r="C106" s="235" t="s">
        <v>1330</v>
      </c>
      <c r="D106" s="236"/>
      <c r="E106" s="236"/>
      <c r="F106" s="236"/>
    </row>
    <row r="107" ht="14.25" spans="1:6">
      <c r="A107" s="230" t="s">
        <v>1205</v>
      </c>
      <c r="B107" s="230" t="s">
        <v>1206</v>
      </c>
      <c r="C107" s="235" t="s">
        <v>1207</v>
      </c>
      <c r="D107" s="236"/>
      <c r="E107" s="236"/>
      <c r="F107" s="236"/>
    </row>
    <row r="108" ht="14.25" spans="1:6">
      <c r="A108" s="230" t="s">
        <v>817</v>
      </c>
      <c r="B108" s="230" t="s">
        <v>1517</v>
      </c>
      <c r="C108" s="235" t="s">
        <v>819</v>
      </c>
      <c r="D108" s="236"/>
      <c r="E108" s="236"/>
      <c r="F108" s="236"/>
    </row>
    <row r="109" ht="14.25" spans="1:6">
      <c r="A109" s="230" t="s">
        <v>1297</v>
      </c>
      <c r="B109" s="230" t="s">
        <v>1298</v>
      </c>
      <c r="C109" s="235" t="s">
        <v>1299</v>
      </c>
      <c r="D109" s="236"/>
      <c r="E109" s="236"/>
      <c r="F109" s="236"/>
    </row>
    <row r="110" ht="14.25" spans="1:6">
      <c r="A110" s="230" t="s">
        <v>533</v>
      </c>
      <c r="B110" s="230" t="s">
        <v>2425</v>
      </c>
      <c r="C110" s="235" t="s">
        <v>1304</v>
      </c>
      <c r="D110" s="236"/>
      <c r="E110" s="236"/>
      <c r="F110" s="236"/>
    </row>
    <row r="111" ht="14.25" spans="1:6">
      <c r="A111" s="230" t="s">
        <v>1305</v>
      </c>
      <c r="B111" s="230" t="s">
        <v>2426</v>
      </c>
      <c r="C111" s="235" t="s">
        <v>1307</v>
      </c>
      <c r="D111" s="236"/>
      <c r="E111" s="236"/>
      <c r="F111" s="236"/>
    </row>
    <row r="112" ht="14.25" spans="1:6">
      <c r="A112" s="230" t="s">
        <v>1308</v>
      </c>
      <c r="B112" s="230" t="s">
        <v>1309</v>
      </c>
      <c r="C112" s="235" t="s">
        <v>2427</v>
      </c>
      <c r="D112" s="236"/>
      <c r="E112" s="236"/>
      <c r="F112" s="236"/>
    </row>
    <row r="113" ht="14.25" spans="1:6">
      <c r="A113" s="230" t="s">
        <v>2428</v>
      </c>
      <c r="B113" s="230" t="s">
        <v>2429</v>
      </c>
      <c r="C113" s="235" t="s">
        <v>2093</v>
      </c>
      <c r="D113" s="236"/>
      <c r="E113" s="236"/>
      <c r="F113" s="236"/>
    </row>
    <row r="114" ht="14.25" spans="1:6">
      <c r="A114" s="230" t="s">
        <v>1311</v>
      </c>
      <c r="B114" s="230" t="s">
        <v>2430</v>
      </c>
      <c r="C114" s="235" t="s">
        <v>1313</v>
      </c>
      <c r="D114" s="236"/>
      <c r="E114" s="236"/>
      <c r="F114" s="236"/>
    </row>
    <row r="115" ht="14.25" spans="1:6">
      <c r="A115" s="230" t="s">
        <v>1317</v>
      </c>
      <c r="B115" s="230" t="s">
        <v>1318</v>
      </c>
      <c r="C115" s="230" t="s">
        <v>1319</v>
      </c>
      <c r="D115" s="21"/>
      <c r="E115" s="21"/>
      <c r="F115" s="21"/>
    </row>
    <row r="116" ht="14.25" spans="1:6">
      <c r="A116" s="230" t="s">
        <v>1208</v>
      </c>
      <c r="B116" s="230" t="s">
        <v>1209</v>
      </c>
      <c r="C116" s="230" t="s">
        <v>1210</v>
      </c>
      <c r="D116" s="21"/>
      <c r="E116" s="21"/>
      <c r="F116" s="21"/>
    </row>
    <row r="117" ht="14.25" spans="1:6">
      <c r="A117" s="230" t="s">
        <v>1320</v>
      </c>
      <c r="B117" s="230" t="s">
        <v>1321</v>
      </c>
      <c r="C117" s="230" t="s">
        <v>1322</v>
      </c>
      <c r="D117" s="21"/>
      <c r="E117" s="21"/>
      <c r="F117" s="21"/>
    </row>
    <row r="118" ht="14.25" spans="1:6">
      <c r="A118" s="230" t="s">
        <v>1280</v>
      </c>
      <c r="B118" s="230" t="s">
        <v>2431</v>
      </c>
      <c r="C118" s="230" t="s">
        <v>1282</v>
      </c>
      <c r="D118" s="21"/>
      <c r="E118" s="21"/>
      <c r="F118" s="21"/>
    </row>
    <row r="119" ht="14.25" spans="1:6">
      <c r="A119" s="230" t="s">
        <v>1219</v>
      </c>
      <c r="B119" s="230" t="s">
        <v>1220</v>
      </c>
      <c r="C119" s="230" t="s">
        <v>1221</v>
      </c>
      <c r="D119" s="21"/>
      <c r="E119" s="21"/>
      <c r="F119" s="21"/>
    </row>
    <row r="120" ht="14.25" spans="1:6">
      <c r="A120" s="230" t="s">
        <v>828</v>
      </c>
      <c r="B120" s="230" t="s">
        <v>829</v>
      </c>
      <c r="C120" s="230" t="s">
        <v>830</v>
      </c>
      <c r="D120" s="21"/>
      <c r="E120" s="21"/>
      <c r="F120" s="21"/>
    </row>
    <row r="121" ht="14.25" spans="1:6">
      <c r="A121" s="231" t="s">
        <v>2432</v>
      </c>
      <c r="B121" s="231" t="s">
        <v>1197</v>
      </c>
      <c r="C121" s="231" t="s">
        <v>1198</v>
      </c>
      <c r="D121" s="21"/>
      <c r="E121" s="21"/>
      <c r="F121" s="21"/>
    </row>
    <row r="122" ht="14.25" spans="1:6">
      <c r="A122" s="230" t="s">
        <v>2433</v>
      </c>
      <c r="B122" s="230" t="s">
        <v>2434</v>
      </c>
      <c r="C122" s="230" t="s">
        <v>2150</v>
      </c>
      <c r="D122" s="21"/>
      <c r="E122" s="21"/>
      <c r="F122" s="21"/>
    </row>
    <row r="123" ht="14.25" spans="1:6">
      <c r="A123" s="229" t="s">
        <v>2435</v>
      </c>
      <c r="B123" s="229"/>
      <c r="C123" s="229"/>
      <c r="D123" s="21"/>
      <c r="E123" s="21"/>
      <c r="F123" s="21"/>
    </row>
    <row r="124" ht="14.25" spans="1:6">
      <c r="A124" s="230" t="s">
        <v>603</v>
      </c>
      <c r="B124" s="230" t="s">
        <v>842</v>
      </c>
      <c r="C124" s="230" t="s">
        <v>843</v>
      </c>
      <c r="D124" s="21"/>
      <c r="E124" s="21"/>
      <c r="F124" s="21"/>
    </row>
    <row r="125" ht="14.25" spans="1:6">
      <c r="A125" s="230" t="s">
        <v>604</v>
      </c>
      <c r="B125" s="230" t="s">
        <v>845</v>
      </c>
      <c r="C125" s="230" t="s">
        <v>846</v>
      </c>
      <c r="D125" s="21"/>
      <c r="E125" s="21"/>
      <c r="F125" s="21"/>
    </row>
    <row r="126" ht="14.25" spans="1:6">
      <c r="A126" s="229" t="s">
        <v>2436</v>
      </c>
      <c r="B126" s="229"/>
      <c r="C126" s="229"/>
      <c r="D126" s="21"/>
      <c r="E126" s="21"/>
      <c r="F126" s="21"/>
    </row>
    <row r="127" ht="14.25" spans="1:6">
      <c r="A127" s="231" t="s">
        <v>2437</v>
      </c>
      <c r="B127" s="231" t="s">
        <v>834</v>
      </c>
      <c r="C127" s="231" t="s">
        <v>835</v>
      </c>
      <c r="D127" s="21"/>
      <c r="E127" s="21"/>
      <c r="F127" s="21"/>
    </row>
    <row r="128" ht="14.25" spans="1:6">
      <c r="A128" s="229" t="s">
        <v>2438</v>
      </c>
      <c r="B128" s="229"/>
      <c r="C128" s="229"/>
      <c r="D128" s="21"/>
      <c r="E128" s="21"/>
      <c r="F128" s="21"/>
    </row>
    <row r="129" ht="14.25" spans="1:6">
      <c r="A129" s="230" t="s">
        <v>315</v>
      </c>
      <c r="B129" s="230" t="s">
        <v>761</v>
      </c>
      <c r="C129" s="230" t="s">
        <v>762</v>
      </c>
      <c r="D129" s="21"/>
      <c r="E129" s="21"/>
      <c r="F129" s="21"/>
    </row>
    <row r="130" ht="14.25" spans="1:6">
      <c r="A130" s="229" t="s">
        <v>2439</v>
      </c>
      <c r="B130" s="229"/>
      <c r="C130" s="229"/>
      <c r="D130" s="21"/>
      <c r="E130" s="21"/>
      <c r="F130" s="21"/>
    </row>
    <row r="131" ht="14.25" spans="1:6">
      <c r="A131" s="230" t="s">
        <v>745</v>
      </c>
      <c r="B131" s="230" t="s">
        <v>746</v>
      </c>
      <c r="C131" s="230" t="s">
        <v>747</v>
      </c>
      <c r="D131" s="21"/>
      <c r="E131" s="21"/>
      <c r="F131" s="21"/>
    </row>
    <row r="132" ht="14.25" spans="1:6">
      <c r="A132" s="229" t="s">
        <v>2440</v>
      </c>
      <c r="B132" s="229"/>
      <c r="C132" s="229"/>
      <c r="D132" s="21"/>
      <c r="E132" s="21"/>
      <c r="F132" s="21"/>
    </row>
    <row r="133" ht="14.25" spans="1:6">
      <c r="A133" s="230" t="s">
        <v>751</v>
      </c>
      <c r="B133" s="230" t="s">
        <v>752</v>
      </c>
      <c r="C133" s="230" t="s">
        <v>753</v>
      </c>
      <c r="D133" s="21"/>
      <c r="E133" s="21"/>
      <c r="F133" s="21"/>
    </row>
    <row r="134" ht="14.25" spans="1:6">
      <c r="A134" s="229" t="s">
        <v>2441</v>
      </c>
      <c r="B134" s="229"/>
      <c r="C134" s="229"/>
      <c r="D134" s="21"/>
      <c r="E134" s="21"/>
      <c r="F134" s="21"/>
    </row>
    <row r="135" ht="14.25" spans="1:6">
      <c r="A135" s="230" t="s">
        <v>740</v>
      </c>
      <c r="B135" s="230" t="s">
        <v>2301</v>
      </c>
      <c r="C135" s="230" t="s">
        <v>742</v>
      </c>
      <c r="D135" s="21"/>
      <c r="E135" s="21"/>
      <c r="F135" s="21"/>
    </row>
    <row r="136" ht="14.25" spans="1:6">
      <c r="A136" s="229" t="s">
        <v>2442</v>
      </c>
      <c r="B136" s="229"/>
      <c r="C136" s="229"/>
      <c r="D136" s="21"/>
      <c r="E136" s="21"/>
      <c r="F136" s="21"/>
    </row>
    <row r="137" ht="14.25" spans="1:6">
      <c r="A137" s="230" t="s">
        <v>593</v>
      </c>
      <c r="B137" s="230" t="s">
        <v>771</v>
      </c>
      <c r="C137" s="230" t="s">
        <v>772</v>
      </c>
      <c r="D137" s="21"/>
      <c r="E137" s="21"/>
      <c r="F137" s="21"/>
    </row>
    <row r="138" ht="14.25" spans="1:6">
      <c r="A138" s="229" t="s">
        <v>2443</v>
      </c>
      <c r="B138" s="229"/>
      <c r="C138" s="229"/>
      <c r="D138" s="21"/>
      <c r="E138" s="21"/>
      <c r="F138" s="21"/>
    </row>
    <row r="139" ht="14.25" spans="1:6">
      <c r="A139" s="230" t="s">
        <v>764</v>
      </c>
      <c r="B139" s="230" t="s">
        <v>765</v>
      </c>
      <c r="C139" s="230" t="s">
        <v>766</v>
      </c>
      <c r="D139" s="21"/>
      <c r="E139" s="21"/>
      <c r="F139" s="21"/>
    </row>
    <row r="140" ht="14.25" spans="1:6">
      <c r="A140" s="230" t="s">
        <v>767</v>
      </c>
      <c r="B140" s="230" t="s">
        <v>768</v>
      </c>
      <c r="C140" s="230" t="s">
        <v>769</v>
      </c>
      <c r="D140" s="21"/>
      <c r="E140" s="21"/>
      <c r="F140" s="21"/>
    </row>
    <row r="141" ht="14.25" spans="1:6">
      <c r="A141" s="229" t="s">
        <v>2444</v>
      </c>
      <c r="B141" s="229"/>
      <c r="C141" s="229"/>
      <c r="D141" s="237"/>
      <c r="E141" s="237"/>
      <c r="F141" s="237"/>
    </row>
    <row r="142" ht="14.25" spans="1:6">
      <c r="A142" s="230" t="s">
        <v>748</v>
      </c>
      <c r="B142" s="230" t="s">
        <v>749</v>
      </c>
      <c r="C142" s="230" t="s">
        <v>750</v>
      </c>
      <c r="D142" s="237"/>
      <c r="E142" s="237"/>
      <c r="F142" s="237"/>
    </row>
    <row r="143" ht="14.25" spans="1:6">
      <c r="A143" s="229" t="s">
        <v>2445</v>
      </c>
      <c r="B143" s="229"/>
      <c r="C143" s="229"/>
      <c r="D143" s="21"/>
      <c r="E143" s="21"/>
      <c r="F143" s="21"/>
    </row>
    <row r="144" ht="14.25" spans="1:6">
      <c r="A144" s="230" t="s">
        <v>757</v>
      </c>
      <c r="B144" s="230" t="s">
        <v>758</v>
      </c>
      <c r="C144" s="230" t="s">
        <v>759</v>
      </c>
      <c r="D144" s="21"/>
      <c r="E144" s="21"/>
      <c r="F144" s="21"/>
    </row>
    <row r="145" ht="14.25" spans="1:6">
      <c r="A145" s="229" t="s">
        <v>2446</v>
      </c>
      <c r="B145" s="229"/>
      <c r="C145" s="229"/>
      <c r="D145" s="21"/>
      <c r="E145" s="21"/>
      <c r="F145" s="21"/>
    </row>
    <row r="146" ht="14.25" spans="1:6">
      <c r="A146" s="230" t="s">
        <v>585</v>
      </c>
      <c r="B146" s="230" t="s">
        <v>2447</v>
      </c>
      <c r="C146" s="230" t="s">
        <v>744</v>
      </c>
      <c r="D146" s="21"/>
      <c r="E146" s="21"/>
      <c r="F146" s="21"/>
    </row>
  </sheetData>
  <mergeCells count="23">
    <mergeCell ref="A1:G1"/>
    <mergeCell ref="A2:C2"/>
    <mergeCell ref="D2:F2"/>
    <mergeCell ref="A11:C11"/>
    <mergeCell ref="A14:C14"/>
    <mergeCell ref="A16:C16"/>
    <mergeCell ref="A18:C18"/>
    <mergeCell ref="A22:C22"/>
    <mergeCell ref="A46:C46"/>
    <mergeCell ref="A60:C60"/>
    <mergeCell ref="D66:F66"/>
    <mergeCell ref="D68:F68"/>
    <mergeCell ref="A123:C123"/>
    <mergeCell ref="A126:C126"/>
    <mergeCell ref="A128:C128"/>
    <mergeCell ref="A130:C130"/>
    <mergeCell ref="A132:C132"/>
    <mergeCell ref="A134:C134"/>
    <mergeCell ref="A136:C136"/>
    <mergeCell ref="A138:C138"/>
    <mergeCell ref="A141:C141"/>
    <mergeCell ref="A143:C143"/>
    <mergeCell ref="A145:C145"/>
  </mergeCells>
  <hyperlinks>
    <hyperlink ref="H1" location="目录!A1" display="目录"/>
  </hyperlinks>
  <pageMargins left="0.75" right="0.75" top="1" bottom="1" header="0.5" footer="0.5"/>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51"/>
  <sheetViews>
    <sheetView zoomScale="85" zoomScaleNormal="85" workbookViewId="0">
      <selection activeCell="W1" sqref="W1"/>
    </sheetView>
  </sheetViews>
  <sheetFormatPr defaultColWidth="10" defaultRowHeight="14.25"/>
  <cols>
    <col min="1" max="1" width="10.25" style="205" customWidth="1"/>
    <col min="2" max="3" width="7.50833333333333" style="205" customWidth="1"/>
    <col min="4" max="4" width="8.81666666666667" style="205" customWidth="1"/>
    <col min="5" max="5" width="8.65" style="205" customWidth="1"/>
    <col min="6" max="6" width="7.50833333333333" style="205" customWidth="1"/>
    <col min="7" max="7" width="8.49166666666667" style="205" customWidth="1"/>
    <col min="8" max="8" width="8.65833333333333" style="205" customWidth="1"/>
    <col min="9" max="16" width="7.50833333333333" style="205" customWidth="1"/>
    <col min="17" max="17" width="8.325" style="205" customWidth="1"/>
    <col min="18" max="251" width="7.50833333333333" style="205" customWidth="1"/>
    <col min="252" max="252" width="7.50833333333333" style="205"/>
    <col min="253" max="253" width="11.3916666666667" style="205"/>
    <col min="254" max="16382" width="10" style="130"/>
  </cols>
  <sheetData>
    <row r="1" s="21" customFormat="1" ht="60" customHeight="1" spans="1:24">
      <c r="A1" s="206" t="s">
        <v>2448</v>
      </c>
      <c r="B1" s="207"/>
      <c r="C1" s="207"/>
      <c r="D1" s="207"/>
      <c r="E1" s="207"/>
      <c r="F1" s="207"/>
      <c r="G1" s="207"/>
      <c r="H1" s="207"/>
      <c r="I1" s="207"/>
      <c r="J1" s="207"/>
      <c r="K1" s="207"/>
      <c r="L1" s="207"/>
      <c r="M1" s="207"/>
      <c r="N1" s="207"/>
      <c r="O1" s="207"/>
      <c r="P1" s="207"/>
      <c r="Q1" s="207"/>
      <c r="R1" s="207"/>
      <c r="S1" s="207"/>
      <c r="T1" s="207"/>
      <c r="U1" s="207"/>
      <c r="V1" s="207"/>
      <c r="W1" s="221" t="s">
        <v>672</v>
      </c>
      <c r="X1" s="222" t="s">
        <v>2449</v>
      </c>
    </row>
    <row r="2" s="21" customFormat="1" ht="37" customHeight="1" spans="1:24">
      <c r="A2" s="208" t="s">
        <v>2450</v>
      </c>
      <c r="B2" s="208"/>
      <c r="C2" s="208"/>
      <c r="D2" s="208"/>
      <c r="E2" s="208"/>
      <c r="F2" s="208"/>
      <c r="G2" s="208"/>
      <c r="H2" s="208"/>
      <c r="I2" s="208"/>
      <c r="J2" s="208"/>
      <c r="K2" s="208"/>
      <c r="L2" s="208"/>
      <c r="M2" s="208"/>
      <c r="N2" s="208"/>
      <c r="O2" s="208"/>
      <c r="P2" s="208"/>
      <c r="Q2" s="208"/>
      <c r="R2" s="208"/>
      <c r="S2" s="208"/>
      <c r="T2" s="208"/>
      <c r="U2" s="208"/>
      <c r="V2" s="208"/>
      <c r="W2" s="205"/>
      <c r="X2" s="205"/>
    </row>
    <row r="3" s="202" customFormat="1" ht="33" customHeight="1" spans="1:24">
      <c r="A3" s="209" t="s">
        <v>2451</v>
      </c>
      <c r="B3" s="210"/>
      <c r="C3" s="210"/>
      <c r="D3" s="210"/>
      <c r="E3" s="210"/>
      <c r="F3" s="210"/>
      <c r="G3" s="210"/>
      <c r="H3" s="210"/>
      <c r="I3" s="210"/>
      <c r="J3" s="210"/>
      <c r="K3" s="210"/>
      <c r="L3" s="210"/>
      <c r="M3" s="210"/>
      <c r="N3" s="210"/>
      <c r="O3" s="210"/>
      <c r="P3" s="210"/>
      <c r="Q3" s="210"/>
      <c r="R3" s="210"/>
      <c r="S3" s="210"/>
      <c r="T3" s="210"/>
      <c r="U3" s="210"/>
      <c r="V3" s="223"/>
      <c r="W3" s="205"/>
      <c r="X3" s="205"/>
    </row>
    <row r="4" s="203" customFormat="1" ht="33" customHeight="1" spans="1:24">
      <c r="A4" s="208" t="s">
        <v>2452</v>
      </c>
      <c r="B4" s="208"/>
      <c r="C4" s="208"/>
      <c r="D4" s="208"/>
      <c r="E4" s="208"/>
      <c r="F4" s="208"/>
      <c r="G4" s="208"/>
      <c r="H4" s="208"/>
      <c r="I4" s="208"/>
      <c r="J4" s="208"/>
      <c r="K4" s="208"/>
      <c r="L4" s="208"/>
      <c r="M4" s="208"/>
      <c r="N4" s="208"/>
      <c r="O4" s="208"/>
      <c r="P4" s="208"/>
      <c r="Q4" s="208"/>
      <c r="R4" s="208"/>
      <c r="S4" s="208"/>
      <c r="T4" s="208"/>
      <c r="U4" s="208"/>
      <c r="V4" s="208"/>
      <c r="W4" s="205"/>
      <c r="X4" s="205"/>
    </row>
    <row r="5" s="204" customFormat="1" ht="43" customHeight="1" spans="1:24">
      <c r="A5" s="211"/>
      <c r="B5" s="212" t="s">
        <v>600</v>
      </c>
      <c r="C5" s="213" t="s">
        <v>676</v>
      </c>
      <c r="D5" s="213" t="s">
        <v>594</v>
      </c>
      <c r="E5" s="214" t="s">
        <v>514</v>
      </c>
      <c r="F5" s="214" t="s">
        <v>591</v>
      </c>
      <c r="G5" s="214" t="s">
        <v>609</v>
      </c>
      <c r="H5" s="214" t="s">
        <v>1229</v>
      </c>
      <c r="I5" s="214" t="s">
        <v>434</v>
      </c>
      <c r="J5" s="214" t="s">
        <v>612</v>
      </c>
      <c r="K5" s="220" t="s">
        <v>610</v>
      </c>
      <c r="L5" s="220" t="s">
        <v>603</v>
      </c>
      <c r="M5" s="220" t="s">
        <v>641</v>
      </c>
      <c r="N5" s="220" t="s">
        <v>315</v>
      </c>
      <c r="O5" s="220" t="s">
        <v>582</v>
      </c>
      <c r="P5" s="220" t="s">
        <v>583</v>
      </c>
      <c r="Q5" s="220" t="s">
        <v>588</v>
      </c>
      <c r="R5" s="214" t="s">
        <v>2111</v>
      </c>
      <c r="S5" s="214" t="s">
        <v>2453</v>
      </c>
      <c r="T5" s="214" t="s">
        <v>2454</v>
      </c>
      <c r="U5" s="214" t="s">
        <v>748</v>
      </c>
      <c r="V5" s="214" t="s">
        <v>592</v>
      </c>
      <c r="W5" s="224" t="s">
        <v>585</v>
      </c>
      <c r="X5" s="225" t="s">
        <v>1003</v>
      </c>
    </row>
    <row r="6" s="203" customFormat="1" ht="15" customHeight="1" spans="1:24">
      <c r="A6" s="215" t="s">
        <v>2455</v>
      </c>
      <c r="B6" s="216">
        <v>2</v>
      </c>
      <c r="C6" s="216" t="s">
        <v>2182</v>
      </c>
      <c r="D6" s="216" t="s">
        <v>2456</v>
      </c>
      <c r="E6" s="216" t="s">
        <v>2185</v>
      </c>
      <c r="F6" s="216" t="s">
        <v>2186</v>
      </c>
      <c r="G6" s="216" t="s">
        <v>2187</v>
      </c>
      <c r="H6" s="216" t="s">
        <v>2188</v>
      </c>
      <c r="I6" s="216" t="s">
        <v>2183</v>
      </c>
      <c r="J6" s="216" t="s">
        <v>2189</v>
      </c>
      <c r="K6" s="216" t="s">
        <v>2196</v>
      </c>
      <c r="L6" s="216" t="s">
        <v>2230</v>
      </c>
      <c r="M6" s="216" t="s">
        <v>2216</v>
      </c>
      <c r="N6" s="216" t="s">
        <v>2217</v>
      </c>
      <c r="O6" s="216" t="s">
        <v>2218</v>
      </c>
      <c r="P6" s="216" t="s">
        <v>2219</v>
      </c>
      <c r="Q6" s="216" t="s">
        <v>2220</v>
      </c>
      <c r="R6" s="216" t="s">
        <v>2221</v>
      </c>
      <c r="S6" s="216" t="s">
        <v>2222</v>
      </c>
      <c r="T6" s="216" t="s">
        <v>2457</v>
      </c>
      <c r="U6" s="216" t="s">
        <v>2223</v>
      </c>
      <c r="V6" s="216" t="s">
        <v>2224</v>
      </c>
      <c r="W6" s="216" t="s">
        <v>2225</v>
      </c>
      <c r="X6" s="226"/>
    </row>
    <row r="7" s="203" customFormat="1" ht="15" customHeight="1" spans="1:24">
      <c r="A7" s="217">
        <v>1</v>
      </c>
      <c r="B7" s="218">
        <v>401.4696</v>
      </c>
      <c r="C7" s="218">
        <v>401.0416</v>
      </c>
      <c r="D7" s="218">
        <v>376.38088</v>
      </c>
      <c r="E7" s="218">
        <v>503.1772</v>
      </c>
      <c r="F7" s="218">
        <v>423.184</v>
      </c>
      <c r="G7" s="218">
        <v>387.221808</v>
      </c>
      <c r="H7" s="218">
        <v>546.486864</v>
      </c>
      <c r="I7" s="218">
        <v>388.904664</v>
      </c>
      <c r="J7" s="218">
        <v>360.41724</v>
      </c>
      <c r="K7" s="218">
        <v>377.012952</v>
      </c>
      <c r="L7" s="218">
        <v>440.890296</v>
      </c>
      <c r="M7" s="218">
        <v>387.41232</v>
      </c>
      <c r="N7" s="218">
        <v>368.146528</v>
      </c>
      <c r="O7" s="218">
        <v>345.401512</v>
      </c>
      <c r="P7" s="218">
        <v>350.407744</v>
      </c>
      <c r="Q7" s="218">
        <v>356.80048</v>
      </c>
      <c r="R7" s="218">
        <v>380.995504</v>
      </c>
      <c r="S7" s="218">
        <v>417.563896</v>
      </c>
      <c r="T7" s="218">
        <v>304.631944</v>
      </c>
      <c r="U7" s="218">
        <v>358.980784</v>
      </c>
      <c r="V7" s="218">
        <v>355.10704</v>
      </c>
      <c r="W7" s="218">
        <v>358.980784</v>
      </c>
      <c r="X7" s="227">
        <f>(I7)+204</f>
        <v>592.904664</v>
      </c>
    </row>
    <row r="8" s="203" customFormat="1" ht="15" customHeight="1" spans="1:24">
      <c r="A8" s="217">
        <v>1.5</v>
      </c>
      <c r="B8" s="218">
        <v>462.56596</v>
      </c>
      <c r="C8" s="218">
        <v>433.7388</v>
      </c>
      <c r="D8" s="218">
        <v>406.569672</v>
      </c>
      <c r="E8" s="218">
        <v>557.0424</v>
      </c>
      <c r="F8" s="218">
        <v>478.415208</v>
      </c>
      <c r="G8" s="218">
        <v>415.3708</v>
      </c>
      <c r="H8" s="218">
        <v>591.51436</v>
      </c>
      <c r="I8" s="218">
        <v>417.223</v>
      </c>
      <c r="J8" s="218">
        <v>384.897504</v>
      </c>
      <c r="K8" s="218">
        <v>405.673896</v>
      </c>
      <c r="L8" s="218">
        <v>501.486856</v>
      </c>
      <c r="M8" s="218">
        <v>424.197856</v>
      </c>
      <c r="N8" s="218">
        <v>400.08168</v>
      </c>
      <c r="O8" s="218">
        <v>370.012536</v>
      </c>
      <c r="P8" s="218">
        <v>375.918408</v>
      </c>
      <c r="Q8" s="218">
        <v>383.78232</v>
      </c>
      <c r="R8" s="218">
        <v>402.791184</v>
      </c>
      <c r="S8" s="218">
        <v>471.662616</v>
      </c>
      <c r="T8" s="218">
        <v>321.38964</v>
      </c>
      <c r="U8" s="218">
        <v>386.036712</v>
      </c>
      <c r="V8" s="218">
        <v>381.464424</v>
      </c>
      <c r="W8" s="218">
        <v>386.036712</v>
      </c>
      <c r="X8" s="227">
        <f>(I8)+208</f>
        <v>625.223</v>
      </c>
    </row>
    <row r="9" s="203" customFormat="1" ht="15" customHeight="1" spans="1:24">
      <c r="A9" s="217">
        <v>2</v>
      </c>
      <c r="B9" s="218">
        <v>485.229472</v>
      </c>
      <c r="C9" s="218">
        <v>459.436</v>
      </c>
      <c r="D9" s="218">
        <v>429.758464</v>
      </c>
      <c r="E9" s="218">
        <v>603.9076</v>
      </c>
      <c r="F9" s="218">
        <v>516.157</v>
      </c>
      <c r="G9" s="218">
        <v>435.077456</v>
      </c>
      <c r="H9" s="218">
        <v>644.962808</v>
      </c>
      <c r="I9" s="218">
        <v>437.141336</v>
      </c>
      <c r="J9" s="218">
        <v>400.829592</v>
      </c>
      <c r="K9" s="218">
        <v>425.850168</v>
      </c>
      <c r="L9" s="218">
        <v>543.494</v>
      </c>
      <c r="M9" s="218">
        <v>452.583392</v>
      </c>
      <c r="N9" s="218">
        <v>425.016832</v>
      </c>
      <c r="O9" s="218">
        <v>387.62356</v>
      </c>
      <c r="P9" s="218">
        <v>394.672504</v>
      </c>
      <c r="Q9" s="218">
        <v>403.76416</v>
      </c>
      <c r="R9" s="218">
        <v>425.715376</v>
      </c>
      <c r="S9" s="218">
        <v>508.27192</v>
      </c>
      <c r="T9" s="218">
        <v>331.147336</v>
      </c>
      <c r="U9" s="218">
        <v>406.09264</v>
      </c>
      <c r="V9" s="218">
        <v>400.821808</v>
      </c>
      <c r="W9" s="218">
        <v>406.09264</v>
      </c>
      <c r="X9" s="227">
        <f>(I9)+212</f>
        <v>649.141336</v>
      </c>
    </row>
    <row r="10" s="203" customFormat="1" ht="15" customHeight="1" spans="1:24">
      <c r="A10" s="217">
        <v>2.5</v>
      </c>
      <c r="B10" s="218">
        <v>523.09552</v>
      </c>
      <c r="C10" s="218">
        <v>492.1332</v>
      </c>
      <c r="D10" s="218">
        <v>430.460232</v>
      </c>
      <c r="E10" s="218">
        <v>657.7728</v>
      </c>
      <c r="F10" s="218">
        <v>557.226816</v>
      </c>
      <c r="G10" s="218">
        <v>464.009664</v>
      </c>
      <c r="H10" s="218">
        <v>688.624968</v>
      </c>
      <c r="I10" s="218">
        <v>466.666248</v>
      </c>
      <c r="J10" s="218">
        <v>423.288312</v>
      </c>
      <c r="K10" s="218">
        <v>453.696144</v>
      </c>
      <c r="L10" s="218">
        <v>595.549272</v>
      </c>
      <c r="M10" s="218">
        <v>474.74184</v>
      </c>
      <c r="N10" s="218">
        <v>442.938768</v>
      </c>
      <c r="O10" s="218">
        <v>403.661544</v>
      </c>
      <c r="P10" s="218">
        <v>411.969984</v>
      </c>
      <c r="Q10" s="218">
        <v>415.61088</v>
      </c>
      <c r="R10" s="218">
        <v>426.544152</v>
      </c>
      <c r="S10" s="218">
        <v>543.922728</v>
      </c>
      <c r="T10" s="218">
        <v>356.149968</v>
      </c>
      <c r="U10" s="218">
        <v>421.950696</v>
      </c>
      <c r="V10" s="218">
        <v>413.049552</v>
      </c>
      <c r="W10" s="218">
        <v>428.121168</v>
      </c>
      <c r="X10" s="227">
        <f>(I10)+216</f>
        <v>682.666248</v>
      </c>
    </row>
    <row r="11" s="203" customFormat="1" ht="15" customHeight="1" spans="1:24">
      <c r="A11" s="217">
        <v>3</v>
      </c>
      <c r="B11" s="218">
        <v>554.744848</v>
      </c>
      <c r="C11" s="218">
        <v>515.7136</v>
      </c>
      <c r="D11" s="218">
        <v>451.267624</v>
      </c>
      <c r="E11" s="218">
        <v>707.284</v>
      </c>
      <c r="F11" s="218">
        <v>591.063112</v>
      </c>
      <c r="G11" s="218">
        <v>491.114536</v>
      </c>
      <c r="H11" s="218">
        <v>739.617928</v>
      </c>
      <c r="I11" s="218">
        <v>492.9244</v>
      </c>
      <c r="J11" s="218">
        <v>447.74052</v>
      </c>
      <c r="K11" s="218">
        <v>482.434872</v>
      </c>
      <c r="L11" s="218">
        <v>637.19656</v>
      </c>
      <c r="M11" s="218">
        <v>503.360224</v>
      </c>
      <c r="N11" s="218">
        <v>463.386304</v>
      </c>
      <c r="O11" s="218">
        <v>421.124392</v>
      </c>
      <c r="P11" s="218">
        <v>430.470064</v>
      </c>
      <c r="Q11" s="218">
        <v>434.682496</v>
      </c>
      <c r="R11" s="218">
        <v>446.981104</v>
      </c>
      <c r="S11" s="218">
        <v>576.044416</v>
      </c>
      <c r="T11" s="218">
        <v>366.172264</v>
      </c>
      <c r="U11" s="218">
        <v>441.699688</v>
      </c>
      <c r="V11" s="218">
        <v>431.67664</v>
      </c>
      <c r="W11" s="218">
        <v>448.632208</v>
      </c>
      <c r="X11" s="227">
        <f>(I11)+220</f>
        <v>712.9244</v>
      </c>
    </row>
    <row r="12" s="203" customFormat="1" ht="15" customHeight="1" spans="1:24">
      <c r="A12" s="217">
        <v>3.5</v>
      </c>
      <c r="B12" s="218">
        <v>604.994176</v>
      </c>
      <c r="C12" s="218">
        <v>575.694</v>
      </c>
      <c r="D12" s="218">
        <v>508.475016</v>
      </c>
      <c r="E12" s="218">
        <v>793.1952</v>
      </c>
      <c r="F12" s="218">
        <v>671.809992</v>
      </c>
      <c r="G12" s="218">
        <v>556.019408</v>
      </c>
      <c r="H12" s="218">
        <v>838.610888</v>
      </c>
      <c r="I12" s="218">
        <v>556.982552</v>
      </c>
      <c r="J12" s="218">
        <v>480.603312</v>
      </c>
      <c r="K12" s="218">
        <v>519.5736</v>
      </c>
      <c r="L12" s="218">
        <v>726.843848</v>
      </c>
      <c r="M12" s="218">
        <v>569.768024</v>
      </c>
      <c r="N12" s="218">
        <v>520.23384</v>
      </c>
      <c r="O12" s="218">
        <v>474.98724</v>
      </c>
      <c r="P12" s="218">
        <v>485.370144</v>
      </c>
      <c r="Q12" s="218">
        <v>490.143528</v>
      </c>
      <c r="R12" s="218">
        <v>503.818056</v>
      </c>
      <c r="S12" s="218">
        <v>655.066104</v>
      </c>
      <c r="T12" s="218">
        <v>412.59456</v>
      </c>
      <c r="U12" s="218">
        <v>497.84868</v>
      </c>
      <c r="V12" s="218">
        <v>486.714312</v>
      </c>
      <c r="W12" s="218">
        <v>505.543248</v>
      </c>
      <c r="X12" s="227">
        <f>(I12)+224</f>
        <v>780.982552</v>
      </c>
    </row>
    <row r="13" s="203" customFormat="1" ht="15" customHeight="1" spans="1:24">
      <c r="A13" s="217">
        <v>4</v>
      </c>
      <c r="B13" s="218">
        <v>635.934376</v>
      </c>
      <c r="C13" s="218">
        <v>599.2744</v>
      </c>
      <c r="D13" s="218">
        <v>507.553456</v>
      </c>
      <c r="E13" s="218">
        <v>842.7064</v>
      </c>
      <c r="F13" s="218">
        <v>732.328552</v>
      </c>
      <c r="G13" s="218">
        <v>566.803752</v>
      </c>
      <c r="H13" s="218">
        <v>911.724408</v>
      </c>
      <c r="I13" s="218">
        <v>577.006728</v>
      </c>
      <c r="J13" s="218">
        <v>505.806984</v>
      </c>
      <c r="K13" s="218">
        <v>528.403824</v>
      </c>
      <c r="L13" s="218">
        <v>762.331248</v>
      </c>
      <c r="M13" s="218">
        <v>588.056424</v>
      </c>
      <c r="N13" s="218">
        <v>531.32512</v>
      </c>
      <c r="O13" s="218">
        <v>487.020496</v>
      </c>
      <c r="P13" s="218">
        <v>498.345376</v>
      </c>
      <c r="Q13" s="218">
        <v>498.736984</v>
      </c>
      <c r="R13" s="218">
        <v>504.219496</v>
      </c>
      <c r="S13" s="218">
        <v>679.842496</v>
      </c>
      <c r="T13" s="218">
        <v>436.38664</v>
      </c>
      <c r="U13" s="218">
        <v>509.94544</v>
      </c>
      <c r="V13" s="218">
        <v>496.13332</v>
      </c>
      <c r="W13" s="218">
        <v>522.656824</v>
      </c>
      <c r="X13" s="227">
        <f>(I13)+228</f>
        <v>805.006728</v>
      </c>
    </row>
    <row r="14" s="203" customFormat="1" ht="15" customHeight="1" spans="1:24">
      <c r="A14" s="217">
        <v>4.5</v>
      </c>
      <c r="B14" s="218">
        <v>686.109616</v>
      </c>
      <c r="C14" s="218">
        <v>629.8548</v>
      </c>
      <c r="D14" s="218">
        <v>533.38164</v>
      </c>
      <c r="E14" s="218">
        <v>899.2176</v>
      </c>
      <c r="F14" s="218">
        <v>786.173256</v>
      </c>
      <c r="G14" s="218">
        <v>600.689272</v>
      </c>
      <c r="H14" s="218">
        <v>983.402416</v>
      </c>
      <c r="I14" s="218">
        <v>611.072176</v>
      </c>
      <c r="J14" s="218">
        <v>538.73328</v>
      </c>
      <c r="K14" s="218">
        <v>563.573928</v>
      </c>
      <c r="L14" s="218">
        <v>821.964664</v>
      </c>
      <c r="M14" s="218">
        <v>624.04816</v>
      </c>
      <c r="N14" s="218">
        <v>557.98944</v>
      </c>
      <c r="O14" s="218">
        <v>510.985896</v>
      </c>
      <c r="P14" s="218">
        <v>523.337424</v>
      </c>
      <c r="Q14" s="218">
        <v>523.845456</v>
      </c>
      <c r="R14" s="218">
        <v>529.825416</v>
      </c>
      <c r="S14" s="218">
        <v>728.776224</v>
      </c>
      <c r="T14" s="218">
        <v>454.456752</v>
      </c>
      <c r="U14" s="218">
        <v>535.995888</v>
      </c>
      <c r="V14" s="218">
        <v>520.934856</v>
      </c>
      <c r="W14" s="218">
        <v>549.860928</v>
      </c>
      <c r="X14" s="227">
        <f>(I14)+232</f>
        <v>843.072176</v>
      </c>
    </row>
    <row r="15" s="203" customFormat="1" ht="15" customHeight="1" spans="1:24">
      <c r="A15" s="217">
        <v>5</v>
      </c>
      <c r="B15" s="218">
        <v>717.69544</v>
      </c>
      <c r="C15" s="218">
        <v>653.4352</v>
      </c>
      <c r="D15" s="218">
        <v>552.220408</v>
      </c>
      <c r="E15" s="218">
        <v>948.7288</v>
      </c>
      <c r="F15" s="218">
        <v>822.507376</v>
      </c>
      <c r="G15" s="218">
        <v>626.174792</v>
      </c>
      <c r="H15" s="218">
        <v>1036.480424</v>
      </c>
      <c r="I15" s="218">
        <v>636.737624</v>
      </c>
      <c r="J15" s="218">
        <v>563.27016</v>
      </c>
      <c r="K15" s="218">
        <v>590.344032</v>
      </c>
      <c r="L15" s="218">
        <v>862.99808</v>
      </c>
      <c r="M15" s="218">
        <v>651.629312</v>
      </c>
      <c r="N15" s="218">
        <v>577.65376</v>
      </c>
      <c r="O15" s="218">
        <v>527.951296</v>
      </c>
      <c r="P15" s="218">
        <v>541.340056</v>
      </c>
      <c r="Q15" s="218">
        <v>541.953928</v>
      </c>
      <c r="R15" s="218">
        <v>548.44192</v>
      </c>
      <c r="S15" s="218">
        <v>760.209952</v>
      </c>
      <c r="T15" s="218">
        <v>465.537448</v>
      </c>
      <c r="U15" s="218">
        <v>555.046336</v>
      </c>
      <c r="V15" s="218">
        <v>538.725808</v>
      </c>
      <c r="W15" s="218">
        <v>570.065032</v>
      </c>
      <c r="X15" s="227">
        <f>(I15)+236</f>
        <v>872.737624</v>
      </c>
    </row>
    <row r="16" s="203" customFormat="1" ht="15" customHeight="1" spans="1:24">
      <c r="A16" s="217">
        <v>5.5</v>
      </c>
      <c r="B16" s="218">
        <v>786.318592</v>
      </c>
      <c r="C16" s="218">
        <v>678.7236</v>
      </c>
      <c r="D16" s="218">
        <v>551.313408</v>
      </c>
      <c r="E16" s="218">
        <v>1002.594</v>
      </c>
      <c r="F16" s="218">
        <v>914.549736</v>
      </c>
      <c r="G16" s="218">
        <v>660.642432</v>
      </c>
      <c r="H16" s="218">
        <v>1162.073328</v>
      </c>
      <c r="I16" s="218">
        <v>696.575112</v>
      </c>
      <c r="J16" s="218">
        <v>615.014808</v>
      </c>
      <c r="K16" s="218">
        <v>639.273336</v>
      </c>
      <c r="L16" s="218">
        <v>912.629616</v>
      </c>
      <c r="M16" s="218">
        <v>635.230248</v>
      </c>
      <c r="N16" s="218">
        <v>599.523528</v>
      </c>
      <c r="O16" s="218">
        <v>539.86152</v>
      </c>
      <c r="P16" s="218">
        <v>551.313408</v>
      </c>
      <c r="Q16" s="218">
        <v>555.36708</v>
      </c>
      <c r="R16" s="218">
        <v>565.485384</v>
      </c>
      <c r="S16" s="218">
        <v>808.889664</v>
      </c>
      <c r="T16" s="218">
        <v>501.261672</v>
      </c>
      <c r="U16" s="218">
        <v>576.079968</v>
      </c>
      <c r="V16" s="218">
        <v>551.313408</v>
      </c>
      <c r="W16" s="218">
        <v>551.313408</v>
      </c>
      <c r="X16" s="227">
        <f>(I16)+240</f>
        <v>936.575112</v>
      </c>
    </row>
    <row r="17" s="203" customFormat="1" ht="15" customHeight="1" spans="1:24">
      <c r="A17" s="217">
        <v>6</v>
      </c>
      <c r="B17" s="218">
        <v>819.830704</v>
      </c>
      <c r="C17" s="218">
        <v>697.012</v>
      </c>
      <c r="D17" s="218">
        <v>567.78136</v>
      </c>
      <c r="E17" s="218">
        <v>1049.4592</v>
      </c>
      <c r="F17" s="218">
        <v>953.38168</v>
      </c>
      <c r="G17" s="218">
        <v>684.03232</v>
      </c>
      <c r="H17" s="218">
        <v>1217.564488</v>
      </c>
      <c r="I17" s="218">
        <v>721.954792</v>
      </c>
      <c r="J17" s="218">
        <v>639.181248</v>
      </c>
      <c r="K17" s="218">
        <v>665.112048</v>
      </c>
      <c r="L17" s="218">
        <v>953.641864</v>
      </c>
      <c r="M17" s="218">
        <v>656.873776</v>
      </c>
      <c r="N17" s="218">
        <v>619.64296</v>
      </c>
      <c r="O17" s="218">
        <v>555.546256</v>
      </c>
      <c r="P17" s="218">
        <v>567.78136</v>
      </c>
      <c r="Q17" s="218">
        <v>571.919704</v>
      </c>
      <c r="R17" s="218">
        <v>582.715384</v>
      </c>
      <c r="S17" s="218">
        <v>840.069376</v>
      </c>
      <c r="T17" s="218">
        <v>511.326304</v>
      </c>
      <c r="U17" s="218">
        <v>594.262528</v>
      </c>
      <c r="V17" s="218">
        <v>567.78136</v>
      </c>
      <c r="W17" s="218">
        <v>567.78136</v>
      </c>
      <c r="X17" s="227">
        <f>(I17)+244</f>
        <v>965.954792</v>
      </c>
    </row>
    <row r="18" s="203" customFormat="1" ht="15" customHeight="1" spans="1:24">
      <c r="A18" s="217">
        <v>6.5</v>
      </c>
      <c r="B18" s="218">
        <v>871.932232</v>
      </c>
      <c r="C18" s="218">
        <v>751.7004</v>
      </c>
      <c r="D18" s="218">
        <v>620.649312</v>
      </c>
      <c r="E18" s="218">
        <v>1132.7244</v>
      </c>
      <c r="F18" s="218">
        <v>1039.10304</v>
      </c>
      <c r="G18" s="218">
        <v>745.211624</v>
      </c>
      <c r="H18" s="218">
        <v>1321.066232</v>
      </c>
      <c r="I18" s="218">
        <v>785.123888</v>
      </c>
      <c r="J18" s="218">
        <v>671.747688</v>
      </c>
      <c r="K18" s="218">
        <v>699.340176</v>
      </c>
      <c r="L18" s="218">
        <v>1042.654112</v>
      </c>
      <c r="M18" s="218">
        <v>716.30672</v>
      </c>
      <c r="N18" s="218">
        <v>676.151808</v>
      </c>
      <c r="O18" s="218">
        <v>607.620408</v>
      </c>
      <c r="P18" s="218">
        <v>620.649312</v>
      </c>
      <c r="Q18" s="218">
        <v>624.861744</v>
      </c>
      <c r="R18" s="218">
        <v>636.355968</v>
      </c>
      <c r="S18" s="218">
        <v>918.149088</v>
      </c>
      <c r="T18" s="218">
        <v>557.80152</v>
      </c>
      <c r="U18" s="218">
        <v>648.834504</v>
      </c>
      <c r="V18" s="218">
        <v>620.649312</v>
      </c>
      <c r="W18" s="218">
        <v>620.649312</v>
      </c>
      <c r="X18" s="227">
        <f>(I18)+248</f>
        <v>1033.123888</v>
      </c>
    </row>
    <row r="19" s="203" customFormat="1" ht="15" customHeight="1" spans="1:24">
      <c r="A19" s="217">
        <v>7</v>
      </c>
      <c r="B19" s="218">
        <v>905.444344</v>
      </c>
      <c r="C19" s="218">
        <v>769.9888</v>
      </c>
      <c r="D19" s="218">
        <v>637.117264</v>
      </c>
      <c r="E19" s="218">
        <v>1179.5896</v>
      </c>
      <c r="F19" s="218">
        <v>1077.9244</v>
      </c>
      <c r="G19" s="218">
        <v>768.590928</v>
      </c>
      <c r="H19" s="218">
        <v>1376.557392</v>
      </c>
      <c r="I19" s="218">
        <v>810.503568</v>
      </c>
      <c r="J19" s="218">
        <v>695.914128</v>
      </c>
      <c r="K19" s="218">
        <v>725.178888</v>
      </c>
      <c r="L19" s="218">
        <v>1083.66636</v>
      </c>
      <c r="M19" s="218">
        <v>737.939664</v>
      </c>
      <c r="N19" s="218">
        <v>696.27124</v>
      </c>
      <c r="O19" s="218">
        <v>623.305144</v>
      </c>
      <c r="P19" s="218">
        <v>637.117264</v>
      </c>
      <c r="Q19" s="218">
        <v>641.414368</v>
      </c>
      <c r="R19" s="218">
        <v>653.596552</v>
      </c>
      <c r="S19" s="218">
        <v>949.3288</v>
      </c>
      <c r="T19" s="218">
        <v>567.866152</v>
      </c>
      <c r="U19" s="218">
        <v>667.00648</v>
      </c>
      <c r="V19" s="218">
        <v>637.117264</v>
      </c>
      <c r="W19" s="218">
        <v>637.117264</v>
      </c>
      <c r="X19" s="227">
        <f>(I19)+252</f>
        <v>1062.503568</v>
      </c>
    </row>
    <row r="20" s="203" customFormat="1" ht="15" customHeight="1" spans="1:24">
      <c r="A20" s="217">
        <v>7.5</v>
      </c>
      <c r="B20" s="218">
        <v>957.556456</v>
      </c>
      <c r="C20" s="218">
        <v>795.2772</v>
      </c>
      <c r="D20" s="218">
        <v>660.585216</v>
      </c>
      <c r="E20" s="218">
        <v>1233.4548</v>
      </c>
      <c r="F20" s="218">
        <v>1134.24576</v>
      </c>
      <c r="G20" s="218">
        <v>800.370232</v>
      </c>
      <c r="H20" s="218">
        <v>1450.659136</v>
      </c>
      <c r="I20" s="218">
        <v>844.283248</v>
      </c>
      <c r="J20" s="218">
        <v>728.480568</v>
      </c>
      <c r="K20" s="218">
        <v>759.407016</v>
      </c>
      <c r="L20" s="218">
        <v>1143.278608</v>
      </c>
      <c r="M20" s="218">
        <v>767.972608</v>
      </c>
      <c r="N20" s="218">
        <v>723.380088</v>
      </c>
      <c r="O20" s="218">
        <v>645.979296</v>
      </c>
      <c r="P20" s="218">
        <v>660.585216</v>
      </c>
      <c r="Q20" s="218">
        <v>664.966992</v>
      </c>
      <c r="R20" s="218">
        <v>677.826552</v>
      </c>
      <c r="S20" s="218">
        <v>998.008512</v>
      </c>
      <c r="T20" s="218">
        <v>584.941368</v>
      </c>
      <c r="U20" s="218">
        <v>692.178456</v>
      </c>
      <c r="V20" s="218">
        <v>660.585216</v>
      </c>
      <c r="W20" s="218">
        <v>660.585216</v>
      </c>
      <c r="X20" s="227">
        <f>(I20)+256</f>
        <v>1100.283248</v>
      </c>
    </row>
    <row r="21" s="203" customFormat="1" ht="15" customHeight="1" spans="1:24">
      <c r="A21" s="217">
        <v>8</v>
      </c>
      <c r="B21" s="218">
        <v>1025.33956</v>
      </c>
      <c r="C21" s="218">
        <v>813.5656</v>
      </c>
      <c r="D21" s="218">
        <v>688.83316</v>
      </c>
      <c r="E21" s="218">
        <v>1280.32</v>
      </c>
      <c r="F21" s="218">
        <v>1229.342248</v>
      </c>
      <c r="G21" s="218">
        <v>847.817552</v>
      </c>
      <c r="H21" s="218">
        <v>1577.624048</v>
      </c>
      <c r="I21" s="218">
        <v>911.819</v>
      </c>
      <c r="J21" s="218">
        <v>782.398632</v>
      </c>
      <c r="K21" s="218">
        <v>818.871096</v>
      </c>
      <c r="L21" s="218">
        <v>1186.111304</v>
      </c>
      <c r="M21" s="218">
        <v>775.380656</v>
      </c>
      <c r="N21" s="218">
        <v>743.182</v>
      </c>
      <c r="O21" s="218">
        <v>653.810704</v>
      </c>
      <c r="P21" s="218">
        <v>680.503552</v>
      </c>
      <c r="Q21" s="218">
        <v>700.3168</v>
      </c>
      <c r="R21" s="218">
        <v>718.09792</v>
      </c>
      <c r="S21" s="218">
        <v>1029.188224</v>
      </c>
      <c r="T21" s="218">
        <v>629.890864</v>
      </c>
      <c r="U21" s="218">
        <v>707.048224</v>
      </c>
      <c r="V21" s="218">
        <v>680.503552</v>
      </c>
      <c r="W21" s="218">
        <v>689.30944</v>
      </c>
      <c r="X21" s="227">
        <f>(I21)+260</f>
        <v>1171.819</v>
      </c>
    </row>
    <row r="22" s="203" customFormat="1" ht="15" customHeight="1" spans="1:24">
      <c r="A22" s="217">
        <v>8.5</v>
      </c>
      <c r="B22" s="218">
        <v>1079.367376</v>
      </c>
      <c r="C22" s="218">
        <v>838.854</v>
      </c>
      <c r="D22" s="218">
        <v>712.9044</v>
      </c>
      <c r="E22" s="218">
        <v>1334.1852</v>
      </c>
      <c r="F22" s="218">
        <v>1288.65888</v>
      </c>
      <c r="G22" s="218">
        <v>880.8246</v>
      </c>
      <c r="H22" s="218">
        <v>1655.483112</v>
      </c>
      <c r="I22" s="218">
        <v>947.71548</v>
      </c>
      <c r="J22" s="218">
        <v>816.489168</v>
      </c>
      <c r="K22" s="218">
        <v>854.824416</v>
      </c>
      <c r="L22" s="218">
        <v>1245.818808</v>
      </c>
      <c r="M22" s="218">
        <v>804.693888</v>
      </c>
      <c r="N22" s="218">
        <v>770.280264</v>
      </c>
      <c r="O22" s="218">
        <v>676.082664</v>
      </c>
      <c r="P22" s="218">
        <v>704.151432</v>
      </c>
      <c r="Q22" s="218">
        <v>724.821984</v>
      </c>
      <c r="R22" s="218">
        <v>743.502744</v>
      </c>
      <c r="S22" s="218">
        <v>1077.867936</v>
      </c>
      <c r="T22" s="218">
        <v>648.267912</v>
      </c>
      <c r="U22" s="218">
        <v>732.06144</v>
      </c>
      <c r="V22" s="218">
        <v>704.151432</v>
      </c>
      <c r="W22" s="218">
        <v>713.401848</v>
      </c>
      <c r="X22" s="227">
        <f>(I22)+264</f>
        <v>1211.71548</v>
      </c>
    </row>
    <row r="23" s="203" customFormat="1" ht="15" customHeight="1" spans="1:24">
      <c r="A23" s="217">
        <v>9</v>
      </c>
      <c r="B23" s="218">
        <v>1114.805776</v>
      </c>
      <c r="C23" s="218">
        <v>857.1424</v>
      </c>
      <c r="D23" s="218">
        <v>729.97564</v>
      </c>
      <c r="E23" s="218">
        <v>1381.0504</v>
      </c>
      <c r="F23" s="218">
        <v>1330.475512</v>
      </c>
      <c r="G23" s="218">
        <v>905.442232</v>
      </c>
      <c r="H23" s="218">
        <v>1714.731592</v>
      </c>
      <c r="I23" s="218">
        <v>975.21196</v>
      </c>
      <c r="J23" s="218">
        <v>842.16912</v>
      </c>
      <c r="K23" s="218">
        <v>882.377736</v>
      </c>
      <c r="L23" s="218">
        <v>1286.936896</v>
      </c>
      <c r="M23" s="218">
        <v>825.596536</v>
      </c>
      <c r="N23" s="218">
        <v>790.378528</v>
      </c>
      <c r="O23" s="218">
        <v>691.365208</v>
      </c>
      <c r="P23" s="218">
        <v>720.799312</v>
      </c>
      <c r="Q23" s="218">
        <v>742.327168</v>
      </c>
      <c r="R23" s="218">
        <v>761.907568</v>
      </c>
      <c r="S23" s="218">
        <v>1109.047648</v>
      </c>
      <c r="T23" s="218">
        <v>659.655544</v>
      </c>
      <c r="U23" s="218">
        <v>750.064072</v>
      </c>
      <c r="V23" s="218">
        <v>720.799312</v>
      </c>
      <c r="W23" s="218">
        <v>730.494256</v>
      </c>
      <c r="X23" s="227">
        <f>(I23)+268</f>
        <v>1243.21196</v>
      </c>
    </row>
    <row r="24" s="203" customFormat="1" ht="15" customHeight="1" spans="1:24">
      <c r="A24" s="217">
        <v>9.5</v>
      </c>
      <c r="B24" s="218">
        <v>1168.844176</v>
      </c>
      <c r="C24" s="218">
        <v>882.4308</v>
      </c>
      <c r="D24" s="218">
        <v>754.04688</v>
      </c>
      <c r="E24" s="218">
        <v>1434.9156</v>
      </c>
      <c r="F24" s="218">
        <v>1389.792144</v>
      </c>
      <c r="G24" s="218">
        <v>938.44928</v>
      </c>
      <c r="H24" s="218">
        <v>1792.590656</v>
      </c>
      <c r="I24" s="218">
        <v>1011.10844</v>
      </c>
      <c r="J24" s="218">
        <v>876.259656</v>
      </c>
      <c r="K24" s="218">
        <v>918.331056</v>
      </c>
      <c r="L24" s="218">
        <v>1346.6444</v>
      </c>
      <c r="M24" s="218">
        <v>854.909768</v>
      </c>
      <c r="N24" s="218">
        <v>817.476792</v>
      </c>
      <c r="O24" s="218">
        <v>713.637168</v>
      </c>
      <c r="P24" s="218">
        <v>744.447192</v>
      </c>
      <c r="Q24" s="218">
        <v>766.821768</v>
      </c>
      <c r="R24" s="218">
        <v>787.301808</v>
      </c>
      <c r="S24" s="218">
        <v>1157.72736</v>
      </c>
      <c r="T24" s="218">
        <v>678.032592</v>
      </c>
      <c r="U24" s="218">
        <v>775.066704</v>
      </c>
      <c r="V24" s="218">
        <v>744.447192</v>
      </c>
      <c r="W24" s="218">
        <v>754.586664</v>
      </c>
      <c r="X24" s="227">
        <f>(I24)+272</f>
        <v>1283.10844</v>
      </c>
    </row>
    <row r="25" s="203" customFormat="1" ht="15" customHeight="1" spans="1:24">
      <c r="A25" s="217">
        <v>10</v>
      </c>
      <c r="B25" s="218">
        <v>1204.282576</v>
      </c>
      <c r="C25" s="218">
        <v>900.7192</v>
      </c>
      <c r="D25" s="218">
        <v>771.11812</v>
      </c>
      <c r="E25" s="218">
        <v>1481.7808</v>
      </c>
      <c r="F25" s="218">
        <v>1431.598192</v>
      </c>
      <c r="G25" s="218">
        <v>963.066912</v>
      </c>
      <c r="H25" s="218">
        <v>1851.839136</v>
      </c>
      <c r="I25" s="218">
        <v>1038.60492</v>
      </c>
      <c r="J25" s="218">
        <v>901.950192</v>
      </c>
      <c r="K25" s="218">
        <v>945.884376</v>
      </c>
      <c r="L25" s="218">
        <v>1387.762488</v>
      </c>
      <c r="M25" s="218">
        <v>875.812416</v>
      </c>
      <c r="N25" s="218">
        <v>837.575056</v>
      </c>
      <c r="O25" s="218">
        <v>728.919712</v>
      </c>
      <c r="P25" s="218">
        <v>761.084488</v>
      </c>
      <c r="Q25" s="218">
        <v>784.326952</v>
      </c>
      <c r="R25" s="218">
        <v>805.706632</v>
      </c>
      <c r="S25" s="218">
        <v>1188.907072</v>
      </c>
      <c r="T25" s="218">
        <v>689.420224</v>
      </c>
      <c r="U25" s="218">
        <v>793.069336</v>
      </c>
      <c r="V25" s="218">
        <v>761.084488</v>
      </c>
      <c r="W25" s="218">
        <v>771.689656</v>
      </c>
      <c r="X25" s="227">
        <f>(I25)+276</f>
        <v>1314.60492</v>
      </c>
    </row>
    <row r="26" s="203" customFormat="1" ht="15" customHeight="1" spans="1:24">
      <c r="A26" s="217">
        <v>10.5</v>
      </c>
      <c r="B26" s="218">
        <v>1249.214816</v>
      </c>
      <c r="C26" s="218">
        <v>946.4112</v>
      </c>
      <c r="D26" s="218">
        <v>822.356136</v>
      </c>
      <c r="E26" s="218">
        <v>1559.754</v>
      </c>
      <c r="F26" s="218">
        <v>1513.604568</v>
      </c>
      <c r="G26" s="218">
        <v>1023.166648</v>
      </c>
      <c r="H26" s="218">
        <v>1956.949648</v>
      </c>
      <c r="I26" s="218">
        <v>1100.218168</v>
      </c>
      <c r="J26" s="218">
        <v>930.130936</v>
      </c>
      <c r="K26" s="218">
        <v>975.716224</v>
      </c>
      <c r="L26" s="218">
        <v>1469.884552</v>
      </c>
      <c r="M26" s="218">
        <v>932.631112</v>
      </c>
      <c r="N26" s="218">
        <v>893.660544</v>
      </c>
      <c r="O26" s="218">
        <v>778.665384</v>
      </c>
      <c r="P26" s="218">
        <v>811.973232</v>
      </c>
      <c r="Q26" s="218">
        <v>836.559864</v>
      </c>
      <c r="R26" s="218">
        <v>858.733344</v>
      </c>
      <c r="S26" s="218">
        <v>1262.16048</v>
      </c>
      <c r="T26" s="218">
        <v>732.550896</v>
      </c>
      <c r="U26" s="218">
        <v>845.079984</v>
      </c>
      <c r="V26" s="218">
        <v>811.973232</v>
      </c>
      <c r="W26" s="218">
        <v>822.938256</v>
      </c>
      <c r="X26" s="227">
        <f>(I26)+280</f>
        <v>1380.218168</v>
      </c>
    </row>
    <row r="27" s="203" customFormat="1" ht="15" customHeight="1" spans="1:24">
      <c r="A27" s="217">
        <v>11</v>
      </c>
      <c r="B27" s="218">
        <v>1279.467056</v>
      </c>
      <c r="C27" s="218">
        <v>955.7032</v>
      </c>
      <c r="D27" s="218">
        <v>837.194152</v>
      </c>
      <c r="E27" s="218">
        <v>1601.3272</v>
      </c>
      <c r="F27" s="218">
        <v>1548.70036</v>
      </c>
      <c r="G27" s="218">
        <v>1045.466384</v>
      </c>
      <c r="H27" s="218">
        <v>2014.070744</v>
      </c>
      <c r="I27" s="218">
        <v>1124.031416</v>
      </c>
      <c r="J27" s="218">
        <v>953.821096</v>
      </c>
      <c r="K27" s="218">
        <v>1001.068072</v>
      </c>
      <c r="L27" s="218">
        <v>1504.006616</v>
      </c>
      <c r="M27" s="218">
        <v>951.639224</v>
      </c>
      <c r="N27" s="218">
        <v>913.346032</v>
      </c>
      <c r="O27" s="218">
        <v>792.011056</v>
      </c>
      <c r="P27" s="218">
        <v>826.451392</v>
      </c>
      <c r="Q27" s="218">
        <v>852.40336</v>
      </c>
      <c r="R27" s="218">
        <v>875.360056</v>
      </c>
      <c r="S27" s="218">
        <v>1288.513888</v>
      </c>
      <c r="T27" s="218">
        <v>739.281568</v>
      </c>
      <c r="U27" s="218">
        <v>860.690632</v>
      </c>
      <c r="V27" s="218">
        <v>826.451392</v>
      </c>
      <c r="W27" s="218">
        <v>837.79744</v>
      </c>
      <c r="X27" s="227">
        <f>(I27)+284</f>
        <v>1408.031416</v>
      </c>
    </row>
    <row r="28" s="203" customFormat="1" ht="15" customHeight="1" spans="1:24">
      <c r="A28" s="217">
        <v>11.5</v>
      </c>
      <c r="B28" s="218">
        <v>1324.399296</v>
      </c>
      <c r="C28" s="218">
        <v>971.9952</v>
      </c>
      <c r="D28" s="218">
        <v>859.021584</v>
      </c>
      <c r="E28" s="218">
        <v>1649.9004</v>
      </c>
      <c r="F28" s="218">
        <v>1601.296152</v>
      </c>
      <c r="G28" s="218">
        <v>1076.176704</v>
      </c>
      <c r="H28" s="218">
        <v>2089.781256</v>
      </c>
      <c r="I28" s="218">
        <v>1156.23408</v>
      </c>
      <c r="J28" s="218">
        <v>982.00184</v>
      </c>
      <c r="K28" s="218">
        <v>1030.910504</v>
      </c>
      <c r="L28" s="218">
        <v>1556.72868</v>
      </c>
      <c r="M28" s="218">
        <v>979.05792</v>
      </c>
      <c r="N28" s="218">
        <v>940.03152</v>
      </c>
      <c r="O28" s="218">
        <v>812.367312</v>
      </c>
      <c r="P28" s="218">
        <v>847.929552</v>
      </c>
      <c r="Q28" s="218">
        <v>875.236272</v>
      </c>
      <c r="R28" s="218">
        <v>898.986768</v>
      </c>
      <c r="S28" s="218">
        <v>1332.367296</v>
      </c>
      <c r="T28" s="218">
        <v>753.01224</v>
      </c>
      <c r="U28" s="218">
        <v>883.30128</v>
      </c>
      <c r="V28" s="218">
        <v>847.929552</v>
      </c>
      <c r="W28" s="218">
        <v>859.656624</v>
      </c>
      <c r="X28" s="227">
        <f>(I28)+288</f>
        <v>1444.23408</v>
      </c>
    </row>
    <row r="29" s="203" customFormat="1" ht="15" customHeight="1" spans="1:24">
      <c r="A29" s="217">
        <v>12</v>
      </c>
      <c r="B29" s="218">
        <v>1354.66212</v>
      </c>
      <c r="C29" s="218">
        <v>981.2872</v>
      </c>
      <c r="D29" s="218">
        <v>873.8596</v>
      </c>
      <c r="E29" s="218">
        <v>1691.4736</v>
      </c>
      <c r="F29" s="218">
        <v>1636.402528</v>
      </c>
      <c r="G29" s="218">
        <v>1098.47644</v>
      </c>
      <c r="H29" s="218">
        <v>2146.891768</v>
      </c>
      <c r="I29" s="218">
        <v>1180.047328</v>
      </c>
      <c r="J29" s="218">
        <v>1005.702584</v>
      </c>
      <c r="K29" s="218">
        <v>1056.262352</v>
      </c>
      <c r="L29" s="218">
        <v>1590.850744</v>
      </c>
      <c r="M29" s="218">
        <v>998.076616</v>
      </c>
      <c r="N29" s="218">
        <v>959.717008</v>
      </c>
      <c r="O29" s="218">
        <v>825.712984</v>
      </c>
      <c r="P29" s="218">
        <v>862.418296</v>
      </c>
      <c r="Q29" s="218">
        <v>891.069184</v>
      </c>
      <c r="R29" s="218">
        <v>915.602896</v>
      </c>
      <c r="S29" s="218">
        <v>1358.720704</v>
      </c>
      <c r="T29" s="218">
        <v>759.753496</v>
      </c>
      <c r="U29" s="218">
        <v>898.901344</v>
      </c>
      <c r="V29" s="218">
        <v>862.418296</v>
      </c>
      <c r="W29" s="218">
        <v>874.505224</v>
      </c>
      <c r="X29" s="227">
        <f>(I29)+292</f>
        <v>1472.047328</v>
      </c>
    </row>
    <row r="30" s="203" customFormat="1" ht="15" customHeight="1" spans="1:24">
      <c r="A30" s="217">
        <v>12.5</v>
      </c>
      <c r="B30" s="218">
        <v>1471.279792</v>
      </c>
      <c r="C30" s="218">
        <v>997.5792</v>
      </c>
      <c r="D30" s="218">
        <v>940.21392</v>
      </c>
      <c r="E30" s="218">
        <v>1740.0468</v>
      </c>
      <c r="F30" s="218">
        <v>1790.572968</v>
      </c>
      <c r="G30" s="218">
        <v>1198.067432</v>
      </c>
      <c r="H30" s="218">
        <v>2711.15972</v>
      </c>
      <c r="I30" s="218">
        <v>1291.418312</v>
      </c>
      <c r="J30" s="218">
        <v>1082.3898</v>
      </c>
      <c r="K30" s="218">
        <v>1139.426976</v>
      </c>
      <c r="L30" s="218">
        <v>1646.970272</v>
      </c>
      <c r="M30" s="218">
        <v>1019.928128</v>
      </c>
      <c r="N30" s="218">
        <v>1005.654792</v>
      </c>
      <c r="O30" s="218">
        <v>880.117968</v>
      </c>
      <c r="P30" s="218">
        <v>890.130432</v>
      </c>
      <c r="Q30" s="218">
        <v>946.225632</v>
      </c>
      <c r="R30" s="218">
        <v>977.342592</v>
      </c>
      <c r="S30" s="218">
        <v>1402.574112</v>
      </c>
      <c r="T30" s="218">
        <v>906.165192</v>
      </c>
      <c r="U30" s="218">
        <v>956.238096</v>
      </c>
      <c r="V30" s="218">
        <v>890.130432</v>
      </c>
      <c r="W30" s="218">
        <v>940.436184</v>
      </c>
      <c r="X30" s="227">
        <f>(I30)+296</f>
        <v>1587.418312</v>
      </c>
    </row>
    <row r="31" s="203" customFormat="1" ht="15" customHeight="1" spans="1:24">
      <c r="A31" s="217">
        <v>13</v>
      </c>
      <c r="B31" s="218">
        <v>1503.786424</v>
      </c>
      <c r="C31" s="218">
        <v>1006.8712</v>
      </c>
      <c r="D31" s="218">
        <v>956.38552</v>
      </c>
      <c r="E31" s="218">
        <v>1781.62</v>
      </c>
      <c r="F31" s="218">
        <v>1828.769872</v>
      </c>
      <c r="G31" s="218">
        <v>1222.547472</v>
      </c>
      <c r="H31" s="218">
        <v>2785.151712</v>
      </c>
      <c r="I31" s="218">
        <v>1317.602376</v>
      </c>
      <c r="J31" s="218">
        <v>1107.625224</v>
      </c>
      <c r="K31" s="218">
        <v>1166.472264</v>
      </c>
      <c r="L31" s="218">
        <v>1681.198176</v>
      </c>
      <c r="M31" s="218">
        <v>1038.766896</v>
      </c>
      <c r="N31" s="218">
        <v>1026.007072</v>
      </c>
      <c r="O31" s="218">
        <v>894.479704</v>
      </c>
      <c r="P31" s="218">
        <v>904.799104</v>
      </c>
      <c r="Q31" s="218">
        <v>963.074608</v>
      </c>
      <c r="R31" s="218">
        <v>995.154712</v>
      </c>
      <c r="S31" s="218">
        <v>1428.92752</v>
      </c>
      <c r="T31" s="218">
        <v>914.409376</v>
      </c>
      <c r="U31" s="218">
        <v>972.885976</v>
      </c>
      <c r="V31" s="218">
        <v>904.799104</v>
      </c>
      <c r="W31" s="218">
        <v>956.607784</v>
      </c>
      <c r="X31" s="227">
        <f>(I31)+300</f>
        <v>1617.602376</v>
      </c>
    </row>
    <row r="32" s="203" customFormat="1" ht="15" customHeight="1" spans="1:24">
      <c r="A32" s="217">
        <v>13.5</v>
      </c>
      <c r="B32" s="218">
        <v>1550.973056</v>
      </c>
      <c r="C32" s="218">
        <v>1023.1632</v>
      </c>
      <c r="D32" s="218">
        <v>979.546536</v>
      </c>
      <c r="E32" s="218">
        <v>1830.1932</v>
      </c>
      <c r="F32" s="218">
        <v>1884.47736</v>
      </c>
      <c r="G32" s="218">
        <v>1255.438096</v>
      </c>
      <c r="H32" s="218">
        <v>2877.743704</v>
      </c>
      <c r="I32" s="218">
        <v>1352.18644</v>
      </c>
      <c r="J32" s="218">
        <v>1137.351232</v>
      </c>
      <c r="K32" s="218">
        <v>1197.997552</v>
      </c>
      <c r="L32" s="218">
        <v>1734.02608</v>
      </c>
      <c r="M32" s="218">
        <v>1066.005664</v>
      </c>
      <c r="N32" s="218">
        <v>1053.369936</v>
      </c>
      <c r="O32" s="218">
        <v>915.852024</v>
      </c>
      <c r="P32" s="218">
        <v>926.467776</v>
      </c>
      <c r="Q32" s="218">
        <v>986.913</v>
      </c>
      <c r="R32" s="218">
        <v>1019.966832</v>
      </c>
      <c r="S32" s="218">
        <v>1472.780928</v>
      </c>
      <c r="T32" s="218">
        <v>929.65356</v>
      </c>
      <c r="U32" s="218">
        <v>996.533856</v>
      </c>
      <c r="V32" s="218">
        <v>926.467776</v>
      </c>
      <c r="W32" s="218">
        <v>979.789968</v>
      </c>
      <c r="X32" s="227">
        <f>(I32)+304</f>
        <v>1656.18644</v>
      </c>
    </row>
    <row r="33" s="203" customFormat="1" ht="15" customHeight="1" spans="1:24">
      <c r="A33" s="217">
        <v>14</v>
      </c>
      <c r="B33" s="218">
        <v>1583.479688</v>
      </c>
      <c r="C33" s="218">
        <v>1032.4552</v>
      </c>
      <c r="D33" s="218">
        <v>995.718136</v>
      </c>
      <c r="E33" s="218">
        <v>1871.7664</v>
      </c>
      <c r="F33" s="218">
        <v>1922.674264</v>
      </c>
      <c r="G33" s="218">
        <v>1279.92872</v>
      </c>
      <c r="H33" s="218">
        <v>2951.725112</v>
      </c>
      <c r="I33" s="218">
        <v>1378.370504</v>
      </c>
      <c r="J33" s="218">
        <v>1162.586656</v>
      </c>
      <c r="K33" s="218">
        <v>1225.04284</v>
      </c>
      <c r="L33" s="218">
        <v>1768.253984</v>
      </c>
      <c r="M33" s="218">
        <v>1084.844432</v>
      </c>
      <c r="N33" s="218">
        <v>1073.722216</v>
      </c>
      <c r="O33" s="218">
        <v>930.224344</v>
      </c>
      <c r="P33" s="218">
        <v>941.136448</v>
      </c>
      <c r="Q33" s="218">
        <v>1003.751392</v>
      </c>
      <c r="R33" s="218">
        <v>1037.778952</v>
      </c>
      <c r="S33" s="218">
        <v>1499.134336</v>
      </c>
      <c r="T33" s="218">
        <v>937.908328</v>
      </c>
      <c r="U33" s="218">
        <v>1013.181736</v>
      </c>
      <c r="V33" s="218">
        <v>941.136448</v>
      </c>
      <c r="W33" s="218">
        <v>995.961568</v>
      </c>
      <c r="X33" s="227">
        <f>(I33)+308</f>
        <v>1686.370504</v>
      </c>
    </row>
    <row r="34" s="203" customFormat="1" ht="15" customHeight="1" spans="1:24">
      <c r="A34" s="217">
        <v>14.5</v>
      </c>
      <c r="B34" s="218">
        <v>1630.66632</v>
      </c>
      <c r="C34" s="218">
        <v>1048.7472</v>
      </c>
      <c r="D34" s="218">
        <v>1018.889736</v>
      </c>
      <c r="E34" s="218">
        <v>1920.3396</v>
      </c>
      <c r="F34" s="218">
        <v>1978.371168</v>
      </c>
      <c r="G34" s="218">
        <v>1312.819344</v>
      </c>
      <c r="H34" s="218">
        <v>3044.317104</v>
      </c>
      <c r="I34" s="218">
        <v>1412.965152</v>
      </c>
      <c r="J34" s="218">
        <v>1192.30208</v>
      </c>
      <c r="K34" s="218">
        <v>1256.568128</v>
      </c>
      <c r="L34" s="218">
        <v>1821.081888</v>
      </c>
      <c r="M34" s="218">
        <v>1112.0832</v>
      </c>
      <c r="N34" s="218">
        <v>1101.074496</v>
      </c>
      <c r="O34" s="218">
        <v>951.58608</v>
      </c>
      <c r="P34" s="218">
        <v>962.80512</v>
      </c>
      <c r="Q34" s="218">
        <v>1027.600368</v>
      </c>
      <c r="R34" s="218">
        <v>1062.591072</v>
      </c>
      <c r="S34" s="218">
        <v>1542.987744</v>
      </c>
      <c r="T34" s="218">
        <v>953.152512</v>
      </c>
      <c r="U34" s="218">
        <v>1036.829616</v>
      </c>
      <c r="V34" s="218">
        <v>962.80512</v>
      </c>
      <c r="W34" s="218">
        <v>1019.133168</v>
      </c>
      <c r="X34" s="227">
        <f>(I34)+312</f>
        <v>1724.965152</v>
      </c>
    </row>
    <row r="35" s="203" customFormat="1" ht="15" customHeight="1" spans="1:24">
      <c r="A35" s="217">
        <v>15</v>
      </c>
      <c r="B35" s="218">
        <v>1663.172952</v>
      </c>
      <c r="C35" s="218">
        <v>1058.0392</v>
      </c>
      <c r="D35" s="218">
        <v>1035.061336</v>
      </c>
      <c r="E35" s="218">
        <v>1961.9128</v>
      </c>
      <c r="F35" s="218">
        <v>2016.578656</v>
      </c>
      <c r="G35" s="218">
        <v>1337.309968</v>
      </c>
      <c r="H35" s="218">
        <v>3118.298512</v>
      </c>
      <c r="I35" s="218">
        <v>1439.149216</v>
      </c>
      <c r="J35" s="218">
        <v>1217.537504</v>
      </c>
      <c r="K35" s="218">
        <v>1283.613416</v>
      </c>
      <c r="L35" s="218">
        <v>1855.309792</v>
      </c>
      <c r="M35" s="218">
        <v>1130.921968</v>
      </c>
      <c r="N35" s="218">
        <v>1121.426776</v>
      </c>
      <c r="O35" s="218">
        <v>965.9584</v>
      </c>
      <c r="P35" s="218">
        <v>977.473792</v>
      </c>
      <c r="Q35" s="218">
        <v>1044.43876</v>
      </c>
      <c r="R35" s="218">
        <v>1080.403192</v>
      </c>
      <c r="S35" s="218">
        <v>1569.341152</v>
      </c>
      <c r="T35" s="218">
        <v>961.40728</v>
      </c>
      <c r="U35" s="218">
        <v>1053.477496</v>
      </c>
      <c r="V35" s="218">
        <v>977.473792</v>
      </c>
      <c r="W35" s="218">
        <v>1035.315352</v>
      </c>
      <c r="X35" s="227">
        <f>(I35)+316</f>
        <v>1755.149216</v>
      </c>
    </row>
    <row r="36" s="203" customFormat="1" ht="15" customHeight="1" spans="1:24">
      <c r="A36" s="217">
        <v>15.5</v>
      </c>
      <c r="B36" s="218">
        <v>1710.349</v>
      </c>
      <c r="C36" s="218">
        <v>1113.5312</v>
      </c>
      <c r="D36" s="218">
        <v>1097.422352</v>
      </c>
      <c r="E36" s="218">
        <v>2049.686</v>
      </c>
      <c r="F36" s="218">
        <v>2111.47556</v>
      </c>
      <c r="G36" s="218">
        <v>1409.400592</v>
      </c>
      <c r="H36" s="218">
        <v>3250.090504</v>
      </c>
      <c r="I36" s="218">
        <v>1512.93328</v>
      </c>
      <c r="J36" s="218">
        <v>1247.252928</v>
      </c>
      <c r="K36" s="218">
        <v>1315.138704</v>
      </c>
      <c r="L36" s="218">
        <v>1947.337696</v>
      </c>
      <c r="M36" s="218">
        <v>1197.360736</v>
      </c>
      <c r="N36" s="218">
        <v>1187.979056</v>
      </c>
      <c r="O36" s="218">
        <v>1026.53072</v>
      </c>
      <c r="P36" s="218">
        <v>1038.342464</v>
      </c>
      <c r="Q36" s="218">
        <v>1107.477152</v>
      </c>
      <c r="R36" s="218">
        <v>1144.415312</v>
      </c>
      <c r="S36" s="218">
        <v>1652.39456</v>
      </c>
      <c r="T36" s="218">
        <v>1015.851464</v>
      </c>
      <c r="U36" s="218">
        <v>1116.33596</v>
      </c>
      <c r="V36" s="218">
        <v>1038.342464</v>
      </c>
      <c r="W36" s="218">
        <v>1097.686952</v>
      </c>
      <c r="X36" s="227">
        <f>(I36)+320</f>
        <v>1832.93328</v>
      </c>
    </row>
    <row r="37" s="203" customFormat="1" ht="15" customHeight="1" spans="1:24">
      <c r="A37" s="217">
        <v>16</v>
      </c>
      <c r="B37" s="218">
        <v>1742.855632</v>
      </c>
      <c r="C37" s="218">
        <v>1122.8232</v>
      </c>
      <c r="D37" s="218">
        <v>1113.593952</v>
      </c>
      <c r="E37" s="218">
        <v>2091.2592</v>
      </c>
      <c r="F37" s="218">
        <v>2149.683048</v>
      </c>
      <c r="G37" s="218">
        <v>1433.880632</v>
      </c>
      <c r="H37" s="218">
        <v>3324.082496</v>
      </c>
      <c r="I37" s="218">
        <v>1539.117344</v>
      </c>
      <c r="J37" s="218">
        <v>1272.488352</v>
      </c>
      <c r="K37" s="218">
        <v>1342.183992</v>
      </c>
      <c r="L37" s="218">
        <v>1981.5656</v>
      </c>
      <c r="M37" s="218">
        <v>1216.199504</v>
      </c>
      <c r="N37" s="218">
        <v>1208.331336</v>
      </c>
      <c r="O37" s="218">
        <v>1040.892456</v>
      </c>
      <c r="P37" s="218">
        <v>1053.011136</v>
      </c>
      <c r="Q37" s="218">
        <v>1124.326128</v>
      </c>
      <c r="R37" s="218">
        <v>1162.227432</v>
      </c>
      <c r="S37" s="218">
        <v>1678.747968</v>
      </c>
      <c r="T37" s="218">
        <v>1024.095648</v>
      </c>
      <c r="U37" s="218">
        <v>1132.98384</v>
      </c>
      <c r="V37" s="218">
        <v>1053.011136</v>
      </c>
      <c r="W37" s="218">
        <v>1113.858552</v>
      </c>
      <c r="X37" s="227">
        <f>(I37)+324</f>
        <v>1863.117344</v>
      </c>
    </row>
    <row r="38" s="203" customFormat="1" ht="15" customHeight="1" spans="1:24">
      <c r="A38" s="217">
        <v>16.5</v>
      </c>
      <c r="B38" s="218">
        <v>1790.042264</v>
      </c>
      <c r="C38" s="218">
        <v>1139.1152</v>
      </c>
      <c r="D38" s="218">
        <v>1136.765552</v>
      </c>
      <c r="E38" s="218">
        <v>2139.8324</v>
      </c>
      <c r="F38" s="218">
        <v>2205.379952</v>
      </c>
      <c r="G38" s="218">
        <v>1466.771256</v>
      </c>
      <c r="H38" s="218">
        <v>3416.663904</v>
      </c>
      <c r="I38" s="218">
        <v>1573.711992</v>
      </c>
      <c r="J38" s="218">
        <v>1302.203776</v>
      </c>
      <c r="K38" s="218">
        <v>1373.70928</v>
      </c>
      <c r="L38" s="218">
        <v>2034.393504</v>
      </c>
      <c r="M38" s="218">
        <v>1243.438272</v>
      </c>
      <c r="N38" s="218">
        <v>1235.683616</v>
      </c>
      <c r="O38" s="218">
        <v>1062.264776</v>
      </c>
      <c r="P38" s="218">
        <v>1074.679808</v>
      </c>
      <c r="Q38" s="218">
        <v>1148.16452</v>
      </c>
      <c r="R38" s="218">
        <v>1187.039552</v>
      </c>
      <c r="S38" s="218">
        <v>1722.601376</v>
      </c>
      <c r="T38" s="218">
        <v>1039.350416</v>
      </c>
      <c r="U38" s="218">
        <v>1156.63172</v>
      </c>
      <c r="V38" s="218">
        <v>1074.679808</v>
      </c>
      <c r="W38" s="218">
        <v>1137.040736</v>
      </c>
      <c r="X38" s="227">
        <f>(I38)+328</f>
        <v>1901.711992</v>
      </c>
    </row>
    <row r="39" s="203" customFormat="1" ht="15" customHeight="1" spans="1:24">
      <c r="A39" s="217">
        <v>17</v>
      </c>
      <c r="B39" s="218">
        <v>1822.548896</v>
      </c>
      <c r="C39" s="218">
        <v>1148.4072</v>
      </c>
      <c r="D39" s="218">
        <v>1152.937152</v>
      </c>
      <c r="E39" s="218">
        <v>2181.4056</v>
      </c>
      <c r="F39" s="218">
        <v>2243.576856</v>
      </c>
      <c r="G39" s="218">
        <v>1491.26188</v>
      </c>
      <c r="H39" s="218">
        <v>3490.655896</v>
      </c>
      <c r="I39" s="218">
        <v>1599.896056</v>
      </c>
      <c r="J39" s="218">
        <v>1327.449784</v>
      </c>
      <c r="K39" s="218">
        <v>1400.754568</v>
      </c>
      <c r="L39" s="218">
        <v>2068.621408</v>
      </c>
      <c r="M39" s="218">
        <v>1262.27704</v>
      </c>
      <c r="N39" s="218">
        <v>1256.035896</v>
      </c>
      <c r="O39" s="218">
        <v>1076.637096</v>
      </c>
      <c r="P39" s="218">
        <v>1089.34848</v>
      </c>
      <c r="Q39" s="218">
        <v>1165.013496</v>
      </c>
      <c r="R39" s="218">
        <v>1204.851672</v>
      </c>
      <c r="S39" s="218">
        <v>1748.954784</v>
      </c>
      <c r="T39" s="218">
        <v>1047.5946</v>
      </c>
      <c r="U39" s="218">
        <v>1173.2796</v>
      </c>
      <c r="V39" s="218">
        <v>1089.34848</v>
      </c>
      <c r="W39" s="218">
        <v>1153.212336</v>
      </c>
      <c r="X39" s="227">
        <f>(I39)+332</f>
        <v>1931.896056</v>
      </c>
    </row>
    <row r="40" s="203" customFormat="1" ht="15" customHeight="1" spans="1:24">
      <c r="A40" s="217">
        <v>17.5</v>
      </c>
      <c r="B40" s="218">
        <v>1869.735528</v>
      </c>
      <c r="C40" s="218">
        <v>1164.6992</v>
      </c>
      <c r="D40" s="218">
        <v>1176.098168</v>
      </c>
      <c r="E40" s="218">
        <v>2229.9788</v>
      </c>
      <c r="F40" s="218">
        <v>2299.284344</v>
      </c>
      <c r="G40" s="218">
        <v>1524.152504</v>
      </c>
      <c r="H40" s="218">
        <v>3583.247888</v>
      </c>
      <c r="I40" s="218">
        <v>1634.48012</v>
      </c>
      <c r="J40" s="218">
        <v>1357.165208</v>
      </c>
      <c r="K40" s="218">
        <v>1432.29044</v>
      </c>
      <c r="L40" s="218">
        <v>2121.449312</v>
      </c>
      <c r="M40" s="218">
        <v>1289.515808</v>
      </c>
      <c r="N40" s="218">
        <v>1283.388176</v>
      </c>
      <c r="O40" s="218">
        <v>1097.998832</v>
      </c>
      <c r="P40" s="218">
        <v>1111.017152</v>
      </c>
      <c r="Q40" s="218">
        <v>1188.851888</v>
      </c>
      <c r="R40" s="218">
        <v>1229.663792</v>
      </c>
      <c r="S40" s="218">
        <v>1792.808192</v>
      </c>
      <c r="T40" s="218">
        <v>1062.849368</v>
      </c>
      <c r="U40" s="218">
        <v>1196.92748</v>
      </c>
      <c r="V40" s="218">
        <v>1111.017152</v>
      </c>
      <c r="W40" s="218">
        <v>1176.39452</v>
      </c>
      <c r="X40" s="227">
        <f>(I40)+336</f>
        <v>1970.48012</v>
      </c>
    </row>
    <row r="41" s="203" customFormat="1" ht="15" customHeight="1" spans="1:24">
      <c r="A41" s="217">
        <v>18</v>
      </c>
      <c r="B41" s="218">
        <v>1902.24216</v>
      </c>
      <c r="C41" s="218">
        <v>1173.9912</v>
      </c>
      <c r="D41" s="218">
        <v>1192.269768</v>
      </c>
      <c r="E41" s="218">
        <v>2271.552</v>
      </c>
      <c r="F41" s="218">
        <v>2337.481248</v>
      </c>
      <c r="G41" s="218">
        <v>1548.643128</v>
      </c>
      <c r="H41" s="218">
        <v>3657.229296</v>
      </c>
      <c r="I41" s="218">
        <v>1660.664184</v>
      </c>
      <c r="J41" s="218">
        <v>1382.400632</v>
      </c>
      <c r="K41" s="218">
        <v>1459.335728</v>
      </c>
      <c r="L41" s="218">
        <v>2155.677216</v>
      </c>
      <c r="M41" s="218">
        <v>1308.354576</v>
      </c>
      <c r="N41" s="218">
        <v>1303.740456</v>
      </c>
      <c r="O41" s="218">
        <v>1112.371152</v>
      </c>
      <c r="P41" s="218">
        <v>1125.685824</v>
      </c>
      <c r="Q41" s="218">
        <v>1205.69028</v>
      </c>
      <c r="R41" s="218">
        <v>1247.475912</v>
      </c>
      <c r="S41" s="218">
        <v>1819.1616</v>
      </c>
      <c r="T41" s="218">
        <v>1071.093552</v>
      </c>
      <c r="U41" s="218">
        <v>1213.57536</v>
      </c>
      <c r="V41" s="218">
        <v>1125.685824</v>
      </c>
      <c r="W41" s="218">
        <v>1192.56612</v>
      </c>
      <c r="X41" s="227">
        <f>(I41)+340</f>
        <v>2000.664184</v>
      </c>
    </row>
    <row r="42" s="203" customFormat="1" ht="15" customHeight="1" spans="1:24">
      <c r="A42" s="217">
        <v>18.5</v>
      </c>
      <c r="B42" s="218">
        <v>1949.428792</v>
      </c>
      <c r="C42" s="218">
        <v>1190.2832</v>
      </c>
      <c r="D42" s="218">
        <v>1215.441368</v>
      </c>
      <c r="E42" s="218">
        <v>2320.1252</v>
      </c>
      <c r="F42" s="218">
        <v>2393.178152</v>
      </c>
      <c r="G42" s="218">
        <v>1581.533752</v>
      </c>
      <c r="H42" s="218">
        <v>3749.821288</v>
      </c>
      <c r="I42" s="218">
        <v>1695.258832</v>
      </c>
      <c r="J42" s="218">
        <v>1412.116056</v>
      </c>
      <c r="K42" s="218">
        <v>1490.861016</v>
      </c>
      <c r="L42" s="218">
        <v>2208.50512</v>
      </c>
      <c r="M42" s="218">
        <v>1335.593344</v>
      </c>
      <c r="N42" s="218">
        <v>1331.092736</v>
      </c>
      <c r="O42" s="218">
        <v>1133.732888</v>
      </c>
      <c r="P42" s="218">
        <v>1147.354496</v>
      </c>
      <c r="Q42" s="218">
        <v>1229.539256</v>
      </c>
      <c r="R42" s="218">
        <v>1272.288032</v>
      </c>
      <c r="S42" s="218">
        <v>1863.015008</v>
      </c>
      <c r="T42" s="218">
        <v>1086.337736</v>
      </c>
      <c r="U42" s="218">
        <v>1237.22324</v>
      </c>
      <c r="V42" s="218">
        <v>1147.354496</v>
      </c>
      <c r="W42" s="218">
        <v>1215.73772</v>
      </c>
      <c r="X42" s="227">
        <f>(I42)+344</f>
        <v>2039.258832</v>
      </c>
    </row>
    <row r="43" s="203" customFormat="1" ht="15" customHeight="1" spans="1:24">
      <c r="A43" s="217">
        <v>19</v>
      </c>
      <c r="B43" s="218">
        <v>1981.935424</v>
      </c>
      <c r="C43" s="218">
        <v>1199.5752</v>
      </c>
      <c r="D43" s="218">
        <v>1231.612968</v>
      </c>
      <c r="E43" s="218">
        <v>2361.6984</v>
      </c>
      <c r="F43" s="218">
        <v>2431.38564</v>
      </c>
      <c r="G43" s="218">
        <v>1606.013792</v>
      </c>
      <c r="H43" s="218">
        <v>3823.802696</v>
      </c>
      <c r="I43" s="218">
        <v>1721.442896</v>
      </c>
      <c r="J43" s="218">
        <v>1437.35148</v>
      </c>
      <c r="K43" s="218">
        <v>1517.906304</v>
      </c>
      <c r="L43" s="218">
        <v>2242.733024</v>
      </c>
      <c r="M43" s="218">
        <v>1354.421528</v>
      </c>
      <c r="N43" s="218">
        <v>1351.445016</v>
      </c>
      <c r="O43" s="218">
        <v>1148.105208</v>
      </c>
      <c r="P43" s="218">
        <v>1162.023168</v>
      </c>
      <c r="Q43" s="218">
        <v>1246.377648</v>
      </c>
      <c r="R43" s="218">
        <v>1290.100152</v>
      </c>
      <c r="S43" s="218">
        <v>1889.368416</v>
      </c>
      <c r="T43" s="218">
        <v>1094.592504</v>
      </c>
      <c r="U43" s="218">
        <v>1253.87112</v>
      </c>
      <c r="V43" s="218">
        <v>1162.023168</v>
      </c>
      <c r="W43" s="218">
        <v>1231.919904</v>
      </c>
      <c r="X43" s="227">
        <f>(I43)+348</f>
        <v>2069.442896</v>
      </c>
    </row>
    <row r="44" s="203" customFormat="1" ht="15" customHeight="1" spans="1:24">
      <c r="A44" s="217">
        <v>19.5</v>
      </c>
      <c r="B44" s="218">
        <v>2029.111472</v>
      </c>
      <c r="C44" s="218">
        <v>1215.8672</v>
      </c>
      <c r="D44" s="218">
        <v>1254.773984</v>
      </c>
      <c r="E44" s="218">
        <v>2410.2716</v>
      </c>
      <c r="F44" s="218">
        <v>2487.082544</v>
      </c>
      <c r="G44" s="218">
        <v>1638.904416</v>
      </c>
      <c r="H44" s="218">
        <v>3916.394688</v>
      </c>
      <c r="I44" s="218">
        <v>1756.02696</v>
      </c>
      <c r="J44" s="218">
        <v>1467.066904</v>
      </c>
      <c r="K44" s="218">
        <v>1549.431592</v>
      </c>
      <c r="L44" s="218">
        <v>2295.560928</v>
      </c>
      <c r="M44" s="218">
        <v>1381.660296</v>
      </c>
      <c r="N44" s="218">
        <v>1378.797296</v>
      </c>
      <c r="O44" s="218">
        <v>1169.477528</v>
      </c>
      <c r="P44" s="218">
        <v>1183.69184</v>
      </c>
      <c r="Q44" s="218">
        <v>1270.226624</v>
      </c>
      <c r="R44" s="218">
        <v>1314.912272</v>
      </c>
      <c r="S44" s="218">
        <v>1933.221824</v>
      </c>
      <c r="T44" s="218">
        <v>1109.836688</v>
      </c>
      <c r="U44" s="218">
        <v>1277.519</v>
      </c>
      <c r="V44" s="218">
        <v>1183.69184</v>
      </c>
      <c r="W44" s="218">
        <v>1255.091504</v>
      </c>
      <c r="X44" s="227">
        <f>(I44)+352</f>
        <v>2108.02696</v>
      </c>
    </row>
    <row r="45" s="204" customFormat="1" ht="15" customHeight="1" spans="1:24">
      <c r="A45" s="217">
        <v>20</v>
      </c>
      <c r="B45" s="218">
        <v>2061.618104</v>
      </c>
      <c r="C45" s="218">
        <v>1225.1592</v>
      </c>
      <c r="D45" s="218">
        <v>1270.945584</v>
      </c>
      <c r="E45" s="218">
        <v>2451.8448</v>
      </c>
      <c r="F45" s="218">
        <v>2525.279448</v>
      </c>
      <c r="G45" s="218">
        <v>1663.39504</v>
      </c>
      <c r="H45" s="218">
        <v>3990.38668</v>
      </c>
      <c r="I45" s="218">
        <v>1782.211024</v>
      </c>
      <c r="J45" s="218">
        <v>1492.302328</v>
      </c>
      <c r="K45" s="218">
        <v>1576.47688</v>
      </c>
      <c r="L45" s="218">
        <v>2329.788832</v>
      </c>
      <c r="M45" s="218">
        <v>1400.499064</v>
      </c>
      <c r="N45" s="218">
        <v>1399.16016</v>
      </c>
      <c r="O45" s="218">
        <v>1183.839264</v>
      </c>
      <c r="P45" s="218">
        <v>1198.360512</v>
      </c>
      <c r="Q45" s="218">
        <v>1287.065016</v>
      </c>
      <c r="R45" s="218">
        <v>1332.724392</v>
      </c>
      <c r="S45" s="218">
        <v>1959.575232</v>
      </c>
      <c r="T45" s="218">
        <v>1118.091456</v>
      </c>
      <c r="U45" s="218">
        <v>1294.177464</v>
      </c>
      <c r="V45" s="218">
        <v>1198.360512</v>
      </c>
      <c r="W45" s="218">
        <v>1271.263104</v>
      </c>
      <c r="X45" s="227">
        <f>(I45)+356</f>
        <v>2138.211024</v>
      </c>
    </row>
    <row r="46" spans="1:24">
      <c r="A46" s="217">
        <v>20.5</v>
      </c>
      <c r="B46" s="218">
        <v>2108.804736</v>
      </c>
      <c r="C46" s="218">
        <v>1241.4512</v>
      </c>
      <c r="D46" s="218">
        <v>1294.117184</v>
      </c>
      <c r="E46" s="218">
        <v>2500.418</v>
      </c>
      <c r="F46" s="218">
        <v>2580.986936</v>
      </c>
      <c r="G46" s="218">
        <v>1696.285664</v>
      </c>
      <c r="H46" s="218">
        <v>4082.968088</v>
      </c>
      <c r="I46" s="218">
        <v>1816.805672</v>
      </c>
      <c r="J46" s="218">
        <v>1522.028336</v>
      </c>
      <c r="K46" s="218">
        <v>1608.002168</v>
      </c>
      <c r="L46" s="218">
        <v>2382.616736</v>
      </c>
      <c r="M46" s="218">
        <v>1427.737832</v>
      </c>
      <c r="N46" s="218">
        <v>1426.51244</v>
      </c>
      <c r="O46" s="218">
        <v>1205.211584</v>
      </c>
      <c r="P46" s="218">
        <v>1220.029184</v>
      </c>
      <c r="Q46" s="218">
        <v>1310.903408</v>
      </c>
      <c r="R46" s="218">
        <v>1357.536512</v>
      </c>
      <c r="S46" s="218">
        <v>2003.42864</v>
      </c>
      <c r="T46" s="218">
        <v>1133.33564</v>
      </c>
      <c r="U46" s="218">
        <v>1317.825344</v>
      </c>
      <c r="V46" s="218">
        <v>1220.029184</v>
      </c>
      <c r="W46" s="218">
        <v>1294.445288</v>
      </c>
      <c r="X46" s="227">
        <f>(I46)+360</f>
        <v>2176.805672</v>
      </c>
    </row>
    <row r="47" spans="1:24">
      <c r="A47" s="217" t="s">
        <v>2458</v>
      </c>
      <c r="B47" s="218">
        <v>104.79424</v>
      </c>
      <c r="C47" s="218">
        <v>54.986</v>
      </c>
      <c r="D47" s="218">
        <v>56.383088</v>
      </c>
      <c r="E47" s="218">
        <v>120.0776</v>
      </c>
      <c r="F47" s="218">
        <v>120.967328</v>
      </c>
      <c r="G47" s="218">
        <v>82.496728</v>
      </c>
      <c r="H47" s="218">
        <v>163.577776</v>
      </c>
      <c r="I47" s="218">
        <v>100.312736</v>
      </c>
      <c r="J47" s="218">
        <v>80.187064</v>
      </c>
      <c r="K47" s="218">
        <v>83.044744</v>
      </c>
      <c r="L47" s="218">
        <v>104.79424</v>
      </c>
      <c r="M47" s="218">
        <v>62.641144</v>
      </c>
      <c r="N47" s="218">
        <v>62.299544</v>
      </c>
      <c r="O47" s="218">
        <v>50.995832</v>
      </c>
      <c r="P47" s="218">
        <v>51.22868</v>
      </c>
      <c r="Q47" s="218">
        <v>57.907184</v>
      </c>
      <c r="R47" s="218">
        <v>60.055736</v>
      </c>
      <c r="S47" s="218">
        <v>85.47016</v>
      </c>
      <c r="T47" s="218">
        <v>49.1648</v>
      </c>
      <c r="U47" s="218">
        <v>57.695504</v>
      </c>
      <c r="V47" s="218">
        <v>48.466256</v>
      </c>
      <c r="W47" s="218">
        <v>56.404256</v>
      </c>
      <c r="X47" s="227">
        <f>(I47)+13</f>
        <v>113.312736</v>
      </c>
    </row>
    <row r="48" spans="1:24">
      <c r="A48" s="217" t="s">
        <v>2459</v>
      </c>
      <c r="B48" s="218">
        <v>101.020064</v>
      </c>
      <c r="C48" s="218">
        <v>52.9476</v>
      </c>
      <c r="D48" s="218">
        <v>53.762568</v>
      </c>
      <c r="E48" s="218">
        <v>114.864</v>
      </c>
      <c r="F48" s="218">
        <v>119.59572</v>
      </c>
      <c r="G48" s="218">
        <v>80.447744</v>
      </c>
      <c r="H48" s="218">
        <v>159.85652</v>
      </c>
      <c r="I48" s="218">
        <v>99.084992</v>
      </c>
      <c r="J48" s="218">
        <v>78.233336</v>
      </c>
      <c r="K48" s="218">
        <v>81.038096</v>
      </c>
      <c r="L48" s="218">
        <v>101.020064</v>
      </c>
      <c r="M48" s="218">
        <v>60.973184</v>
      </c>
      <c r="N48" s="218">
        <v>59.149824</v>
      </c>
      <c r="O48" s="218">
        <v>48.66108</v>
      </c>
      <c r="P48" s="218">
        <v>48.883344</v>
      </c>
      <c r="Q48" s="218">
        <v>55.48776</v>
      </c>
      <c r="R48" s="218">
        <v>57.541056</v>
      </c>
      <c r="S48" s="218">
        <v>85.269064</v>
      </c>
      <c r="T48" s="218">
        <v>47.33808</v>
      </c>
      <c r="U48" s="218">
        <v>55.000896</v>
      </c>
      <c r="V48" s="218">
        <v>46.269096</v>
      </c>
      <c r="W48" s="218">
        <v>53.783736</v>
      </c>
      <c r="X48" s="227">
        <f>(I48)+13</f>
        <v>112.084992</v>
      </c>
    </row>
    <row r="49" spans="1:24">
      <c r="A49" s="217" t="s">
        <v>2460</v>
      </c>
      <c r="B49" s="218">
        <v>96.111432</v>
      </c>
      <c r="C49" s="218">
        <v>44.15464</v>
      </c>
      <c r="D49" s="218">
        <v>50.579128</v>
      </c>
      <c r="E49" s="218">
        <v>96.746536</v>
      </c>
      <c r="F49" s="218">
        <v>105.711856</v>
      </c>
      <c r="G49" s="218">
        <v>75.803712</v>
      </c>
      <c r="H49" s="218">
        <v>150.21684</v>
      </c>
      <c r="I49" s="218">
        <v>94.168912</v>
      </c>
      <c r="J49" s="218">
        <v>74.922888</v>
      </c>
      <c r="K49" s="218">
        <v>76.161216</v>
      </c>
      <c r="L49" s="218">
        <v>96.111432</v>
      </c>
      <c r="M49" s="218">
        <v>59.070408</v>
      </c>
      <c r="N49" s="218">
        <v>54.780976</v>
      </c>
      <c r="O49" s="218">
        <v>45.403552</v>
      </c>
      <c r="P49" s="218">
        <v>43.255</v>
      </c>
      <c r="Q49" s="218">
        <v>52.029136</v>
      </c>
      <c r="R49" s="218">
        <v>55.087912</v>
      </c>
      <c r="S49" s="218">
        <v>84.110304</v>
      </c>
      <c r="T49" s="218">
        <v>38.96848</v>
      </c>
      <c r="U49" s="218">
        <v>50.579128</v>
      </c>
      <c r="V49" s="218">
        <v>44.52508</v>
      </c>
      <c r="W49" s="218">
        <v>48.980944</v>
      </c>
      <c r="X49" s="227">
        <f>(I49)+12</f>
        <v>106.168912</v>
      </c>
    </row>
    <row r="50" spans="1:24">
      <c r="A50" s="217" t="s">
        <v>2461</v>
      </c>
      <c r="B50" s="218">
        <v>92.920544</v>
      </c>
      <c r="C50" s="218">
        <v>41.88456</v>
      </c>
      <c r="D50" s="218">
        <v>49.3992</v>
      </c>
      <c r="E50" s="218">
        <v>90.99432</v>
      </c>
      <c r="F50" s="218">
        <v>101.81184</v>
      </c>
      <c r="G50" s="218">
        <v>78.709208</v>
      </c>
      <c r="H50" s="218">
        <v>145.56536</v>
      </c>
      <c r="I50" s="218">
        <v>92.830224</v>
      </c>
      <c r="J50" s="218">
        <v>79.161968</v>
      </c>
      <c r="K50" s="218">
        <v>79.161968</v>
      </c>
      <c r="L50" s="218">
        <v>95.481872</v>
      </c>
      <c r="M50" s="218">
        <v>57.795224</v>
      </c>
      <c r="N50" s="218">
        <v>46.38276</v>
      </c>
      <c r="O50" s="218">
        <v>46.224</v>
      </c>
      <c r="P50" s="218">
        <v>44.244792</v>
      </c>
      <c r="Q50" s="218">
        <v>46.414512</v>
      </c>
      <c r="R50" s="218">
        <v>52.41564</v>
      </c>
      <c r="S50" s="218">
        <v>83.830016</v>
      </c>
      <c r="T50" s="218">
        <v>37.01592</v>
      </c>
      <c r="U50" s="218">
        <v>47.8116</v>
      </c>
      <c r="V50" s="218">
        <v>46.351008</v>
      </c>
      <c r="W50" s="218">
        <v>46.224</v>
      </c>
      <c r="X50" s="227">
        <f>(I50)+11</f>
        <v>103.830224</v>
      </c>
    </row>
    <row r="51" spans="1:11">
      <c r="A51" s="219"/>
      <c r="K51" s="205" t="s">
        <v>2462</v>
      </c>
    </row>
  </sheetData>
  <mergeCells count="4">
    <mergeCell ref="A1:V1"/>
    <mergeCell ref="A2:V2"/>
    <mergeCell ref="A3:V3"/>
    <mergeCell ref="A4:V4"/>
  </mergeCells>
  <hyperlinks>
    <hyperlink ref="W1" location="目录!A1" display="目录!A1"/>
    <hyperlink ref="X1" location="'F9-分区'!A1" display="F9分区!A1"/>
  </hyperlinks>
  <pageMargins left="0.75" right="0.75" top="1" bottom="1" header="0.5" footer="0.5"/>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94"/>
  <sheetViews>
    <sheetView workbookViewId="0">
      <selection activeCell="F1" sqref="F1"/>
    </sheetView>
  </sheetViews>
  <sheetFormatPr defaultColWidth="9" defaultRowHeight="13.5" customHeight="1" outlineLevelCol="5"/>
  <cols>
    <col min="1" max="1" width="47.25" style="194" customWidth="1"/>
    <col min="2" max="3" width="15.625" style="194" customWidth="1"/>
    <col min="4" max="4" width="29.75" style="194" customWidth="1"/>
    <col min="5" max="5" width="15.625" style="194" customWidth="1"/>
    <col min="6" max="16373" width="9" style="194"/>
  </cols>
  <sheetData>
    <row r="1" s="194" customFormat="1" ht="54" customHeight="1" spans="1:6">
      <c r="A1" s="195" t="s">
        <v>2463</v>
      </c>
      <c r="B1" s="195"/>
      <c r="C1" s="195"/>
      <c r="D1" s="195"/>
      <c r="E1" s="195"/>
      <c r="F1" s="196" t="s">
        <v>65</v>
      </c>
    </row>
    <row r="2" s="194" customFormat="1" ht="23" customHeight="1" spans="1:6">
      <c r="A2" s="197" t="s">
        <v>427</v>
      </c>
      <c r="B2" s="197" t="s">
        <v>2464</v>
      </c>
      <c r="C2" s="198"/>
      <c r="D2" s="197" t="s">
        <v>427</v>
      </c>
      <c r="E2" s="197" t="s">
        <v>2464</v>
      </c>
      <c r="F2" s="196" t="s">
        <v>2465</v>
      </c>
    </row>
    <row r="3" s="194" customFormat="1" customHeight="1" spans="1:5">
      <c r="A3" s="199" t="s">
        <v>2466</v>
      </c>
      <c r="B3" s="199" t="s">
        <v>428</v>
      </c>
      <c r="C3" s="198"/>
      <c r="D3" s="199" t="s">
        <v>2467</v>
      </c>
      <c r="E3" s="199" t="s">
        <v>2188</v>
      </c>
    </row>
    <row r="4" s="194" customFormat="1" customHeight="1" spans="1:5">
      <c r="A4" s="199" t="s">
        <v>2468</v>
      </c>
      <c r="B4" s="199" t="s">
        <v>428</v>
      </c>
      <c r="C4" s="198"/>
      <c r="D4" s="199" t="s">
        <v>2469</v>
      </c>
      <c r="E4" s="199" t="s">
        <v>2188</v>
      </c>
    </row>
    <row r="5" s="194" customFormat="1" customHeight="1" spans="1:5">
      <c r="A5" s="199" t="s">
        <v>2470</v>
      </c>
      <c r="B5" s="199" t="s">
        <v>428</v>
      </c>
      <c r="C5" s="198"/>
      <c r="D5" s="199" t="s">
        <v>2471</v>
      </c>
      <c r="E5" s="199" t="s">
        <v>2183</v>
      </c>
    </row>
    <row r="6" s="194" customFormat="1" customHeight="1" spans="1:5">
      <c r="A6" s="199" t="s">
        <v>2472</v>
      </c>
      <c r="B6" s="199" t="s">
        <v>428</v>
      </c>
      <c r="C6" s="198"/>
      <c r="D6" s="199" t="s">
        <v>2473</v>
      </c>
      <c r="E6" s="199" t="s">
        <v>2183</v>
      </c>
    </row>
    <row r="7" s="194" customFormat="1" customHeight="1" spans="1:5">
      <c r="A7" s="199" t="s">
        <v>2474</v>
      </c>
      <c r="B7" s="199" t="s">
        <v>428</v>
      </c>
      <c r="C7" s="198"/>
      <c r="D7" s="199" t="s">
        <v>2475</v>
      </c>
      <c r="E7" s="199" t="s">
        <v>2183</v>
      </c>
    </row>
    <row r="8" s="194" customFormat="1" customHeight="1" spans="1:5">
      <c r="A8" s="199" t="s">
        <v>2476</v>
      </c>
      <c r="B8" s="199" t="s">
        <v>428</v>
      </c>
      <c r="C8" s="198"/>
      <c r="D8" s="199" t="s">
        <v>2477</v>
      </c>
      <c r="E8" s="199" t="s">
        <v>2183</v>
      </c>
    </row>
    <row r="9" s="194" customFormat="1" customHeight="1" spans="1:5">
      <c r="A9" s="199" t="s">
        <v>2478</v>
      </c>
      <c r="B9" s="199" t="s">
        <v>428</v>
      </c>
      <c r="C9" s="198"/>
      <c r="D9" s="199" t="s">
        <v>2479</v>
      </c>
      <c r="E9" s="199" t="s">
        <v>2183</v>
      </c>
    </row>
    <row r="10" s="194" customFormat="1" customHeight="1" spans="1:5">
      <c r="A10" s="199" t="s">
        <v>2480</v>
      </c>
      <c r="B10" s="199" t="s">
        <v>428</v>
      </c>
      <c r="C10" s="198"/>
      <c r="D10" s="199" t="s">
        <v>2481</v>
      </c>
      <c r="E10" s="199" t="s">
        <v>2183</v>
      </c>
    </row>
    <row r="11" s="194" customFormat="1" customHeight="1" spans="1:5">
      <c r="A11" s="199" t="s">
        <v>2482</v>
      </c>
      <c r="B11" s="199" t="s">
        <v>584</v>
      </c>
      <c r="C11" s="198"/>
      <c r="D11" s="199" t="s">
        <v>2483</v>
      </c>
      <c r="E11" s="199" t="s">
        <v>2183</v>
      </c>
    </row>
    <row r="12" s="194" customFormat="1" customHeight="1" spans="1:5">
      <c r="A12" s="199" t="s">
        <v>2484</v>
      </c>
      <c r="B12" s="199" t="s">
        <v>584</v>
      </c>
      <c r="C12" s="198"/>
      <c r="D12" s="199" t="s">
        <v>2485</v>
      </c>
      <c r="E12" s="199" t="s">
        <v>2183</v>
      </c>
    </row>
    <row r="13" s="194" customFormat="1" customHeight="1" spans="1:5">
      <c r="A13" s="199" t="s">
        <v>2486</v>
      </c>
      <c r="B13" s="199" t="s">
        <v>2182</v>
      </c>
      <c r="C13" s="198"/>
      <c r="D13" s="199" t="s">
        <v>2487</v>
      </c>
      <c r="E13" s="199" t="s">
        <v>2183</v>
      </c>
    </row>
    <row r="14" s="194" customFormat="1" customHeight="1" spans="1:5">
      <c r="A14" s="199" t="s">
        <v>2488</v>
      </c>
      <c r="B14" s="199" t="s">
        <v>2456</v>
      </c>
      <c r="C14" s="198"/>
      <c r="D14" s="199" t="s">
        <v>2489</v>
      </c>
      <c r="E14" s="199" t="s">
        <v>2183</v>
      </c>
    </row>
    <row r="15" s="194" customFormat="1" customHeight="1" spans="1:5">
      <c r="A15" s="199" t="s">
        <v>2490</v>
      </c>
      <c r="B15" s="199" t="s">
        <v>2185</v>
      </c>
      <c r="C15" s="198"/>
      <c r="D15" s="199" t="s">
        <v>2491</v>
      </c>
      <c r="E15" s="199" t="s">
        <v>2183</v>
      </c>
    </row>
    <row r="16" s="194" customFormat="1" customHeight="1" spans="1:5">
      <c r="A16" s="199" t="s">
        <v>2492</v>
      </c>
      <c r="B16" s="199" t="s">
        <v>2186</v>
      </c>
      <c r="C16" s="198"/>
      <c r="D16" s="199" t="s">
        <v>2493</v>
      </c>
      <c r="E16" s="199" t="s">
        <v>2183</v>
      </c>
    </row>
    <row r="17" s="194" customFormat="1" customHeight="1" spans="1:5">
      <c r="A17" s="199" t="s">
        <v>2494</v>
      </c>
      <c r="B17" s="199" t="s">
        <v>2186</v>
      </c>
      <c r="C17" s="198"/>
      <c r="D17" s="199" t="s">
        <v>2495</v>
      </c>
      <c r="E17" s="199" t="s">
        <v>2183</v>
      </c>
    </row>
    <row r="18" s="194" customFormat="1" customHeight="1" spans="1:5">
      <c r="A18" s="199" t="s">
        <v>2496</v>
      </c>
      <c r="B18" s="199" t="s">
        <v>2186</v>
      </c>
      <c r="C18" s="198"/>
      <c r="D18" s="199" t="s">
        <v>2497</v>
      </c>
      <c r="E18" s="199" t="s">
        <v>2183</v>
      </c>
    </row>
    <row r="19" s="194" customFormat="1" customHeight="1" spans="1:5">
      <c r="A19" s="199" t="s">
        <v>2498</v>
      </c>
      <c r="B19" s="199" t="s">
        <v>2186</v>
      </c>
      <c r="C19" s="198"/>
      <c r="D19" s="199" t="s">
        <v>2499</v>
      </c>
      <c r="E19" s="199" t="s">
        <v>2183</v>
      </c>
    </row>
    <row r="20" s="194" customFormat="1" customHeight="1" spans="1:5">
      <c r="A20" s="199" t="s">
        <v>2500</v>
      </c>
      <c r="B20" s="199" t="s">
        <v>2186</v>
      </c>
      <c r="C20" s="198"/>
      <c r="D20" s="199" t="s">
        <v>2501</v>
      </c>
      <c r="E20" s="199" t="s">
        <v>2183</v>
      </c>
    </row>
    <row r="21" s="194" customFormat="1" customHeight="1" spans="1:5">
      <c r="A21" s="199" t="s">
        <v>2502</v>
      </c>
      <c r="B21" s="199" t="s">
        <v>2186</v>
      </c>
      <c r="C21" s="198"/>
      <c r="D21" s="199" t="s">
        <v>2503</v>
      </c>
      <c r="E21" s="199" t="s">
        <v>2183</v>
      </c>
    </row>
    <row r="22" s="194" customFormat="1" customHeight="1" spans="1:5">
      <c r="A22" s="199" t="s">
        <v>2504</v>
      </c>
      <c r="B22" s="199" t="s">
        <v>2186</v>
      </c>
      <c r="C22" s="198"/>
      <c r="D22" s="199" t="s">
        <v>2505</v>
      </c>
      <c r="E22" s="199" t="s">
        <v>2183</v>
      </c>
    </row>
    <row r="23" s="194" customFormat="1" customHeight="1" spans="1:5">
      <c r="A23" s="199" t="s">
        <v>2506</v>
      </c>
      <c r="B23" s="199" t="s">
        <v>2186</v>
      </c>
      <c r="C23" s="198"/>
      <c r="D23" s="199" t="s">
        <v>2507</v>
      </c>
      <c r="E23" s="199" t="s">
        <v>2183</v>
      </c>
    </row>
    <row r="24" s="194" customFormat="1" customHeight="1" spans="1:5">
      <c r="A24" s="199" t="s">
        <v>2508</v>
      </c>
      <c r="B24" s="199" t="s">
        <v>2186</v>
      </c>
      <c r="C24" s="198"/>
      <c r="D24" s="199" t="s">
        <v>2509</v>
      </c>
      <c r="E24" s="199" t="s">
        <v>2183</v>
      </c>
    </row>
    <row r="25" s="194" customFormat="1" customHeight="1" spans="1:5">
      <c r="A25" s="199" t="s">
        <v>2510</v>
      </c>
      <c r="B25" s="199" t="s">
        <v>2186</v>
      </c>
      <c r="C25" s="198"/>
      <c r="D25" s="199" t="s">
        <v>2511</v>
      </c>
      <c r="E25" s="199" t="s">
        <v>2183</v>
      </c>
    </row>
    <row r="26" s="194" customFormat="1" customHeight="1" spans="1:5">
      <c r="A26" s="199" t="s">
        <v>2512</v>
      </c>
      <c r="B26" s="199" t="s">
        <v>2186</v>
      </c>
      <c r="C26" s="198"/>
      <c r="D26" s="199" t="s">
        <v>2513</v>
      </c>
      <c r="E26" s="199" t="s">
        <v>2183</v>
      </c>
    </row>
    <row r="27" s="194" customFormat="1" customHeight="1" spans="1:5">
      <c r="A27" s="199" t="s">
        <v>2514</v>
      </c>
      <c r="B27" s="199" t="s">
        <v>2186</v>
      </c>
      <c r="C27" s="198"/>
      <c r="D27" s="199" t="s">
        <v>2515</v>
      </c>
      <c r="E27" s="199" t="s">
        <v>2183</v>
      </c>
    </row>
    <row r="28" s="194" customFormat="1" customHeight="1" spans="1:5">
      <c r="A28" s="199" t="s">
        <v>2516</v>
      </c>
      <c r="B28" s="199" t="s">
        <v>2186</v>
      </c>
      <c r="C28" s="198"/>
      <c r="D28" s="199" t="s">
        <v>2517</v>
      </c>
      <c r="E28" s="199" t="s">
        <v>2183</v>
      </c>
    </row>
    <row r="29" s="194" customFormat="1" customHeight="1" spans="1:5">
      <c r="A29" s="199" t="s">
        <v>2518</v>
      </c>
      <c r="B29" s="199" t="s">
        <v>2186</v>
      </c>
      <c r="C29" s="198"/>
      <c r="D29" s="199" t="s">
        <v>2519</v>
      </c>
      <c r="E29" s="199" t="s">
        <v>2183</v>
      </c>
    </row>
    <row r="30" s="194" customFormat="1" customHeight="1" spans="1:5">
      <c r="A30" s="199" t="s">
        <v>2520</v>
      </c>
      <c r="B30" s="199" t="s">
        <v>2186</v>
      </c>
      <c r="C30" s="198"/>
      <c r="D30" s="199" t="s">
        <v>2521</v>
      </c>
      <c r="E30" s="199" t="s">
        <v>2183</v>
      </c>
    </row>
    <row r="31" s="194" customFormat="1" customHeight="1" spans="1:5">
      <c r="A31" s="199" t="s">
        <v>2522</v>
      </c>
      <c r="B31" s="199" t="s">
        <v>2186</v>
      </c>
      <c r="C31" s="198"/>
      <c r="D31" s="199" t="s">
        <v>2523</v>
      </c>
      <c r="E31" s="199" t="s">
        <v>2183</v>
      </c>
    </row>
    <row r="32" s="194" customFormat="1" customHeight="1" spans="1:5">
      <c r="A32" s="199" t="s">
        <v>2524</v>
      </c>
      <c r="B32" s="199" t="s">
        <v>2186</v>
      </c>
      <c r="C32" s="198"/>
      <c r="D32" s="199" t="s">
        <v>2525</v>
      </c>
      <c r="E32" s="199" t="s">
        <v>2183</v>
      </c>
    </row>
    <row r="33" s="194" customFormat="1" customHeight="1" spans="1:5">
      <c r="A33" s="199" t="s">
        <v>2526</v>
      </c>
      <c r="B33" s="199" t="s">
        <v>2186</v>
      </c>
      <c r="C33" s="198"/>
      <c r="D33" s="199" t="s">
        <v>2527</v>
      </c>
      <c r="E33" s="199" t="s">
        <v>2183</v>
      </c>
    </row>
    <row r="34" s="194" customFormat="1" customHeight="1" spans="1:5">
      <c r="A34" s="199" t="s">
        <v>2528</v>
      </c>
      <c r="B34" s="199" t="s">
        <v>2186</v>
      </c>
      <c r="C34" s="198"/>
      <c r="D34" s="199" t="s">
        <v>2529</v>
      </c>
      <c r="E34" s="199" t="s">
        <v>2183</v>
      </c>
    </row>
    <row r="35" s="194" customFormat="1" customHeight="1" spans="1:5">
      <c r="A35" s="199" t="s">
        <v>2530</v>
      </c>
      <c r="B35" s="199" t="s">
        <v>2186</v>
      </c>
      <c r="C35" s="198"/>
      <c r="D35" s="199" t="s">
        <v>2531</v>
      </c>
      <c r="E35" s="199" t="s">
        <v>2183</v>
      </c>
    </row>
    <row r="36" s="194" customFormat="1" customHeight="1" spans="1:5">
      <c r="A36" s="199" t="s">
        <v>2532</v>
      </c>
      <c r="B36" s="199" t="s">
        <v>2186</v>
      </c>
      <c r="C36" s="198"/>
      <c r="D36" s="199" t="s">
        <v>2533</v>
      </c>
      <c r="E36" s="199" t="s">
        <v>2183</v>
      </c>
    </row>
    <row r="37" s="194" customFormat="1" customHeight="1" spans="1:5">
      <c r="A37" s="199" t="s">
        <v>2534</v>
      </c>
      <c r="B37" s="199" t="s">
        <v>2186</v>
      </c>
      <c r="C37" s="198"/>
      <c r="D37" s="199" t="s">
        <v>2535</v>
      </c>
      <c r="E37" s="199" t="s">
        <v>2183</v>
      </c>
    </row>
    <row r="38" s="194" customFormat="1" customHeight="1" spans="1:5">
      <c r="A38" s="199" t="s">
        <v>2536</v>
      </c>
      <c r="B38" s="199" t="s">
        <v>2186</v>
      </c>
      <c r="C38" s="198"/>
      <c r="D38" s="199" t="s">
        <v>2537</v>
      </c>
      <c r="E38" s="199" t="s">
        <v>2183</v>
      </c>
    </row>
    <row r="39" s="194" customFormat="1" customHeight="1" spans="1:5">
      <c r="A39" s="199" t="s">
        <v>2538</v>
      </c>
      <c r="B39" s="199" t="s">
        <v>2186</v>
      </c>
      <c r="C39" s="198"/>
      <c r="D39" s="199" t="s">
        <v>2539</v>
      </c>
      <c r="E39" s="199" t="s">
        <v>2183</v>
      </c>
    </row>
    <row r="40" s="194" customFormat="1" customHeight="1" spans="1:5">
      <c r="A40" s="199" t="s">
        <v>2540</v>
      </c>
      <c r="B40" s="199" t="s">
        <v>2187</v>
      </c>
      <c r="C40" s="198"/>
      <c r="D40" s="199" t="s">
        <v>2541</v>
      </c>
      <c r="E40" s="199" t="s">
        <v>2183</v>
      </c>
    </row>
    <row r="41" s="194" customFormat="1" customHeight="1" spans="1:5">
      <c r="A41" s="199" t="s">
        <v>2542</v>
      </c>
      <c r="B41" s="199" t="s">
        <v>2187</v>
      </c>
      <c r="C41" s="198"/>
      <c r="D41" s="199" t="s">
        <v>2543</v>
      </c>
      <c r="E41" s="199" t="s">
        <v>2183</v>
      </c>
    </row>
    <row r="42" s="194" customFormat="1" customHeight="1" spans="1:5">
      <c r="A42" s="199" t="s">
        <v>2544</v>
      </c>
      <c r="B42" s="199" t="s">
        <v>2187</v>
      </c>
      <c r="C42" s="198"/>
      <c r="D42" s="199" t="s">
        <v>2545</v>
      </c>
      <c r="E42" s="199" t="s">
        <v>2183</v>
      </c>
    </row>
    <row r="43" s="194" customFormat="1" customHeight="1" spans="1:5">
      <c r="A43" s="199" t="s">
        <v>2546</v>
      </c>
      <c r="B43" s="199" t="s">
        <v>2187</v>
      </c>
      <c r="C43" s="198"/>
      <c r="D43" s="199" t="s">
        <v>2547</v>
      </c>
      <c r="E43" s="199" t="s">
        <v>2183</v>
      </c>
    </row>
    <row r="44" s="194" customFormat="1" customHeight="1" spans="1:5">
      <c r="A44" s="199" t="s">
        <v>2548</v>
      </c>
      <c r="B44" s="199" t="s">
        <v>2187</v>
      </c>
      <c r="C44" s="198"/>
      <c r="D44" s="199" t="s">
        <v>2549</v>
      </c>
      <c r="E44" s="199" t="s">
        <v>2183</v>
      </c>
    </row>
    <row r="45" s="194" customFormat="1" customHeight="1" spans="1:5">
      <c r="A45" s="199" t="s">
        <v>2550</v>
      </c>
      <c r="B45" s="199" t="s">
        <v>2187</v>
      </c>
      <c r="C45" s="198"/>
      <c r="D45" s="199" t="s">
        <v>2551</v>
      </c>
      <c r="E45" s="199" t="s">
        <v>2183</v>
      </c>
    </row>
    <row r="46" s="194" customFormat="1" customHeight="1" spans="1:5">
      <c r="A46" s="199" t="s">
        <v>2552</v>
      </c>
      <c r="B46" s="199" t="s">
        <v>2187</v>
      </c>
      <c r="C46" s="198"/>
      <c r="D46" s="199" t="s">
        <v>2553</v>
      </c>
      <c r="E46" s="199" t="s">
        <v>2183</v>
      </c>
    </row>
    <row r="47" s="194" customFormat="1" customHeight="1" spans="1:5">
      <c r="A47" s="199" t="s">
        <v>2554</v>
      </c>
      <c r="B47" s="199" t="s">
        <v>2187</v>
      </c>
      <c r="C47" s="198"/>
      <c r="D47" s="199" t="s">
        <v>2555</v>
      </c>
      <c r="E47" s="199" t="s">
        <v>2183</v>
      </c>
    </row>
    <row r="48" s="194" customFormat="1" customHeight="1" spans="1:5">
      <c r="A48" s="199" t="s">
        <v>2556</v>
      </c>
      <c r="B48" s="199" t="s">
        <v>2187</v>
      </c>
      <c r="C48" s="198"/>
      <c r="D48" s="199" t="s">
        <v>2557</v>
      </c>
      <c r="E48" s="199" t="s">
        <v>2183</v>
      </c>
    </row>
    <row r="49" s="194" customFormat="1" customHeight="1" spans="1:5">
      <c r="A49" s="199" t="s">
        <v>2558</v>
      </c>
      <c r="B49" s="199" t="s">
        <v>2187</v>
      </c>
      <c r="C49" s="198"/>
      <c r="D49" s="199" t="s">
        <v>2559</v>
      </c>
      <c r="E49" s="199" t="s">
        <v>2183</v>
      </c>
    </row>
    <row r="50" s="194" customFormat="1" customHeight="1" spans="1:5">
      <c r="A50" s="199" t="s">
        <v>2560</v>
      </c>
      <c r="B50" s="199" t="s">
        <v>2187</v>
      </c>
      <c r="C50" s="198"/>
      <c r="D50" s="199" t="s">
        <v>2561</v>
      </c>
      <c r="E50" s="199" t="s">
        <v>2183</v>
      </c>
    </row>
    <row r="51" s="194" customFormat="1" customHeight="1" spans="1:5">
      <c r="A51" s="199" t="s">
        <v>2562</v>
      </c>
      <c r="B51" s="199" t="s">
        <v>2187</v>
      </c>
      <c r="C51" s="198"/>
      <c r="D51" s="199" t="s">
        <v>2563</v>
      </c>
      <c r="E51" s="199" t="s">
        <v>2183</v>
      </c>
    </row>
    <row r="52" s="194" customFormat="1" customHeight="1" spans="1:5">
      <c r="A52" s="199" t="s">
        <v>2564</v>
      </c>
      <c r="B52" s="199" t="s">
        <v>2187</v>
      </c>
      <c r="C52" s="198"/>
      <c r="D52" s="199" t="s">
        <v>2565</v>
      </c>
      <c r="E52" s="199" t="s">
        <v>2183</v>
      </c>
    </row>
    <row r="53" s="194" customFormat="1" customHeight="1" spans="1:5">
      <c r="A53" s="199" t="s">
        <v>2566</v>
      </c>
      <c r="B53" s="199" t="s">
        <v>2188</v>
      </c>
      <c r="C53" s="198"/>
      <c r="D53" s="199" t="s">
        <v>2567</v>
      </c>
      <c r="E53" s="199" t="s">
        <v>2183</v>
      </c>
    </row>
    <row r="54" s="194" customFormat="1" customHeight="1" spans="1:5">
      <c r="A54" s="199" t="s">
        <v>2568</v>
      </c>
      <c r="B54" s="199" t="s">
        <v>2188</v>
      </c>
      <c r="C54" s="198"/>
      <c r="D54" s="199" t="s">
        <v>2569</v>
      </c>
      <c r="E54" s="199" t="s">
        <v>2183</v>
      </c>
    </row>
    <row r="55" s="194" customFormat="1" customHeight="1" spans="1:5">
      <c r="A55" s="199" t="s">
        <v>2570</v>
      </c>
      <c r="B55" s="199" t="s">
        <v>2188</v>
      </c>
      <c r="C55" s="198"/>
      <c r="D55" s="199" t="s">
        <v>2571</v>
      </c>
      <c r="E55" s="199" t="s">
        <v>2183</v>
      </c>
    </row>
    <row r="56" s="194" customFormat="1" customHeight="1" spans="1:5">
      <c r="A56" s="199" t="s">
        <v>2572</v>
      </c>
      <c r="B56" s="199" t="s">
        <v>2188</v>
      </c>
      <c r="C56" s="198"/>
      <c r="D56" s="199" t="s">
        <v>2573</v>
      </c>
      <c r="E56" s="199" t="s">
        <v>2183</v>
      </c>
    </row>
    <row r="57" s="194" customFormat="1" customHeight="1" spans="1:5">
      <c r="A57" s="199" t="s">
        <v>2574</v>
      </c>
      <c r="B57" s="199" t="s">
        <v>2188</v>
      </c>
      <c r="C57" s="198"/>
      <c r="D57" s="199" t="s">
        <v>2575</v>
      </c>
      <c r="E57" s="199" t="s">
        <v>2183</v>
      </c>
    </row>
    <row r="58" s="194" customFormat="1" customHeight="1" spans="1:5">
      <c r="A58" s="199" t="s">
        <v>2576</v>
      </c>
      <c r="B58" s="199" t="s">
        <v>2188</v>
      </c>
      <c r="C58" s="198"/>
      <c r="D58" s="199" t="s">
        <v>2577</v>
      </c>
      <c r="E58" s="199" t="s">
        <v>2183</v>
      </c>
    </row>
    <row r="59" s="194" customFormat="1" customHeight="1" spans="1:5">
      <c r="A59" s="199" t="s">
        <v>2578</v>
      </c>
      <c r="B59" s="199" t="s">
        <v>2188</v>
      </c>
      <c r="C59" s="198"/>
      <c r="D59" s="199" t="s">
        <v>2579</v>
      </c>
      <c r="E59" s="199" t="s">
        <v>2183</v>
      </c>
    </row>
    <row r="60" s="194" customFormat="1" customHeight="1" spans="1:5">
      <c r="A60" s="199" t="s">
        <v>2580</v>
      </c>
      <c r="B60" s="199" t="s">
        <v>2188</v>
      </c>
      <c r="C60" s="198"/>
      <c r="D60" s="199" t="s">
        <v>2581</v>
      </c>
      <c r="E60" s="199" t="s">
        <v>2183</v>
      </c>
    </row>
    <row r="61" s="194" customFormat="1" customHeight="1" spans="1:5">
      <c r="A61" s="199" t="s">
        <v>2582</v>
      </c>
      <c r="B61" s="199" t="s">
        <v>2188</v>
      </c>
      <c r="C61" s="198"/>
      <c r="D61" s="199" t="s">
        <v>2583</v>
      </c>
      <c r="E61" s="199" t="s">
        <v>2183</v>
      </c>
    </row>
    <row r="62" s="194" customFormat="1" customHeight="1" spans="1:5">
      <c r="A62" s="199" t="s">
        <v>2584</v>
      </c>
      <c r="B62" s="199" t="s">
        <v>2188</v>
      </c>
      <c r="C62" s="198"/>
      <c r="D62" s="199" t="s">
        <v>2585</v>
      </c>
      <c r="E62" s="199" t="s">
        <v>2183</v>
      </c>
    </row>
    <row r="63" s="194" customFormat="1" customHeight="1" spans="1:5">
      <c r="A63" s="199" t="s">
        <v>2586</v>
      </c>
      <c r="B63" s="199" t="s">
        <v>2188</v>
      </c>
      <c r="C63" s="198"/>
      <c r="D63" s="199" t="s">
        <v>2587</v>
      </c>
      <c r="E63" s="199" t="s">
        <v>2183</v>
      </c>
    </row>
    <row r="64" s="194" customFormat="1" customHeight="1" spans="1:5">
      <c r="A64" s="199" t="s">
        <v>2588</v>
      </c>
      <c r="B64" s="199" t="s">
        <v>2188</v>
      </c>
      <c r="C64" s="198"/>
      <c r="D64" s="199" t="s">
        <v>2589</v>
      </c>
      <c r="E64" s="199" t="s">
        <v>2183</v>
      </c>
    </row>
    <row r="65" s="194" customFormat="1" customHeight="1" spans="1:5">
      <c r="A65" s="199" t="s">
        <v>2590</v>
      </c>
      <c r="B65" s="199" t="s">
        <v>2188</v>
      </c>
      <c r="C65" s="198"/>
      <c r="D65" s="199" t="s">
        <v>2591</v>
      </c>
      <c r="E65" s="199" t="s">
        <v>2183</v>
      </c>
    </row>
    <row r="66" s="194" customFormat="1" customHeight="1" spans="1:5">
      <c r="A66" s="199" t="s">
        <v>2592</v>
      </c>
      <c r="B66" s="199" t="s">
        <v>2188</v>
      </c>
      <c r="C66" s="198"/>
      <c r="D66" s="199" t="s">
        <v>2593</v>
      </c>
      <c r="E66" s="199" t="s">
        <v>2183</v>
      </c>
    </row>
    <row r="67" s="194" customFormat="1" customHeight="1" spans="1:5">
      <c r="A67" s="199" t="s">
        <v>2594</v>
      </c>
      <c r="B67" s="199" t="s">
        <v>2188</v>
      </c>
      <c r="C67" s="198"/>
      <c r="D67" s="199" t="s">
        <v>2595</v>
      </c>
      <c r="E67" s="199" t="s">
        <v>2183</v>
      </c>
    </row>
    <row r="68" s="194" customFormat="1" customHeight="1" spans="1:5">
      <c r="A68" s="199" t="s">
        <v>2596</v>
      </c>
      <c r="B68" s="199" t="s">
        <v>2188</v>
      </c>
      <c r="C68" s="198"/>
      <c r="D68" s="199" t="s">
        <v>2597</v>
      </c>
      <c r="E68" s="199" t="s">
        <v>2183</v>
      </c>
    </row>
    <row r="69" s="194" customFormat="1" customHeight="1" spans="1:5">
      <c r="A69" s="199" t="s">
        <v>2598</v>
      </c>
      <c r="B69" s="199" t="s">
        <v>2188</v>
      </c>
      <c r="C69" s="198"/>
      <c r="D69" s="199" t="s">
        <v>2599</v>
      </c>
      <c r="E69" s="199" t="s">
        <v>2183</v>
      </c>
    </row>
    <row r="70" s="194" customFormat="1" customHeight="1" spans="1:5">
      <c r="A70" s="199" t="s">
        <v>2600</v>
      </c>
      <c r="B70" s="199" t="s">
        <v>2188</v>
      </c>
      <c r="C70" s="198"/>
      <c r="D70" s="199" t="s">
        <v>2601</v>
      </c>
      <c r="E70" s="199" t="s">
        <v>2183</v>
      </c>
    </row>
    <row r="71" s="194" customFormat="1" customHeight="1" spans="1:5">
      <c r="A71" s="199" t="s">
        <v>2602</v>
      </c>
      <c r="B71" s="199" t="s">
        <v>2188</v>
      </c>
      <c r="C71" s="198"/>
      <c r="D71" s="199" t="s">
        <v>2603</v>
      </c>
      <c r="E71" s="199" t="s">
        <v>2183</v>
      </c>
    </row>
    <row r="72" s="194" customFormat="1" customHeight="1" spans="1:5">
      <c r="A72" s="199" t="s">
        <v>2604</v>
      </c>
      <c r="B72" s="199" t="s">
        <v>2188</v>
      </c>
      <c r="C72" s="198"/>
      <c r="D72" s="199" t="s">
        <v>2605</v>
      </c>
      <c r="E72" s="199" t="s">
        <v>2183</v>
      </c>
    </row>
    <row r="73" s="194" customFormat="1" customHeight="1" spans="1:5">
      <c r="A73" s="199" t="s">
        <v>2606</v>
      </c>
      <c r="B73" s="199" t="s">
        <v>2188</v>
      </c>
      <c r="C73" s="198"/>
      <c r="D73" s="199" t="s">
        <v>2607</v>
      </c>
      <c r="E73" s="199" t="s">
        <v>2183</v>
      </c>
    </row>
    <row r="74" s="194" customFormat="1" customHeight="1" spans="1:5">
      <c r="A74" s="199" t="s">
        <v>2608</v>
      </c>
      <c r="B74" s="199" t="s">
        <v>2188</v>
      </c>
      <c r="C74" s="198"/>
      <c r="D74" s="199" t="s">
        <v>2609</v>
      </c>
      <c r="E74" s="199" t="s">
        <v>2183</v>
      </c>
    </row>
    <row r="75" s="194" customFormat="1" customHeight="1" spans="1:5">
      <c r="A75" s="199" t="s">
        <v>2610</v>
      </c>
      <c r="B75" s="199" t="s">
        <v>2188</v>
      </c>
      <c r="C75" s="198"/>
      <c r="D75" s="199" t="s">
        <v>2611</v>
      </c>
      <c r="E75" s="199" t="s">
        <v>2183</v>
      </c>
    </row>
    <row r="76" s="194" customFormat="1" customHeight="1" spans="1:5">
      <c r="A76" s="199" t="s">
        <v>2612</v>
      </c>
      <c r="B76" s="199" t="s">
        <v>2188</v>
      </c>
      <c r="C76" s="198"/>
      <c r="D76" s="199" t="s">
        <v>2613</v>
      </c>
      <c r="E76" s="199" t="s">
        <v>2183</v>
      </c>
    </row>
    <row r="77" s="194" customFormat="1" customHeight="1" spans="1:5">
      <c r="A77" s="199" t="s">
        <v>2614</v>
      </c>
      <c r="B77" s="199" t="s">
        <v>2188</v>
      </c>
      <c r="C77" s="198"/>
      <c r="D77" s="199" t="s">
        <v>2615</v>
      </c>
      <c r="E77" s="199" t="s">
        <v>2183</v>
      </c>
    </row>
    <row r="78" s="194" customFormat="1" customHeight="1" spans="1:5">
      <c r="A78" s="199" t="s">
        <v>2616</v>
      </c>
      <c r="B78" s="199" t="s">
        <v>2188</v>
      </c>
      <c r="C78" s="198"/>
      <c r="D78" s="199" t="s">
        <v>2617</v>
      </c>
      <c r="E78" s="199" t="s">
        <v>2183</v>
      </c>
    </row>
    <row r="79" s="194" customFormat="1" customHeight="1" spans="1:5">
      <c r="A79" s="199" t="s">
        <v>2618</v>
      </c>
      <c r="B79" s="199" t="s">
        <v>2188</v>
      </c>
      <c r="C79" s="198"/>
      <c r="D79" s="199" t="s">
        <v>2619</v>
      </c>
      <c r="E79" s="199" t="s">
        <v>2183</v>
      </c>
    </row>
    <row r="80" s="194" customFormat="1" customHeight="1" spans="1:5">
      <c r="A80" s="199" t="s">
        <v>2620</v>
      </c>
      <c r="B80" s="199" t="s">
        <v>2188</v>
      </c>
      <c r="C80" s="198"/>
      <c r="D80" s="199" t="s">
        <v>2621</v>
      </c>
      <c r="E80" s="199" t="s">
        <v>2183</v>
      </c>
    </row>
    <row r="81" s="194" customFormat="1" customHeight="1" spans="1:5">
      <c r="A81" s="199" t="s">
        <v>2622</v>
      </c>
      <c r="B81" s="199" t="s">
        <v>2188</v>
      </c>
      <c r="C81" s="198"/>
      <c r="D81" s="199" t="s">
        <v>2623</v>
      </c>
      <c r="E81" s="199" t="s">
        <v>2183</v>
      </c>
    </row>
    <row r="82" s="194" customFormat="1" customHeight="1" spans="1:5">
      <c r="A82" s="199" t="s">
        <v>2624</v>
      </c>
      <c r="B82" s="199" t="s">
        <v>2188</v>
      </c>
      <c r="C82" s="198"/>
      <c r="D82" s="199" t="s">
        <v>2625</v>
      </c>
      <c r="E82" s="199" t="s">
        <v>2183</v>
      </c>
    </row>
    <row r="83" s="194" customFormat="1" customHeight="1" spans="1:5">
      <c r="A83" s="199" t="s">
        <v>2626</v>
      </c>
      <c r="B83" s="199" t="s">
        <v>2188</v>
      </c>
      <c r="C83" s="198"/>
      <c r="D83" s="199" t="s">
        <v>2627</v>
      </c>
      <c r="E83" s="199" t="s">
        <v>2183</v>
      </c>
    </row>
    <row r="84" s="194" customFormat="1" customHeight="1" spans="1:5">
      <c r="A84" s="199" t="s">
        <v>2628</v>
      </c>
      <c r="B84" s="199" t="s">
        <v>2188</v>
      </c>
      <c r="C84" s="198"/>
      <c r="D84" s="199" t="s">
        <v>2629</v>
      </c>
      <c r="E84" s="199" t="s">
        <v>2183</v>
      </c>
    </row>
    <row r="85" s="194" customFormat="1" customHeight="1" spans="1:5">
      <c r="A85" s="199" t="s">
        <v>2630</v>
      </c>
      <c r="B85" s="199" t="s">
        <v>2188</v>
      </c>
      <c r="C85" s="198"/>
      <c r="D85" s="199" t="s">
        <v>2631</v>
      </c>
      <c r="E85" s="199" t="s">
        <v>2183</v>
      </c>
    </row>
    <row r="86" s="194" customFormat="1" customHeight="1" spans="1:5">
      <c r="A86" s="199" t="s">
        <v>2632</v>
      </c>
      <c r="B86" s="199" t="s">
        <v>2188</v>
      </c>
      <c r="C86" s="198"/>
      <c r="D86" s="199" t="s">
        <v>2633</v>
      </c>
      <c r="E86" s="199" t="s">
        <v>2183</v>
      </c>
    </row>
    <row r="87" s="194" customFormat="1" customHeight="1" spans="1:5">
      <c r="A87" s="199" t="s">
        <v>2634</v>
      </c>
      <c r="B87" s="199" t="s">
        <v>2188</v>
      </c>
      <c r="C87" s="198"/>
      <c r="D87" s="199" t="s">
        <v>2635</v>
      </c>
      <c r="E87" s="199" t="s">
        <v>2183</v>
      </c>
    </row>
    <row r="88" s="194" customFormat="1" customHeight="1" spans="1:5">
      <c r="A88" s="199" t="s">
        <v>2636</v>
      </c>
      <c r="B88" s="199" t="s">
        <v>2188</v>
      </c>
      <c r="C88" s="198"/>
      <c r="D88" s="199" t="s">
        <v>2637</v>
      </c>
      <c r="E88" s="199" t="s">
        <v>2183</v>
      </c>
    </row>
    <row r="89" s="194" customFormat="1" customHeight="1" spans="1:5">
      <c r="A89" s="199" t="s">
        <v>2638</v>
      </c>
      <c r="B89" s="199" t="s">
        <v>2188</v>
      </c>
      <c r="C89" s="198"/>
      <c r="D89" s="199" t="s">
        <v>2639</v>
      </c>
      <c r="E89" s="199" t="s">
        <v>2189</v>
      </c>
    </row>
    <row r="90" s="194" customFormat="1" customHeight="1" spans="1:5">
      <c r="A90" s="199" t="s">
        <v>2640</v>
      </c>
      <c r="B90" s="199" t="s">
        <v>2188</v>
      </c>
      <c r="C90" s="198"/>
      <c r="D90" s="199" t="s">
        <v>2641</v>
      </c>
      <c r="E90" s="199" t="s">
        <v>2189</v>
      </c>
    </row>
    <row r="91" s="194" customFormat="1" customHeight="1" spans="1:5">
      <c r="A91" s="199" t="s">
        <v>2642</v>
      </c>
      <c r="B91" s="199" t="s">
        <v>2188</v>
      </c>
      <c r="C91" s="198"/>
      <c r="D91" s="199" t="s">
        <v>2643</v>
      </c>
      <c r="E91" s="199" t="s">
        <v>2189</v>
      </c>
    </row>
    <row r="92" s="194" customFormat="1" customHeight="1" spans="1:5">
      <c r="A92" s="199" t="s">
        <v>2644</v>
      </c>
      <c r="B92" s="199" t="s">
        <v>2188</v>
      </c>
      <c r="C92" s="198"/>
      <c r="D92" s="199" t="s">
        <v>2645</v>
      </c>
      <c r="E92" s="199" t="s">
        <v>2189</v>
      </c>
    </row>
    <row r="93" s="194" customFormat="1" customHeight="1" spans="1:5">
      <c r="A93" s="199" t="s">
        <v>2646</v>
      </c>
      <c r="B93" s="199" t="s">
        <v>2188</v>
      </c>
      <c r="C93" s="198"/>
      <c r="D93" s="199" t="s">
        <v>2647</v>
      </c>
      <c r="E93" s="199" t="s">
        <v>2189</v>
      </c>
    </row>
    <row r="94" s="194" customFormat="1" customHeight="1" spans="1:5">
      <c r="A94" s="199" t="s">
        <v>2648</v>
      </c>
      <c r="B94" s="199" t="s">
        <v>2188</v>
      </c>
      <c r="C94" s="198"/>
      <c r="D94" s="199" t="s">
        <v>2649</v>
      </c>
      <c r="E94" s="199" t="s">
        <v>2189</v>
      </c>
    </row>
    <row r="95" s="194" customFormat="1" customHeight="1" spans="1:5">
      <c r="A95" s="199" t="s">
        <v>2650</v>
      </c>
      <c r="B95" s="199" t="s">
        <v>2188</v>
      </c>
      <c r="C95" s="198"/>
      <c r="D95" s="199" t="s">
        <v>2651</v>
      </c>
      <c r="E95" s="199" t="s">
        <v>2189</v>
      </c>
    </row>
    <row r="96" s="194" customFormat="1" customHeight="1" spans="1:5">
      <c r="A96" s="199" t="s">
        <v>2652</v>
      </c>
      <c r="B96" s="199" t="s">
        <v>2188</v>
      </c>
      <c r="C96" s="198"/>
      <c r="D96" s="199" t="s">
        <v>2653</v>
      </c>
      <c r="E96" s="199" t="s">
        <v>2189</v>
      </c>
    </row>
    <row r="97" s="194" customFormat="1" customHeight="1" spans="1:5">
      <c r="A97" s="199" t="s">
        <v>2654</v>
      </c>
      <c r="B97" s="199" t="s">
        <v>2188</v>
      </c>
      <c r="C97" s="198"/>
      <c r="D97" s="199" t="s">
        <v>2655</v>
      </c>
      <c r="E97" s="199" t="s">
        <v>2189</v>
      </c>
    </row>
    <row r="98" s="194" customFormat="1" customHeight="1" spans="1:5">
      <c r="A98" s="199" t="s">
        <v>2656</v>
      </c>
      <c r="B98" s="199" t="s">
        <v>2188</v>
      </c>
      <c r="C98" s="198"/>
      <c r="D98" s="199" t="s">
        <v>2657</v>
      </c>
      <c r="E98" s="199" t="s">
        <v>2189</v>
      </c>
    </row>
    <row r="99" s="194" customFormat="1" customHeight="1" spans="1:5">
      <c r="A99" s="199" t="s">
        <v>2658</v>
      </c>
      <c r="B99" s="199" t="s">
        <v>2188</v>
      </c>
      <c r="C99" s="198"/>
      <c r="D99" s="199" t="s">
        <v>2659</v>
      </c>
      <c r="E99" s="199" t="s">
        <v>2189</v>
      </c>
    </row>
    <row r="100" s="194" customFormat="1" customHeight="1" spans="1:5">
      <c r="A100" s="199" t="s">
        <v>2660</v>
      </c>
      <c r="B100" s="199" t="s">
        <v>2188</v>
      </c>
      <c r="C100" s="198"/>
      <c r="D100" s="199" t="s">
        <v>2661</v>
      </c>
      <c r="E100" s="199" t="s">
        <v>2196</v>
      </c>
    </row>
    <row r="101" s="194" customFormat="1" customHeight="1" spans="1:5">
      <c r="A101" s="199" t="s">
        <v>2662</v>
      </c>
      <c r="B101" s="199" t="s">
        <v>2188</v>
      </c>
      <c r="C101" s="198"/>
      <c r="D101" s="199" t="s">
        <v>2663</v>
      </c>
      <c r="E101" s="199" t="s">
        <v>2196</v>
      </c>
    </row>
    <row r="102" s="194" customFormat="1" customHeight="1" spans="1:5">
      <c r="A102" s="199" t="s">
        <v>2664</v>
      </c>
      <c r="B102" s="199" t="s">
        <v>2188</v>
      </c>
      <c r="C102" s="198"/>
      <c r="D102" s="199" t="s">
        <v>2665</v>
      </c>
      <c r="E102" s="199" t="s">
        <v>2196</v>
      </c>
    </row>
    <row r="103" s="194" customFormat="1" customHeight="1" spans="1:5">
      <c r="A103" s="199" t="s">
        <v>2666</v>
      </c>
      <c r="B103" s="199" t="s">
        <v>2188</v>
      </c>
      <c r="C103" s="198"/>
      <c r="D103" s="199" t="s">
        <v>2667</v>
      </c>
      <c r="E103" s="199" t="s">
        <v>2196</v>
      </c>
    </row>
    <row r="104" s="194" customFormat="1" customHeight="1" spans="1:5">
      <c r="A104" s="199" t="s">
        <v>2668</v>
      </c>
      <c r="B104" s="199" t="s">
        <v>2188</v>
      </c>
      <c r="C104" s="198"/>
      <c r="D104" s="199" t="s">
        <v>2669</v>
      </c>
      <c r="E104" s="199" t="s">
        <v>2196</v>
      </c>
    </row>
    <row r="105" s="194" customFormat="1" customHeight="1" spans="1:5">
      <c r="A105" s="199" t="s">
        <v>2670</v>
      </c>
      <c r="B105" s="199" t="s">
        <v>2188</v>
      </c>
      <c r="C105" s="198"/>
      <c r="D105" s="199" t="s">
        <v>2671</v>
      </c>
      <c r="E105" s="199" t="s">
        <v>2196</v>
      </c>
    </row>
    <row r="106" s="194" customFormat="1" customHeight="1" spans="1:5">
      <c r="A106" s="199" t="s">
        <v>2672</v>
      </c>
      <c r="B106" s="199" t="s">
        <v>2188</v>
      </c>
      <c r="C106" s="198"/>
      <c r="D106" s="199" t="s">
        <v>2673</v>
      </c>
      <c r="E106" s="199" t="s">
        <v>2196</v>
      </c>
    </row>
    <row r="107" s="194" customFormat="1" customHeight="1" spans="1:5">
      <c r="A107" s="199" t="s">
        <v>2674</v>
      </c>
      <c r="B107" s="199" t="s">
        <v>2188</v>
      </c>
      <c r="C107" s="198"/>
      <c r="D107" s="199" t="s">
        <v>2675</v>
      </c>
      <c r="E107" s="199" t="s">
        <v>2196</v>
      </c>
    </row>
    <row r="108" s="194" customFormat="1" customHeight="1" spans="1:5">
      <c r="A108" s="199" t="s">
        <v>2676</v>
      </c>
      <c r="B108" s="199" t="s">
        <v>2188</v>
      </c>
      <c r="C108" s="198"/>
      <c r="D108" s="199" t="s">
        <v>2677</v>
      </c>
      <c r="E108" s="199" t="s">
        <v>2230</v>
      </c>
    </row>
    <row r="109" s="194" customFormat="1" customHeight="1" spans="1:5">
      <c r="A109" s="199" t="s">
        <v>2678</v>
      </c>
      <c r="B109" s="199" t="s">
        <v>2188</v>
      </c>
      <c r="C109" s="198"/>
      <c r="D109" s="199" t="s">
        <v>2679</v>
      </c>
      <c r="E109" s="199" t="s">
        <v>2230</v>
      </c>
    </row>
    <row r="110" s="194" customFormat="1" customHeight="1" spans="1:5">
      <c r="A110" s="199" t="s">
        <v>2680</v>
      </c>
      <c r="B110" s="199" t="s">
        <v>2188</v>
      </c>
      <c r="C110" s="198"/>
      <c r="D110" s="199" t="s">
        <v>2681</v>
      </c>
      <c r="E110" s="199" t="s">
        <v>2216</v>
      </c>
    </row>
    <row r="111" s="194" customFormat="1" customHeight="1" spans="1:5">
      <c r="A111" s="199" t="s">
        <v>2682</v>
      </c>
      <c r="B111" s="199" t="s">
        <v>2188</v>
      </c>
      <c r="C111" s="198"/>
      <c r="D111" s="199" t="s">
        <v>2683</v>
      </c>
      <c r="E111" s="199" t="s">
        <v>2217</v>
      </c>
    </row>
    <row r="112" s="194" customFormat="1" customHeight="1" spans="1:5">
      <c r="A112" s="199" t="s">
        <v>2684</v>
      </c>
      <c r="B112" s="199" t="s">
        <v>2188</v>
      </c>
      <c r="C112" s="198"/>
      <c r="D112" s="199" t="s">
        <v>2685</v>
      </c>
      <c r="E112" s="199" t="s">
        <v>2218</v>
      </c>
    </row>
    <row r="113" s="194" customFormat="1" customHeight="1" spans="1:5">
      <c r="A113" s="199" t="s">
        <v>2686</v>
      </c>
      <c r="B113" s="199" t="s">
        <v>2188</v>
      </c>
      <c r="C113" s="198"/>
      <c r="D113" s="199" t="s">
        <v>2687</v>
      </c>
      <c r="E113" s="199" t="s">
        <v>2219</v>
      </c>
    </row>
    <row r="114" s="194" customFormat="1" customHeight="1" spans="1:5">
      <c r="A114" s="199" t="s">
        <v>2688</v>
      </c>
      <c r="B114" s="199" t="s">
        <v>2188</v>
      </c>
      <c r="C114" s="198"/>
      <c r="D114" s="199" t="s">
        <v>2689</v>
      </c>
      <c r="E114" s="199" t="s">
        <v>2220</v>
      </c>
    </row>
    <row r="115" s="194" customFormat="1" customHeight="1" spans="1:5">
      <c r="A115" s="199" t="s">
        <v>2690</v>
      </c>
      <c r="B115" s="199" t="s">
        <v>2188</v>
      </c>
      <c r="C115" s="198"/>
      <c r="D115" s="199" t="s">
        <v>2691</v>
      </c>
      <c r="E115" s="199" t="s">
        <v>2222</v>
      </c>
    </row>
    <row r="116" s="194" customFormat="1" customHeight="1" spans="1:5">
      <c r="A116" s="199" t="s">
        <v>2692</v>
      </c>
      <c r="B116" s="199" t="s">
        <v>2188</v>
      </c>
      <c r="C116" s="198"/>
      <c r="D116" s="199" t="s">
        <v>2693</v>
      </c>
      <c r="E116" s="199" t="s">
        <v>2457</v>
      </c>
    </row>
    <row r="117" s="194" customFormat="1" customHeight="1" spans="1:5">
      <c r="A117" s="199" t="s">
        <v>2694</v>
      </c>
      <c r="B117" s="199" t="s">
        <v>2188</v>
      </c>
      <c r="C117" s="198"/>
      <c r="D117" s="199" t="s">
        <v>2695</v>
      </c>
      <c r="E117" s="199" t="s">
        <v>2223</v>
      </c>
    </row>
    <row r="118" s="194" customFormat="1" customHeight="1" spans="1:5">
      <c r="A118" s="199" t="s">
        <v>2696</v>
      </c>
      <c r="B118" s="199" t="s">
        <v>2188</v>
      </c>
      <c r="C118" s="198"/>
      <c r="D118" s="199" t="s">
        <v>2697</v>
      </c>
      <c r="E118" s="199" t="s">
        <v>2224</v>
      </c>
    </row>
    <row r="119" s="194" customFormat="1" customHeight="1" spans="1:5">
      <c r="A119" s="200"/>
      <c r="B119" s="200"/>
      <c r="C119" s="198"/>
      <c r="D119" s="199" t="s">
        <v>2698</v>
      </c>
      <c r="E119" s="199" t="s">
        <v>2225</v>
      </c>
    </row>
    <row r="120" s="194" customFormat="1" customHeight="1" spans="1:2">
      <c r="A120" s="201"/>
      <c r="B120" s="201"/>
    </row>
    <row r="121" customHeight="1" spans="1:2">
      <c r="A121" s="201"/>
      <c r="B121" s="201"/>
    </row>
    <row r="122" customHeight="1" spans="1:2">
      <c r="A122" s="201"/>
      <c r="B122" s="201"/>
    </row>
    <row r="123" customHeight="1" spans="1:2">
      <c r="A123" s="201"/>
      <c r="B123" s="201"/>
    </row>
    <row r="124" customHeight="1" spans="1:2">
      <c r="A124" s="201"/>
      <c r="B124" s="201"/>
    </row>
    <row r="125" customHeight="1" spans="1:2">
      <c r="A125" s="201"/>
      <c r="B125" s="201"/>
    </row>
    <row r="126" customHeight="1" spans="1:2">
      <c r="A126" s="201"/>
      <c r="B126" s="201"/>
    </row>
    <row r="127" customHeight="1" spans="1:2">
      <c r="A127" s="201"/>
      <c r="B127" s="201"/>
    </row>
    <row r="128" customHeight="1" spans="1:2">
      <c r="A128" s="201"/>
      <c r="B128" s="201"/>
    </row>
    <row r="129" customHeight="1" spans="1:2">
      <c r="A129" s="201"/>
      <c r="B129" s="201"/>
    </row>
    <row r="130" customHeight="1" spans="1:2">
      <c r="A130" s="201"/>
      <c r="B130" s="201"/>
    </row>
    <row r="131" customHeight="1" spans="1:2">
      <c r="A131" s="201"/>
      <c r="B131" s="201"/>
    </row>
    <row r="132" customHeight="1" spans="1:2">
      <c r="A132" s="201"/>
      <c r="B132" s="201"/>
    </row>
    <row r="133" customHeight="1" spans="1:2">
      <c r="A133" s="201"/>
      <c r="B133" s="201"/>
    </row>
    <row r="134" customHeight="1" spans="1:2">
      <c r="A134" s="201"/>
      <c r="B134" s="201"/>
    </row>
    <row r="135" customHeight="1" spans="1:2">
      <c r="A135" s="201"/>
      <c r="B135" s="201"/>
    </row>
    <row r="136" customHeight="1" spans="1:2">
      <c r="A136" s="201"/>
      <c r="B136" s="201"/>
    </row>
    <row r="137" customHeight="1" spans="1:2">
      <c r="A137" s="201"/>
      <c r="B137" s="201"/>
    </row>
    <row r="138" customHeight="1" spans="1:2">
      <c r="A138" s="201"/>
      <c r="B138" s="201"/>
    </row>
    <row r="139" customHeight="1" spans="1:2">
      <c r="A139" s="201"/>
      <c r="B139" s="201"/>
    </row>
    <row r="140" customHeight="1" spans="1:2">
      <c r="A140" s="201"/>
      <c r="B140" s="201"/>
    </row>
    <row r="141" customHeight="1" spans="1:2">
      <c r="A141" s="201"/>
      <c r="B141" s="201"/>
    </row>
    <row r="142" customHeight="1" spans="1:2">
      <c r="A142" s="201"/>
      <c r="B142" s="201"/>
    </row>
    <row r="143" customHeight="1" spans="1:2">
      <c r="A143" s="201"/>
      <c r="B143" s="201"/>
    </row>
    <row r="144" customHeight="1" spans="1:2">
      <c r="A144" s="201"/>
      <c r="B144" s="201"/>
    </row>
    <row r="145" customHeight="1" spans="1:2">
      <c r="A145" s="201"/>
      <c r="B145" s="201"/>
    </row>
    <row r="146" customHeight="1" spans="1:2">
      <c r="A146" s="201"/>
      <c r="B146" s="201"/>
    </row>
    <row r="147" customHeight="1" spans="1:2">
      <c r="A147" s="201"/>
      <c r="B147" s="201"/>
    </row>
    <row r="148" customHeight="1" spans="1:2">
      <c r="A148" s="201"/>
      <c r="B148" s="201"/>
    </row>
    <row r="149" customHeight="1" spans="1:2">
      <c r="A149" s="201"/>
      <c r="B149" s="201"/>
    </row>
    <row r="150" customHeight="1" spans="1:2">
      <c r="A150" s="201"/>
      <c r="B150" s="201"/>
    </row>
    <row r="151" customHeight="1" spans="1:2">
      <c r="A151" s="201"/>
      <c r="B151" s="201"/>
    </row>
    <row r="152" customHeight="1" spans="1:2">
      <c r="A152" s="201"/>
      <c r="B152" s="201"/>
    </row>
    <row r="153" customHeight="1" spans="1:2">
      <c r="A153" s="201"/>
      <c r="B153" s="201"/>
    </row>
    <row r="154" customHeight="1" spans="1:2">
      <c r="A154" s="201"/>
      <c r="B154" s="201"/>
    </row>
    <row r="155" customHeight="1" spans="1:2">
      <c r="A155" s="201"/>
      <c r="B155" s="201"/>
    </row>
    <row r="156" customHeight="1" spans="1:2">
      <c r="A156" s="201"/>
      <c r="B156" s="201"/>
    </row>
    <row r="157" customHeight="1" spans="1:2">
      <c r="A157" s="201"/>
      <c r="B157" s="201"/>
    </row>
    <row r="158" customHeight="1" spans="1:2">
      <c r="A158" s="201"/>
      <c r="B158" s="201"/>
    </row>
    <row r="159" customHeight="1" spans="1:2">
      <c r="A159" s="201"/>
      <c r="B159" s="201"/>
    </row>
    <row r="160" customHeight="1" spans="1:2">
      <c r="A160" s="201"/>
      <c r="B160" s="201"/>
    </row>
    <row r="161" customHeight="1" spans="1:2">
      <c r="A161" s="201"/>
      <c r="B161" s="201"/>
    </row>
    <row r="162" customHeight="1" spans="1:2">
      <c r="A162" s="201"/>
      <c r="B162" s="201"/>
    </row>
    <row r="163" customHeight="1" spans="1:2">
      <c r="A163" s="201"/>
      <c r="B163" s="201"/>
    </row>
    <row r="164" customHeight="1" spans="1:2">
      <c r="A164" s="201"/>
      <c r="B164" s="201"/>
    </row>
    <row r="165" customHeight="1" spans="1:2">
      <c r="A165" s="201"/>
      <c r="B165" s="201"/>
    </row>
    <row r="166" customHeight="1" spans="1:2">
      <c r="A166" s="201"/>
      <c r="B166" s="201"/>
    </row>
    <row r="167" customHeight="1" spans="1:2">
      <c r="A167" s="201"/>
      <c r="B167" s="201"/>
    </row>
    <row r="168" customHeight="1" spans="1:2">
      <c r="A168" s="201"/>
      <c r="B168" s="201"/>
    </row>
    <row r="169" customHeight="1" spans="1:2">
      <c r="A169" s="201"/>
      <c r="B169" s="201"/>
    </row>
    <row r="170" customHeight="1" spans="1:2">
      <c r="A170" s="201"/>
      <c r="B170" s="201"/>
    </row>
    <row r="171" customHeight="1" spans="1:2">
      <c r="A171" s="201"/>
      <c r="B171" s="201"/>
    </row>
    <row r="172" customHeight="1" spans="1:2">
      <c r="A172" s="201"/>
      <c r="B172" s="201"/>
    </row>
    <row r="173" customHeight="1" spans="1:2">
      <c r="A173" s="201"/>
      <c r="B173" s="201"/>
    </row>
    <row r="174" customHeight="1" spans="1:2">
      <c r="A174" s="201"/>
      <c r="B174" s="201"/>
    </row>
    <row r="175" customHeight="1" spans="1:2">
      <c r="A175" s="201"/>
      <c r="B175" s="201"/>
    </row>
    <row r="176" customHeight="1" spans="1:2">
      <c r="A176" s="201"/>
      <c r="B176" s="201"/>
    </row>
    <row r="177" customHeight="1" spans="1:2">
      <c r="A177" s="201"/>
      <c r="B177" s="201"/>
    </row>
    <row r="178" customHeight="1" spans="1:2">
      <c r="A178" s="201"/>
      <c r="B178" s="201"/>
    </row>
    <row r="179" customHeight="1" spans="1:2">
      <c r="A179" s="201"/>
      <c r="B179" s="201"/>
    </row>
    <row r="180" customHeight="1" spans="1:2">
      <c r="A180" s="201"/>
      <c r="B180" s="201"/>
    </row>
    <row r="181" customHeight="1" spans="1:2">
      <c r="A181" s="201"/>
      <c r="B181" s="201"/>
    </row>
    <row r="182" customHeight="1" spans="1:2">
      <c r="A182" s="201"/>
      <c r="B182" s="201"/>
    </row>
    <row r="183" customHeight="1" spans="1:2">
      <c r="A183" s="201"/>
      <c r="B183" s="201"/>
    </row>
    <row r="184" customHeight="1" spans="1:2">
      <c r="A184" s="201"/>
      <c r="B184" s="201"/>
    </row>
    <row r="185" customHeight="1" spans="1:2">
      <c r="A185" s="201"/>
      <c r="B185" s="201"/>
    </row>
    <row r="186" customHeight="1" spans="1:2">
      <c r="A186" s="201"/>
      <c r="B186" s="201"/>
    </row>
    <row r="187" customHeight="1" spans="1:2">
      <c r="A187" s="201"/>
      <c r="B187" s="201"/>
    </row>
    <row r="188" customHeight="1" spans="1:2">
      <c r="A188" s="201"/>
      <c r="B188" s="201"/>
    </row>
    <row r="189" customHeight="1" spans="1:2">
      <c r="A189" s="201"/>
      <c r="B189" s="201"/>
    </row>
    <row r="190" customHeight="1" spans="1:2">
      <c r="A190" s="201"/>
      <c r="B190" s="201"/>
    </row>
    <row r="191" customHeight="1" spans="1:2">
      <c r="A191" s="201"/>
      <c r="B191" s="201"/>
    </row>
    <row r="192" customHeight="1" spans="1:2">
      <c r="A192" s="201"/>
      <c r="B192" s="201"/>
    </row>
    <row r="193" customHeight="1" spans="1:2">
      <c r="A193" s="201"/>
      <c r="B193" s="201"/>
    </row>
    <row r="194" customHeight="1" spans="1:2">
      <c r="A194" s="201"/>
      <c r="B194" s="201"/>
    </row>
  </sheetData>
  <mergeCells count="1">
    <mergeCell ref="A1:E1"/>
  </mergeCells>
  <conditionalFormatting sqref="A120:A194">
    <cfRule type="duplicateValues" dxfId="2" priority="2"/>
  </conditionalFormatting>
  <conditionalFormatting sqref="A195:B65536 C120:E65537 F2:IK65537">
    <cfRule type="cellIs" dxfId="4" priority="3" operator="equal">
      <formula>"无经济服务"</formula>
    </cfRule>
  </conditionalFormatting>
  <conditionalFormatting sqref="A2:E119">
    <cfRule type="cellIs" dxfId="4" priority="1" operator="equal">
      <formula>"无经济服务"</formula>
    </cfRule>
  </conditionalFormatting>
  <hyperlinks>
    <hyperlink ref="F1" location="目录!A1" display="目录"/>
    <hyperlink ref="F2" location="'F9-大陆联邦特货价'!A1" display="F9"/>
  </hyperlink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
  <sheetViews>
    <sheetView workbookViewId="0">
      <selection activeCell="J1" sqref="J1"/>
    </sheetView>
  </sheetViews>
  <sheetFormatPr defaultColWidth="9" defaultRowHeight="13.5"/>
  <cols>
    <col min="1" max="8" width="15.625" customWidth="1"/>
    <col min="9" max="9" width="23.25" customWidth="1"/>
  </cols>
  <sheetData>
    <row r="1" ht="26.25" spans="1:10">
      <c r="A1" s="742" t="s">
        <v>156</v>
      </c>
      <c r="B1" s="743"/>
      <c r="C1" s="743"/>
      <c r="D1" s="743"/>
      <c r="E1" s="743"/>
      <c r="F1" s="743"/>
      <c r="G1" s="743"/>
      <c r="H1" s="743"/>
      <c r="I1" s="773"/>
      <c r="J1" s="42" t="s">
        <v>65</v>
      </c>
    </row>
    <row r="2" ht="14.25" spans="1:9">
      <c r="A2" s="744" t="s">
        <v>157</v>
      </c>
      <c r="B2" s="745"/>
      <c r="C2" s="745"/>
      <c r="D2" s="745"/>
      <c r="E2" s="745"/>
      <c r="F2" s="745"/>
      <c r="G2" s="745"/>
      <c r="H2" s="745"/>
      <c r="I2" s="774"/>
    </row>
    <row r="3" ht="14.25" spans="1:9">
      <c r="A3" s="686" t="s">
        <v>158</v>
      </c>
      <c r="B3" s="745"/>
      <c r="C3" s="745"/>
      <c r="D3" s="745"/>
      <c r="E3" s="745"/>
      <c r="F3" s="745"/>
      <c r="G3" s="746" t="s">
        <v>159</v>
      </c>
      <c r="H3" s="747"/>
      <c r="I3" s="774"/>
    </row>
    <row r="4" spans="1:9">
      <c r="A4" s="748" t="s">
        <v>160</v>
      </c>
      <c r="B4" s="749"/>
      <c r="C4" s="749"/>
      <c r="D4" s="749"/>
      <c r="E4" s="749"/>
      <c r="F4" s="749"/>
      <c r="G4" s="749"/>
      <c r="H4" s="749"/>
      <c r="I4" s="775"/>
    </row>
    <row r="5" ht="36" customHeight="1" spans="1:9">
      <c r="A5" s="750" t="s">
        <v>161</v>
      </c>
      <c r="B5" s="751"/>
      <c r="C5" s="751"/>
      <c r="D5" s="751"/>
      <c r="E5" s="751"/>
      <c r="F5" s="751"/>
      <c r="G5" s="751"/>
      <c r="H5" s="751"/>
      <c r="I5" s="776"/>
    </row>
    <row r="6" ht="19" customHeight="1" spans="1:9">
      <c r="A6" s="752" t="s">
        <v>162</v>
      </c>
      <c r="B6" s="753"/>
      <c r="C6" s="753"/>
      <c r="D6" s="753"/>
      <c r="E6" s="753"/>
      <c r="F6" s="753"/>
      <c r="G6" s="753"/>
      <c r="H6" s="753"/>
      <c r="I6" s="777"/>
    </row>
    <row r="7" ht="28" customHeight="1" spans="1:9">
      <c r="A7" s="752" t="s">
        <v>163</v>
      </c>
      <c r="B7" s="754"/>
      <c r="C7" s="754"/>
      <c r="D7" s="754"/>
      <c r="E7" s="754"/>
      <c r="F7" s="754"/>
      <c r="G7" s="754"/>
      <c r="H7" s="754"/>
      <c r="I7" s="777"/>
    </row>
    <row r="8" ht="15" customHeight="1" spans="1:9">
      <c r="A8" s="752" t="s">
        <v>164</v>
      </c>
      <c r="B8" s="753"/>
      <c r="C8" s="753"/>
      <c r="D8" s="753"/>
      <c r="E8" s="753"/>
      <c r="F8" s="753"/>
      <c r="G8" s="753"/>
      <c r="H8" s="753"/>
      <c r="I8" s="777"/>
    </row>
    <row r="9" ht="60" customHeight="1" spans="1:9">
      <c r="A9" s="752" t="s">
        <v>165</v>
      </c>
      <c r="B9" s="753"/>
      <c r="C9" s="753"/>
      <c r="D9" s="753"/>
      <c r="E9" s="753"/>
      <c r="F9" s="753"/>
      <c r="G9" s="753"/>
      <c r="H9" s="753"/>
      <c r="I9" s="777"/>
    </row>
    <row r="10" ht="27" customHeight="1" spans="1:9">
      <c r="A10" s="752" t="s">
        <v>166</v>
      </c>
      <c r="B10" s="754"/>
      <c r="C10" s="754"/>
      <c r="D10" s="754"/>
      <c r="E10" s="754"/>
      <c r="F10" s="754"/>
      <c r="G10" s="754"/>
      <c r="H10" s="754"/>
      <c r="I10" s="777"/>
    </row>
    <row r="11" spans="1:9">
      <c r="A11" s="755" t="s">
        <v>167</v>
      </c>
      <c r="B11" s="753"/>
      <c r="C11" s="753"/>
      <c r="D11" s="753"/>
      <c r="E11" s="753"/>
      <c r="F11" s="753"/>
      <c r="G11" s="753"/>
      <c r="H11" s="753"/>
      <c r="I11" s="777"/>
    </row>
    <row r="12" ht="30" customHeight="1" spans="1:9">
      <c r="A12" s="756" t="s">
        <v>168</v>
      </c>
      <c r="B12" s="757"/>
      <c r="C12" s="757"/>
      <c r="D12" s="757"/>
      <c r="E12" s="757"/>
      <c r="F12" s="757"/>
      <c r="G12" s="757"/>
      <c r="H12" s="757"/>
      <c r="I12" s="778"/>
    </row>
    <row r="13" ht="27" customHeight="1" spans="1:9">
      <c r="A13" s="758" t="s">
        <v>169</v>
      </c>
      <c r="B13" s="757"/>
      <c r="C13" s="757"/>
      <c r="D13" s="757"/>
      <c r="E13" s="757"/>
      <c r="F13" s="757"/>
      <c r="G13" s="757"/>
      <c r="H13" s="757"/>
      <c r="I13" s="778"/>
    </row>
    <row r="14" ht="31" customHeight="1" spans="1:9">
      <c r="A14" s="759" t="s">
        <v>170</v>
      </c>
      <c r="B14" s="760"/>
      <c r="C14" s="760"/>
      <c r="D14" s="760"/>
      <c r="E14" s="760"/>
      <c r="F14" s="760"/>
      <c r="G14" s="760"/>
      <c r="H14" s="760"/>
      <c r="I14" s="779"/>
    </row>
    <row r="15" spans="1:9">
      <c r="A15" s="761" t="s">
        <v>171</v>
      </c>
      <c r="B15" s="762"/>
      <c r="C15" s="762"/>
      <c r="D15" s="762"/>
      <c r="E15" s="762"/>
      <c r="F15" s="762"/>
      <c r="G15" s="762"/>
      <c r="H15" s="762"/>
      <c r="I15" s="780"/>
    </row>
    <row r="16" spans="1:9">
      <c r="A16" s="763" t="s">
        <v>172</v>
      </c>
      <c r="B16" s="764"/>
      <c r="C16" s="764"/>
      <c r="D16" s="764"/>
      <c r="E16" s="764"/>
      <c r="F16" s="764"/>
      <c r="G16" s="764"/>
      <c r="H16" s="764"/>
      <c r="I16" s="781"/>
    </row>
    <row r="17" spans="1:9">
      <c r="A17" s="765" t="s">
        <v>173</v>
      </c>
      <c r="B17" s="764"/>
      <c r="C17" s="764"/>
      <c r="D17" s="764"/>
      <c r="E17" s="764"/>
      <c r="F17" s="764"/>
      <c r="G17" s="764"/>
      <c r="H17" s="764"/>
      <c r="I17" s="781"/>
    </row>
    <row r="18" spans="1:9">
      <c r="A18" s="766" t="s">
        <v>174</v>
      </c>
      <c r="B18" s="764"/>
      <c r="C18" s="764"/>
      <c r="D18" s="764"/>
      <c r="E18" s="764"/>
      <c r="F18" s="764"/>
      <c r="G18" s="764"/>
      <c r="H18" s="764"/>
      <c r="I18" s="781"/>
    </row>
    <row r="19" ht="30" customHeight="1" spans="1:9">
      <c r="A19" s="767" t="s">
        <v>175</v>
      </c>
      <c r="B19" s="768"/>
      <c r="C19" s="768"/>
      <c r="D19" s="768"/>
      <c r="E19" s="768"/>
      <c r="F19" s="768"/>
      <c r="G19" s="768"/>
      <c r="H19" s="768"/>
      <c r="I19" s="782"/>
    </row>
    <row r="20" spans="1:9">
      <c r="A20" s="710" t="s">
        <v>155</v>
      </c>
      <c r="B20" s="769"/>
      <c r="C20" s="769"/>
      <c r="D20" s="769"/>
      <c r="E20" s="769"/>
      <c r="F20" s="769"/>
      <c r="G20" s="769"/>
      <c r="H20" s="769"/>
      <c r="I20" s="783"/>
    </row>
    <row r="21" ht="14.25" spans="1:9">
      <c r="A21" s="770" t="s">
        <v>176</v>
      </c>
      <c r="B21" s="771"/>
      <c r="C21" s="772"/>
      <c r="D21" s="772"/>
      <c r="E21" s="772"/>
      <c r="F21" s="772"/>
      <c r="G21" s="772"/>
      <c r="H21" s="772"/>
      <c r="I21" s="784"/>
    </row>
  </sheetData>
  <mergeCells count="16">
    <mergeCell ref="A1:I1"/>
    <mergeCell ref="A2:I2"/>
    <mergeCell ref="G3:H3"/>
    <mergeCell ref="A4:I4"/>
    <mergeCell ref="A5:I5"/>
    <mergeCell ref="A6:I6"/>
    <mergeCell ref="A7:I7"/>
    <mergeCell ref="A8:I8"/>
    <mergeCell ref="A9:I9"/>
    <mergeCell ref="A10:I10"/>
    <mergeCell ref="A12:I12"/>
    <mergeCell ref="A13:I13"/>
    <mergeCell ref="A14:I14"/>
    <mergeCell ref="A15:I15"/>
    <mergeCell ref="A16:I16"/>
    <mergeCell ref="A19:I19"/>
  </mergeCells>
  <hyperlinks>
    <hyperlink ref="G3:H3" location="四大快递不接带电国家!A1" display="联邦不接带电国家"/>
    <hyperlink ref="J1" location="目录!A1" display="目录"/>
  </hyperlinks>
  <pageMargins left="0.75" right="0.75" top="1" bottom="1" header="0.5" footer="0.5"/>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N71"/>
  <sheetViews>
    <sheetView zoomScale="55" zoomScaleNormal="55" topLeftCell="B1" workbookViewId="0">
      <selection activeCell="AN1" sqref="AN1"/>
    </sheetView>
  </sheetViews>
  <sheetFormatPr defaultColWidth="10" defaultRowHeight="14.25"/>
  <cols>
    <col min="1" max="1" width="7.725" style="21" customWidth="1"/>
    <col min="2" max="30" width="7.375" style="21" customWidth="1"/>
    <col min="31" max="31" width="8.85" style="21" customWidth="1"/>
    <col min="32" max="32" width="8.75" style="21" customWidth="1"/>
    <col min="33" max="38" width="7.375" style="21" customWidth="1"/>
    <col min="39" max="39" width="8.39166666666667" style="21" customWidth="1"/>
    <col min="40" max="16384" width="10" style="21"/>
  </cols>
  <sheetData>
    <row r="1" s="21" customFormat="1" ht="38.25" spans="1:40">
      <c r="A1" s="182" t="s">
        <v>2699</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c r="AJ1" s="182"/>
      <c r="AK1" s="182"/>
      <c r="AL1" s="182"/>
      <c r="AM1" s="182"/>
      <c r="AN1" s="191" t="s">
        <v>65</v>
      </c>
    </row>
    <row r="2" s="21" customFormat="1" ht="32.25" spans="1:40">
      <c r="A2" s="183" t="s">
        <v>2700</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91"/>
    </row>
    <row r="3" s="21" customFormat="1" ht="32.25" spans="1:40">
      <c r="A3" s="184" t="s">
        <v>2701</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c r="AH3" s="185"/>
      <c r="AI3" s="185"/>
      <c r="AJ3" s="185"/>
      <c r="AK3" s="185"/>
      <c r="AL3" s="185"/>
      <c r="AM3" s="192"/>
      <c r="AN3" s="191"/>
    </row>
    <row r="4" s="21" customFormat="1" ht="32.25" spans="1:40">
      <c r="A4" s="186" t="s">
        <v>2702</v>
      </c>
      <c r="B4" s="187"/>
      <c r="C4" s="187"/>
      <c r="D4" s="187"/>
      <c r="E4" s="187"/>
      <c r="F4" s="187"/>
      <c r="G4" s="187"/>
      <c r="H4" s="187"/>
      <c r="I4" s="18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187"/>
      <c r="AI4" s="187"/>
      <c r="AJ4" s="187"/>
      <c r="AK4" s="187"/>
      <c r="AL4" s="187"/>
      <c r="AM4" s="193"/>
      <c r="AN4" s="191"/>
    </row>
    <row r="5" s="21" customFormat="1" ht="32.25" spans="1:40">
      <c r="A5" s="184" t="s">
        <v>2703</v>
      </c>
      <c r="B5" s="185"/>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c r="AM5" s="192"/>
      <c r="AN5" s="191"/>
    </row>
    <row r="6" s="21" customFormat="1" ht="17.25" spans="1:39">
      <c r="A6" s="105" t="s">
        <v>1801</v>
      </c>
      <c r="B6" s="94" t="s">
        <v>2704</v>
      </c>
      <c r="C6" s="94"/>
      <c r="D6" s="94"/>
      <c r="E6" s="94" t="s">
        <v>2705</v>
      </c>
      <c r="F6" s="94"/>
      <c r="G6" s="188" t="s">
        <v>2706</v>
      </c>
      <c r="H6" s="188"/>
      <c r="I6" s="188"/>
      <c r="J6" s="94" t="s">
        <v>1362</v>
      </c>
      <c r="K6" s="94"/>
      <c r="L6" s="94"/>
      <c r="M6" s="94"/>
      <c r="N6" s="94"/>
      <c r="O6" s="94"/>
      <c r="P6" s="94"/>
      <c r="Q6" s="94"/>
      <c r="R6" s="94"/>
      <c r="S6" s="94"/>
      <c r="T6" s="94"/>
      <c r="U6" s="94"/>
      <c r="V6" s="94"/>
      <c r="W6" s="94"/>
      <c r="X6" s="94"/>
      <c r="Y6" s="94"/>
      <c r="Z6" s="94"/>
      <c r="AA6" s="94"/>
      <c r="AB6" s="94"/>
      <c r="AC6" s="94"/>
      <c r="AD6" s="94"/>
      <c r="AE6" s="94" t="s">
        <v>2707</v>
      </c>
      <c r="AF6" s="94"/>
      <c r="AG6" s="94"/>
      <c r="AH6" s="94"/>
      <c r="AI6" s="94"/>
      <c r="AJ6" s="94"/>
      <c r="AK6" s="94"/>
      <c r="AL6" s="94"/>
      <c r="AM6" s="94"/>
    </row>
    <row r="7" s="21" customFormat="1" ht="33" customHeight="1" spans="1:39">
      <c r="A7" s="105"/>
      <c r="B7" s="105" t="s">
        <v>600</v>
      </c>
      <c r="C7" s="94" t="s">
        <v>603</v>
      </c>
      <c r="D7" s="94" t="s">
        <v>604</v>
      </c>
      <c r="E7" s="105" t="s">
        <v>447</v>
      </c>
      <c r="F7" s="105" t="s">
        <v>564</v>
      </c>
      <c r="G7" s="94" t="s">
        <v>493</v>
      </c>
      <c r="H7" s="105" t="s">
        <v>2708</v>
      </c>
      <c r="I7" s="105" t="s">
        <v>1003</v>
      </c>
      <c r="J7" s="105" t="s">
        <v>464</v>
      </c>
      <c r="K7" s="94" t="s">
        <v>615</v>
      </c>
      <c r="L7" s="94" t="s">
        <v>1805</v>
      </c>
      <c r="M7" s="94" t="s">
        <v>637</v>
      </c>
      <c r="N7" s="94" t="s">
        <v>642</v>
      </c>
      <c r="O7" s="94" t="s">
        <v>610</v>
      </c>
      <c r="P7" s="94" t="s">
        <v>612</v>
      </c>
      <c r="Q7" s="94" t="s">
        <v>614</v>
      </c>
      <c r="R7" s="94" t="s">
        <v>617</v>
      </c>
      <c r="S7" s="94" t="s">
        <v>638</v>
      </c>
      <c r="T7" s="94" t="s">
        <v>639</v>
      </c>
      <c r="U7" s="105" t="s">
        <v>572</v>
      </c>
      <c r="V7" s="94" t="s">
        <v>625</v>
      </c>
      <c r="W7" s="94" t="s">
        <v>619</v>
      </c>
      <c r="X7" s="94" t="s">
        <v>629</v>
      </c>
      <c r="Y7" s="94" t="s">
        <v>613</v>
      </c>
      <c r="Z7" s="94" t="s">
        <v>636</v>
      </c>
      <c r="AA7" s="94" t="s">
        <v>631</v>
      </c>
      <c r="AB7" s="94" t="s">
        <v>632</v>
      </c>
      <c r="AC7" s="105" t="s">
        <v>571</v>
      </c>
      <c r="AD7" s="94" t="s">
        <v>551</v>
      </c>
      <c r="AE7" s="94" t="s">
        <v>593</v>
      </c>
      <c r="AF7" s="94" t="s">
        <v>582</v>
      </c>
      <c r="AG7" s="94" t="s">
        <v>588</v>
      </c>
      <c r="AH7" s="94" t="s">
        <v>592</v>
      </c>
      <c r="AI7" s="94" t="s">
        <v>583</v>
      </c>
      <c r="AJ7" s="94" t="s">
        <v>315</v>
      </c>
      <c r="AK7" s="94" t="s">
        <v>648</v>
      </c>
      <c r="AL7" s="94" t="s">
        <v>641</v>
      </c>
      <c r="AM7" s="94" t="s">
        <v>570</v>
      </c>
    </row>
    <row r="8" s="180" customFormat="1" ht="20" customHeight="1" spans="1:39">
      <c r="A8" s="105">
        <v>0.5</v>
      </c>
      <c r="B8" s="189">
        <v>264.611111111111</v>
      </c>
      <c r="C8" s="189">
        <v>275.305555555556</v>
      </c>
      <c r="D8" s="189">
        <v>306.25</v>
      </c>
      <c r="E8" s="189">
        <v>290.527777777778</v>
      </c>
      <c r="F8" s="189">
        <v>297.36</v>
      </c>
      <c r="G8" s="190">
        <v>285.83</v>
      </c>
      <c r="H8" s="190">
        <v>285.83</v>
      </c>
      <c r="I8" s="190">
        <v>278.61</v>
      </c>
      <c r="J8" s="189"/>
      <c r="K8" s="189">
        <v>258.416666666667</v>
      </c>
      <c r="L8" s="189">
        <v>276.666666666667</v>
      </c>
      <c r="M8" s="189">
        <v>269.666666666667</v>
      </c>
      <c r="N8" s="189">
        <v>290.416666666667</v>
      </c>
      <c r="O8" s="190">
        <v>285.56</v>
      </c>
      <c r="P8" s="190">
        <v>286.11</v>
      </c>
      <c r="Q8" s="190">
        <v>279.72</v>
      </c>
      <c r="R8" s="190">
        <v>288.89</v>
      </c>
      <c r="S8" s="190">
        <v>283.33</v>
      </c>
      <c r="T8" s="190">
        <v>279.17</v>
      </c>
      <c r="U8" s="190">
        <v>294.44</v>
      </c>
      <c r="V8" s="190">
        <v>286.67</v>
      </c>
      <c r="W8" s="190">
        <v>279.72</v>
      </c>
      <c r="X8" s="190">
        <v>289.44</v>
      </c>
      <c r="Y8" s="190">
        <v>281.11</v>
      </c>
      <c r="Z8" s="190">
        <v>285.83</v>
      </c>
      <c r="AA8" s="190">
        <v>289.17</v>
      </c>
      <c r="AB8" s="190">
        <v>281.11</v>
      </c>
      <c r="AC8" s="190">
        <v>288.33</v>
      </c>
      <c r="AD8" s="190"/>
      <c r="AE8" s="189">
        <v>224.75</v>
      </c>
      <c r="AF8" s="189">
        <v>216.166666666667</v>
      </c>
      <c r="AG8" s="189">
        <v>221.611111111111</v>
      </c>
      <c r="AH8" s="189">
        <v>209.361111111111</v>
      </c>
      <c r="AI8" s="189">
        <v>220.222222222222</v>
      </c>
      <c r="AJ8" s="189">
        <v>238.833333333333</v>
      </c>
      <c r="AK8" s="189">
        <v>224.17</v>
      </c>
      <c r="AL8" s="189">
        <v>240.28</v>
      </c>
      <c r="AM8" s="189">
        <v>237.78</v>
      </c>
    </row>
    <row r="9" s="180" customFormat="1" ht="20" customHeight="1" spans="1:39">
      <c r="A9" s="105">
        <v>1</v>
      </c>
      <c r="B9" s="189">
        <v>320.138888888889</v>
      </c>
      <c r="C9" s="189">
        <v>319.222222222222</v>
      </c>
      <c r="D9" s="189">
        <v>373</v>
      </c>
      <c r="E9" s="189">
        <v>345.611111111111</v>
      </c>
      <c r="F9" s="189">
        <v>355.22</v>
      </c>
      <c r="G9" s="190">
        <v>334.19</v>
      </c>
      <c r="H9" s="190">
        <v>334.19</v>
      </c>
      <c r="I9" s="190">
        <v>319.75</v>
      </c>
      <c r="J9" s="189"/>
      <c r="K9" s="189">
        <v>295.583333333333</v>
      </c>
      <c r="L9" s="189">
        <v>317.888888888889</v>
      </c>
      <c r="M9" s="189">
        <v>309.972222222222</v>
      </c>
      <c r="N9" s="189">
        <v>333.222222222222</v>
      </c>
      <c r="O9" s="190">
        <v>333.64</v>
      </c>
      <c r="P9" s="190">
        <v>334.75</v>
      </c>
      <c r="Q9" s="190">
        <v>321.97</v>
      </c>
      <c r="R9" s="190">
        <v>340.31</v>
      </c>
      <c r="S9" s="190">
        <v>329.19</v>
      </c>
      <c r="T9" s="190">
        <v>320.86</v>
      </c>
      <c r="U9" s="190">
        <v>351.42</v>
      </c>
      <c r="V9" s="190">
        <v>335.86</v>
      </c>
      <c r="W9" s="190">
        <v>321.97</v>
      </c>
      <c r="X9" s="190">
        <v>341.42</v>
      </c>
      <c r="Y9" s="190">
        <v>324.75</v>
      </c>
      <c r="Z9" s="190">
        <v>334.19</v>
      </c>
      <c r="AA9" s="190">
        <v>340.86</v>
      </c>
      <c r="AB9" s="190">
        <v>324.75</v>
      </c>
      <c r="AC9" s="190">
        <v>339.19</v>
      </c>
      <c r="AD9" s="190"/>
      <c r="AE9" s="189">
        <v>250.555555555556</v>
      </c>
      <c r="AF9" s="189">
        <v>243.527777777778</v>
      </c>
      <c r="AG9" s="189">
        <v>246.305555555556</v>
      </c>
      <c r="AH9" s="189">
        <v>240.055555555556</v>
      </c>
      <c r="AI9" s="189">
        <v>245.555555555556</v>
      </c>
      <c r="AJ9" s="189">
        <v>260.472222222222</v>
      </c>
      <c r="AK9" s="189">
        <v>247.36</v>
      </c>
      <c r="AL9" s="189">
        <v>279.58</v>
      </c>
      <c r="AM9" s="189">
        <v>274.58</v>
      </c>
    </row>
    <row r="10" s="180" customFormat="1" ht="20" customHeight="1" spans="1:39">
      <c r="A10" s="105">
        <v>1.5</v>
      </c>
      <c r="B10" s="189">
        <v>375.666666666667</v>
      </c>
      <c r="C10" s="189">
        <v>363.138888888889</v>
      </c>
      <c r="D10" s="189">
        <v>439.75</v>
      </c>
      <c r="E10" s="189">
        <v>402.722222222222</v>
      </c>
      <c r="F10" s="189">
        <v>413.08</v>
      </c>
      <c r="G10" s="190">
        <v>382.56</v>
      </c>
      <c r="H10" s="190">
        <v>382.56</v>
      </c>
      <c r="I10" s="190">
        <v>360.89</v>
      </c>
      <c r="J10" s="189"/>
      <c r="K10" s="189">
        <v>332.75</v>
      </c>
      <c r="L10" s="189">
        <v>357.083333333333</v>
      </c>
      <c r="M10" s="189">
        <v>352.305555555556</v>
      </c>
      <c r="N10" s="189">
        <v>376.027777777778</v>
      </c>
      <c r="O10" s="190">
        <v>381.72</v>
      </c>
      <c r="P10" s="190">
        <v>383.39</v>
      </c>
      <c r="Q10" s="190">
        <v>364.22</v>
      </c>
      <c r="R10" s="190">
        <v>391.72</v>
      </c>
      <c r="S10" s="190">
        <v>375.06</v>
      </c>
      <c r="T10" s="190">
        <v>362.56</v>
      </c>
      <c r="U10" s="190">
        <v>408.39</v>
      </c>
      <c r="V10" s="190">
        <v>385.06</v>
      </c>
      <c r="W10" s="190">
        <v>364.22</v>
      </c>
      <c r="X10" s="190">
        <v>393.39</v>
      </c>
      <c r="Y10" s="190">
        <v>368.39</v>
      </c>
      <c r="Z10" s="190">
        <v>382.56</v>
      </c>
      <c r="AA10" s="190">
        <v>392.56</v>
      </c>
      <c r="AB10" s="190">
        <v>368.39</v>
      </c>
      <c r="AC10" s="190">
        <v>390.06</v>
      </c>
      <c r="AD10" s="190"/>
      <c r="AE10" s="189">
        <v>278.388888888889</v>
      </c>
      <c r="AF10" s="189">
        <v>270.888888888889</v>
      </c>
      <c r="AG10" s="189">
        <v>273.027777777778</v>
      </c>
      <c r="AH10" s="189">
        <v>270.75</v>
      </c>
      <c r="AI10" s="189">
        <v>268.861111111111</v>
      </c>
      <c r="AJ10" s="189">
        <v>286.166666666667</v>
      </c>
      <c r="AK10" s="189">
        <v>270.56</v>
      </c>
      <c r="AL10" s="189">
        <v>318.89</v>
      </c>
      <c r="AM10" s="189">
        <v>311.39</v>
      </c>
    </row>
    <row r="11" s="180" customFormat="1" ht="20" customHeight="1" spans="1:39">
      <c r="A11" s="105">
        <v>2</v>
      </c>
      <c r="B11" s="189">
        <v>431.194444444444</v>
      </c>
      <c r="C11" s="189">
        <v>409.083333333333</v>
      </c>
      <c r="D11" s="189">
        <v>506.5</v>
      </c>
      <c r="E11" s="189">
        <v>457.805555555556</v>
      </c>
      <c r="F11" s="189">
        <v>470.94</v>
      </c>
      <c r="G11" s="190">
        <v>430.92</v>
      </c>
      <c r="H11" s="190">
        <v>430.92</v>
      </c>
      <c r="I11" s="190">
        <v>402.03</v>
      </c>
      <c r="J11" s="189"/>
      <c r="K11" s="189">
        <v>369.916666666667</v>
      </c>
      <c r="L11" s="189">
        <v>398.305555555556</v>
      </c>
      <c r="M11" s="189">
        <v>394.638888888889</v>
      </c>
      <c r="N11" s="189">
        <v>416.805555555556</v>
      </c>
      <c r="O11" s="190">
        <v>429.81</v>
      </c>
      <c r="P11" s="190">
        <v>432.03</v>
      </c>
      <c r="Q11" s="190">
        <v>406.47</v>
      </c>
      <c r="R11" s="190">
        <v>443.14</v>
      </c>
      <c r="S11" s="190">
        <v>420.92</v>
      </c>
      <c r="T11" s="190">
        <v>404.25</v>
      </c>
      <c r="U11" s="190">
        <v>465.36</v>
      </c>
      <c r="V11" s="190">
        <v>434.25</v>
      </c>
      <c r="W11" s="190">
        <v>406.47</v>
      </c>
      <c r="X11" s="190">
        <v>445.36</v>
      </c>
      <c r="Y11" s="190">
        <v>412.03</v>
      </c>
      <c r="Z11" s="190">
        <v>430.92</v>
      </c>
      <c r="AA11" s="190">
        <v>444.25</v>
      </c>
      <c r="AB11" s="190">
        <v>412.03</v>
      </c>
      <c r="AC11" s="190">
        <v>440.92</v>
      </c>
      <c r="AD11" s="190"/>
      <c r="AE11" s="189">
        <v>304.194444444444</v>
      </c>
      <c r="AF11" s="189">
        <v>298.25</v>
      </c>
      <c r="AG11" s="189">
        <v>297.722222222222</v>
      </c>
      <c r="AH11" s="189">
        <v>301.444444444444</v>
      </c>
      <c r="AI11" s="189">
        <v>292.166666666667</v>
      </c>
      <c r="AJ11" s="189">
        <v>317.944444444444</v>
      </c>
      <c r="AK11" s="189">
        <v>293.75</v>
      </c>
      <c r="AL11" s="189">
        <v>358.19</v>
      </c>
      <c r="AM11" s="189">
        <v>348.19</v>
      </c>
    </row>
    <row r="12" s="180" customFormat="1" ht="20" customHeight="1" spans="1:39">
      <c r="A12" s="105">
        <v>2.5</v>
      </c>
      <c r="B12" s="189">
        <v>486.722222222222</v>
      </c>
      <c r="C12" s="189">
        <v>453</v>
      </c>
      <c r="D12" s="189">
        <v>571.22</v>
      </c>
      <c r="E12" s="189">
        <v>512.888888888889</v>
      </c>
      <c r="F12" s="189">
        <v>526.78</v>
      </c>
      <c r="G12" s="190">
        <v>479.28</v>
      </c>
      <c r="H12" s="190">
        <v>479.28</v>
      </c>
      <c r="I12" s="190">
        <v>443.17</v>
      </c>
      <c r="J12" s="189"/>
      <c r="K12" s="189">
        <v>407.083333333333</v>
      </c>
      <c r="L12" s="189">
        <v>435.472222222222</v>
      </c>
      <c r="M12" s="189">
        <v>434.944444444444</v>
      </c>
      <c r="N12" s="189">
        <v>457.583333333333</v>
      </c>
      <c r="O12" s="190">
        <v>477.89</v>
      </c>
      <c r="P12" s="190">
        <v>480.67</v>
      </c>
      <c r="Q12" s="190">
        <v>448.72</v>
      </c>
      <c r="R12" s="190">
        <v>494.56</v>
      </c>
      <c r="S12" s="190">
        <v>466.78</v>
      </c>
      <c r="T12" s="190">
        <v>445.94</v>
      </c>
      <c r="U12" s="190">
        <v>522.33</v>
      </c>
      <c r="V12" s="190">
        <v>483.44</v>
      </c>
      <c r="W12" s="190">
        <v>448.72</v>
      </c>
      <c r="X12" s="190">
        <v>497.33</v>
      </c>
      <c r="Y12" s="190">
        <v>455.67</v>
      </c>
      <c r="Z12" s="190">
        <v>479.28</v>
      </c>
      <c r="AA12" s="190">
        <v>495.94</v>
      </c>
      <c r="AB12" s="190">
        <v>455.67</v>
      </c>
      <c r="AC12" s="190">
        <v>491.78</v>
      </c>
      <c r="AD12" s="190"/>
      <c r="AE12" s="189">
        <v>330</v>
      </c>
      <c r="AF12" s="189">
        <v>323.583333333333</v>
      </c>
      <c r="AG12" s="189">
        <v>320.388888888889</v>
      </c>
      <c r="AH12" s="189">
        <v>328.083333333333</v>
      </c>
      <c r="AI12" s="189">
        <v>315.472222222222</v>
      </c>
      <c r="AJ12" s="189">
        <v>337.555555555556</v>
      </c>
      <c r="AK12" s="189">
        <v>314.92</v>
      </c>
      <c r="AL12" s="189">
        <v>395.47</v>
      </c>
      <c r="AM12" s="189">
        <v>382.97</v>
      </c>
    </row>
    <row r="13" s="180" customFormat="1" ht="20" customHeight="1" spans="1:39">
      <c r="A13" s="105">
        <v>3</v>
      </c>
      <c r="B13" s="189">
        <v>540.222222222222</v>
      </c>
      <c r="C13" s="189">
        <v>494.888888888889</v>
      </c>
      <c r="D13" s="189">
        <v>636.94</v>
      </c>
      <c r="E13" s="189">
        <v>566.944444444444</v>
      </c>
      <c r="F13" s="189">
        <v>583.61</v>
      </c>
      <c r="G13" s="190">
        <v>526.61</v>
      </c>
      <c r="H13" s="190">
        <v>526.61</v>
      </c>
      <c r="I13" s="190">
        <v>483.28</v>
      </c>
      <c r="J13" s="189"/>
      <c r="K13" s="189">
        <v>442.222222222222</v>
      </c>
      <c r="L13" s="189">
        <v>472.638888888889</v>
      </c>
      <c r="M13" s="189">
        <v>475.25</v>
      </c>
      <c r="N13" s="189">
        <v>498.361111111111</v>
      </c>
      <c r="O13" s="190">
        <v>524.94</v>
      </c>
      <c r="P13" s="190">
        <v>528.28</v>
      </c>
      <c r="Q13" s="190">
        <v>489.94</v>
      </c>
      <c r="R13" s="190">
        <v>544.94</v>
      </c>
      <c r="S13" s="190">
        <v>511.61</v>
      </c>
      <c r="T13" s="190">
        <v>486.61</v>
      </c>
      <c r="U13" s="190">
        <v>578.28</v>
      </c>
      <c r="V13" s="190">
        <v>531.61</v>
      </c>
      <c r="W13" s="190">
        <v>489.94</v>
      </c>
      <c r="X13" s="190">
        <v>548.28</v>
      </c>
      <c r="Y13" s="190">
        <v>498.28</v>
      </c>
      <c r="Z13" s="190">
        <v>526.61</v>
      </c>
      <c r="AA13" s="190">
        <v>546.61</v>
      </c>
      <c r="AB13" s="190">
        <v>498.28</v>
      </c>
      <c r="AC13" s="190">
        <v>541.61</v>
      </c>
      <c r="AD13" s="190"/>
      <c r="AE13" s="189">
        <v>357.833333333333</v>
      </c>
      <c r="AF13" s="189">
        <v>348.916666666667</v>
      </c>
      <c r="AG13" s="189">
        <v>345.083333333333</v>
      </c>
      <c r="AH13" s="189">
        <v>356.75</v>
      </c>
      <c r="AI13" s="189">
        <v>338.777777777778</v>
      </c>
      <c r="AJ13" s="189">
        <v>359.194444444444</v>
      </c>
      <c r="AK13" s="189">
        <v>339.11</v>
      </c>
      <c r="AL13" s="189">
        <v>435.78</v>
      </c>
      <c r="AM13" s="189">
        <v>420.78</v>
      </c>
    </row>
    <row r="14" s="180" customFormat="1" ht="20" customHeight="1" spans="1:39">
      <c r="A14" s="105">
        <v>3.5</v>
      </c>
      <c r="B14" s="189">
        <v>595.75</v>
      </c>
      <c r="C14" s="189">
        <v>538.805555555556</v>
      </c>
      <c r="D14" s="189">
        <v>710.78</v>
      </c>
      <c r="E14" s="189">
        <v>623.027777777778</v>
      </c>
      <c r="F14" s="189">
        <v>648.56</v>
      </c>
      <c r="G14" s="190">
        <v>575.97</v>
      </c>
      <c r="H14" s="190">
        <v>575.97</v>
      </c>
      <c r="I14" s="190">
        <v>525.42</v>
      </c>
      <c r="J14" s="189"/>
      <c r="K14" s="189">
        <v>479.388888888889</v>
      </c>
      <c r="L14" s="189">
        <v>509.805555555556</v>
      </c>
      <c r="M14" s="189">
        <v>515.555555555556</v>
      </c>
      <c r="N14" s="189">
        <v>539.138888888889</v>
      </c>
      <c r="O14" s="190">
        <v>574.03</v>
      </c>
      <c r="P14" s="190">
        <v>577.92</v>
      </c>
      <c r="Q14" s="190">
        <v>533.19</v>
      </c>
      <c r="R14" s="190">
        <v>597.36</v>
      </c>
      <c r="S14" s="190">
        <v>558.47</v>
      </c>
      <c r="T14" s="190">
        <v>529.31</v>
      </c>
      <c r="U14" s="190">
        <v>636.25</v>
      </c>
      <c r="V14" s="190">
        <v>581.81</v>
      </c>
      <c r="W14" s="190">
        <v>533.19</v>
      </c>
      <c r="X14" s="190">
        <v>601.25</v>
      </c>
      <c r="Y14" s="190">
        <v>542.92</v>
      </c>
      <c r="Z14" s="190">
        <v>575.97</v>
      </c>
      <c r="AA14" s="190">
        <v>599.31</v>
      </c>
      <c r="AB14" s="190">
        <v>542.92</v>
      </c>
      <c r="AC14" s="190">
        <v>593.47</v>
      </c>
      <c r="AD14" s="190"/>
      <c r="AE14" s="189">
        <v>383.638888888889</v>
      </c>
      <c r="AF14" s="189">
        <v>374.25</v>
      </c>
      <c r="AG14" s="189">
        <v>367.75</v>
      </c>
      <c r="AH14" s="189">
        <v>383.388888888889</v>
      </c>
      <c r="AI14" s="189">
        <v>362.083333333333</v>
      </c>
      <c r="AJ14" s="189">
        <v>378.805555555556</v>
      </c>
      <c r="AK14" s="189">
        <v>361.28</v>
      </c>
      <c r="AL14" s="189">
        <v>474.06</v>
      </c>
      <c r="AM14" s="189">
        <v>456.56</v>
      </c>
    </row>
    <row r="15" s="180" customFormat="1" ht="20" customHeight="1" spans="1:39">
      <c r="A15" s="105">
        <v>4</v>
      </c>
      <c r="B15" s="189">
        <v>649.25</v>
      </c>
      <c r="C15" s="189">
        <v>582.722222222222</v>
      </c>
      <c r="D15" s="189">
        <v>784.61</v>
      </c>
      <c r="E15" s="189">
        <v>679.111111111111</v>
      </c>
      <c r="F15" s="189">
        <v>713.5</v>
      </c>
      <c r="G15" s="190">
        <v>625.33</v>
      </c>
      <c r="H15" s="190">
        <v>625.33</v>
      </c>
      <c r="I15" s="190">
        <v>567.56</v>
      </c>
      <c r="J15" s="189"/>
      <c r="K15" s="189">
        <v>516.555555555556</v>
      </c>
      <c r="L15" s="189">
        <v>549</v>
      </c>
      <c r="M15" s="189">
        <v>555.861111111111</v>
      </c>
      <c r="N15" s="189">
        <v>579.916666666667</v>
      </c>
      <c r="O15" s="190">
        <v>623.11</v>
      </c>
      <c r="P15" s="190">
        <v>627.56</v>
      </c>
      <c r="Q15" s="190">
        <v>576.44</v>
      </c>
      <c r="R15" s="190">
        <v>649.78</v>
      </c>
      <c r="S15" s="190">
        <v>605.33</v>
      </c>
      <c r="T15" s="190">
        <v>572</v>
      </c>
      <c r="U15" s="190">
        <v>694.22</v>
      </c>
      <c r="V15" s="190">
        <v>632</v>
      </c>
      <c r="W15" s="190">
        <v>576.44</v>
      </c>
      <c r="X15" s="190">
        <v>654.22</v>
      </c>
      <c r="Y15" s="190">
        <v>587.56</v>
      </c>
      <c r="Z15" s="190">
        <v>625.33</v>
      </c>
      <c r="AA15" s="190">
        <v>652</v>
      </c>
      <c r="AB15" s="190">
        <v>587.56</v>
      </c>
      <c r="AC15" s="190">
        <v>645.33</v>
      </c>
      <c r="AD15" s="190"/>
      <c r="AE15" s="189">
        <v>409.444444444444</v>
      </c>
      <c r="AF15" s="189">
        <v>399.583333333333</v>
      </c>
      <c r="AG15" s="189">
        <v>392.444444444444</v>
      </c>
      <c r="AH15" s="189">
        <v>412.055555555556</v>
      </c>
      <c r="AI15" s="189">
        <v>385.388888888889</v>
      </c>
      <c r="AJ15" s="189">
        <v>400.444444444444</v>
      </c>
      <c r="AK15" s="189">
        <v>385.47</v>
      </c>
      <c r="AL15" s="189">
        <v>514.36</v>
      </c>
      <c r="AM15" s="189">
        <v>494.36</v>
      </c>
    </row>
    <row r="16" s="180" customFormat="1" ht="20" customHeight="1" spans="1:39">
      <c r="A16" s="105">
        <v>4.5</v>
      </c>
      <c r="B16" s="189">
        <v>704.777777777778</v>
      </c>
      <c r="C16" s="189">
        <v>624.611111111111</v>
      </c>
      <c r="D16" s="189">
        <v>860.47</v>
      </c>
      <c r="E16" s="189">
        <v>733.166666666667</v>
      </c>
      <c r="F16" s="189">
        <v>780.47</v>
      </c>
      <c r="G16" s="190">
        <v>672.67</v>
      </c>
      <c r="H16" s="190">
        <v>672.67</v>
      </c>
      <c r="I16" s="190">
        <v>607.67</v>
      </c>
      <c r="J16" s="189"/>
      <c r="K16" s="189">
        <v>551.694444444444</v>
      </c>
      <c r="L16" s="189">
        <v>586.166666666667</v>
      </c>
      <c r="M16" s="189">
        <v>598.194444444444</v>
      </c>
      <c r="N16" s="189">
        <v>620.694444444444</v>
      </c>
      <c r="O16" s="190">
        <v>670.17</v>
      </c>
      <c r="P16" s="190">
        <v>675.17</v>
      </c>
      <c r="Q16" s="190">
        <v>617.67</v>
      </c>
      <c r="R16" s="190">
        <v>700.17</v>
      </c>
      <c r="S16" s="190">
        <v>650.17</v>
      </c>
      <c r="T16" s="190">
        <v>612.67</v>
      </c>
      <c r="U16" s="190">
        <v>750.17</v>
      </c>
      <c r="V16" s="190">
        <v>680.17</v>
      </c>
      <c r="W16" s="190">
        <v>617.67</v>
      </c>
      <c r="X16" s="190">
        <v>705.17</v>
      </c>
      <c r="Y16" s="190">
        <v>630.17</v>
      </c>
      <c r="Z16" s="190">
        <v>672.67</v>
      </c>
      <c r="AA16" s="190">
        <v>702.67</v>
      </c>
      <c r="AB16" s="190">
        <v>630.17</v>
      </c>
      <c r="AC16" s="190">
        <v>695.17</v>
      </c>
      <c r="AD16" s="190"/>
      <c r="AE16" s="189">
        <v>435.25</v>
      </c>
      <c r="AF16" s="189">
        <v>424.916666666667</v>
      </c>
      <c r="AG16" s="189">
        <v>415.111111111111</v>
      </c>
      <c r="AH16" s="189">
        <v>440.722222222222</v>
      </c>
      <c r="AI16" s="189">
        <v>406.666666666667</v>
      </c>
      <c r="AJ16" s="189">
        <v>420.055555555556</v>
      </c>
      <c r="AK16" s="189">
        <v>407.64</v>
      </c>
      <c r="AL16" s="189">
        <v>552.64</v>
      </c>
      <c r="AM16" s="189">
        <v>530.14</v>
      </c>
    </row>
    <row r="17" s="180" customFormat="1" ht="20" customHeight="1" spans="1:39">
      <c r="A17" s="105">
        <v>5</v>
      </c>
      <c r="B17" s="189">
        <v>758.277777777778</v>
      </c>
      <c r="C17" s="189">
        <v>668.527777777778</v>
      </c>
      <c r="D17" s="189">
        <v>934.31</v>
      </c>
      <c r="E17" s="189">
        <v>797.361111111111</v>
      </c>
      <c r="F17" s="189">
        <v>845.42</v>
      </c>
      <c r="G17" s="190">
        <v>722.03</v>
      </c>
      <c r="H17" s="190">
        <v>722.03</v>
      </c>
      <c r="I17" s="190">
        <v>649.81</v>
      </c>
      <c r="J17" s="189"/>
      <c r="K17" s="189">
        <v>588.861111111111</v>
      </c>
      <c r="L17" s="189">
        <v>623.333333333333</v>
      </c>
      <c r="M17" s="189">
        <v>640.527777777778</v>
      </c>
      <c r="N17" s="189">
        <v>661.472222222222</v>
      </c>
      <c r="O17" s="190">
        <v>719.25</v>
      </c>
      <c r="P17" s="190">
        <v>724.81</v>
      </c>
      <c r="Q17" s="190">
        <v>660.92</v>
      </c>
      <c r="R17" s="190">
        <v>752.58</v>
      </c>
      <c r="S17" s="190">
        <v>697.03</v>
      </c>
      <c r="T17" s="190">
        <v>655.36</v>
      </c>
      <c r="U17" s="190">
        <v>808.14</v>
      </c>
      <c r="V17" s="190">
        <v>730.36</v>
      </c>
      <c r="W17" s="190">
        <v>660.92</v>
      </c>
      <c r="X17" s="190">
        <v>758.14</v>
      </c>
      <c r="Y17" s="190">
        <v>674.81</v>
      </c>
      <c r="Z17" s="190">
        <v>722.03</v>
      </c>
      <c r="AA17" s="190">
        <v>755.36</v>
      </c>
      <c r="AB17" s="190">
        <v>674.81</v>
      </c>
      <c r="AC17" s="190">
        <v>747.03</v>
      </c>
      <c r="AD17" s="190"/>
      <c r="AE17" s="189">
        <v>461.055555555556</v>
      </c>
      <c r="AF17" s="189">
        <v>450.25</v>
      </c>
      <c r="AG17" s="189">
        <v>439.805555555556</v>
      </c>
      <c r="AH17" s="189">
        <v>467.361111111111</v>
      </c>
      <c r="AI17" s="189">
        <v>429.972222222222</v>
      </c>
      <c r="AJ17" s="189">
        <v>439.666666666667</v>
      </c>
      <c r="AK17" s="189">
        <v>431.83</v>
      </c>
      <c r="AL17" s="189">
        <v>592.94</v>
      </c>
      <c r="AM17" s="189">
        <v>567.94</v>
      </c>
    </row>
    <row r="18" s="180" customFormat="1" ht="20" customHeight="1" spans="1:39">
      <c r="A18" s="105">
        <v>5.5</v>
      </c>
      <c r="B18" s="189">
        <v>813.805555555556</v>
      </c>
      <c r="C18" s="189">
        <v>712.444444444444</v>
      </c>
      <c r="D18" s="189">
        <v>1008.14</v>
      </c>
      <c r="E18" s="189">
        <v>861.555555555556</v>
      </c>
      <c r="F18" s="189">
        <v>910.36</v>
      </c>
      <c r="G18" s="190">
        <v>769.36</v>
      </c>
      <c r="H18" s="190">
        <v>769.36</v>
      </c>
      <c r="I18" s="190">
        <v>689.92</v>
      </c>
      <c r="J18" s="189"/>
      <c r="K18" s="189">
        <v>624</v>
      </c>
      <c r="L18" s="189">
        <v>660.5</v>
      </c>
      <c r="M18" s="189">
        <v>682.861111111111</v>
      </c>
      <c r="N18" s="189">
        <v>700.222222222222</v>
      </c>
      <c r="O18" s="190">
        <v>766.31</v>
      </c>
      <c r="P18" s="190">
        <v>772.42</v>
      </c>
      <c r="Q18" s="190">
        <v>702.14</v>
      </c>
      <c r="R18" s="190">
        <v>802.97</v>
      </c>
      <c r="S18" s="190">
        <v>741.86</v>
      </c>
      <c r="T18" s="190">
        <v>696.03</v>
      </c>
      <c r="U18" s="190">
        <v>864.08</v>
      </c>
      <c r="V18" s="190">
        <v>778.53</v>
      </c>
      <c r="W18" s="190">
        <v>702.14</v>
      </c>
      <c r="X18" s="190">
        <v>809.08</v>
      </c>
      <c r="Y18" s="190">
        <v>717.42</v>
      </c>
      <c r="Z18" s="190">
        <v>769.36</v>
      </c>
      <c r="AA18" s="190">
        <v>806.03</v>
      </c>
      <c r="AB18" s="190">
        <v>717.42</v>
      </c>
      <c r="AC18" s="190">
        <v>796.86</v>
      </c>
      <c r="AD18" s="190"/>
      <c r="AE18" s="189">
        <v>486.861111111111</v>
      </c>
      <c r="AF18" s="189">
        <v>475.583333333333</v>
      </c>
      <c r="AG18" s="189">
        <v>462.472222222222</v>
      </c>
      <c r="AH18" s="189">
        <v>496.027777777778</v>
      </c>
      <c r="AI18" s="189">
        <v>453.277777777778</v>
      </c>
      <c r="AJ18" s="189">
        <v>461.305555555556</v>
      </c>
      <c r="AK18" s="189">
        <v>454</v>
      </c>
      <c r="AL18" s="189">
        <v>631.22</v>
      </c>
      <c r="AM18" s="189">
        <v>603.72</v>
      </c>
    </row>
    <row r="19" s="180" customFormat="1" ht="20" customHeight="1" spans="1:39">
      <c r="A19" s="105">
        <v>6</v>
      </c>
      <c r="B19" s="189">
        <v>869.333333333333</v>
      </c>
      <c r="C19" s="189">
        <v>754.333333333333</v>
      </c>
      <c r="D19" s="189">
        <v>1081.97</v>
      </c>
      <c r="E19" s="189">
        <v>925.75</v>
      </c>
      <c r="F19" s="189">
        <v>975.31</v>
      </c>
      <c r="G19" s="190">
        <v>818.72</v>
      </c>
      <c r="H19" s="190">
        <v>818.72</v>
      </c>
      <c r="I19" s="190">
        <v>732.06</v>
      </c>
      <c r="J19" s="189"/>
      <c r="K19" s="189">
        <v>661.166666666667</v>
      </c>
      <c r="L19" s="189">
        <v>699.694444444444</v>
      </c>
      <c r="M19" s="189">
        <v>725.194444444444</v>
      </c>
      <c r="N19" s="189">
        <v>741</v>
      </c>
      <c r="O19" s="190">
        <v>815.39</v>
      </c>
      <c r="P19" s="190">
        <v>822.06</v>
      </c>
      <c r="Q19" s="190">
        <v>745.39</v>
      </c>
      <c r="R19" s="190">
        <v>855.39</v>
      </c>
      <c r="S19" s="190">
        <v>788.72</v>
      </c>
      <c r="T19" s="190">
        <v>738.72</v>
      </c>
      <c r="U19" s="190">
        <v>922.06</v>
      </c>
      <c r="V19" s="190">
        <v>828.72</v>
      </c>
      <c r="W19" s="190">
        <v>745.39</v>
      </c>
      <c r="X19" s="190">
        <v>862.06</v>
      </c>
      <c r="Y19" s="190">
        <v>762.06</v>
      </c>
      <c r="Z19" s="190">
        <v>818.72</v>
      </c>
      <c r="AA19" s="190">
        <v>858.72</v>
      </c>
      <c r="AB19" s="190">
        <v>762.06</v>
      </c>
      <c r="AC19" s="190">
        <v>848.72</v>
      </c>
      <c r="AD19" s="190"/>
      <c r="AE19" s="189">
        <v>512.666666666667</v>
      </c>
      <c r="AF19" s="189">
        <v>500.916666666667</v>
      </c>
      <c r="AG19" s="189">
        <v>487.166666666667</v>
      </c>
      <c r="AH19" s="189">
        <v>524.694444444444</v>
      </c>
      <c r="AI19" s="189">
        <v>476.583333333333</v>
      </c>
      <c r="AJ19" s="189">
        <v>480.916666666667</v>
      </c>
      <c r="AK19" s="189">
        <v>476.17</v>
      </c>
      <c r="AL19" s="189">
        <v>669.5</v>
      </c>
      <c r="AM19" s="189">
        <v>639.5</v>
      </c>
    </row>
    <row r="20" s="180" customFormat="1" ht="20" customHeight="1" spans="1:39">
      <c r="A20" s="105">
        <v>6.5</v>
      </c>
      <c r="B20" s="189">
        <v>922.833333333333</v>
      </c>
      <c r="C20" s="189">
        <v>800.277777777778</v>
      </c>
      <c r="D20" s="189">
        <v>1155.81</v>
      </c>
      <c r="E20" s="189">
        <v>989.944444444444</v>
      </c>
      <c r="F20" s="189">
        <v>1040.25</v>
      </c>
      <c r="G20" s="190">
        <v>872.14</v>
      </c>
      <c r="H20" s="190">
        <v>872.14</v>
      </c>
      <c r="I20" s="190">
        <v>778.25</v>
      </c>
      <c r="J20" s="189"/>
      <c r="K20" s="189">
        <v>696.305555555556</v>
      </c>
      <c r="L20" s="189">
        <v>736.861111111111</v>
      </c>
      <c r="M20" s="189">
        <v>767.527777777778</v>
      </c>
      <c r="N20" s="189">
        <v>785.833333333333</v>
      </c>
      <c r="O20" s="190">
        <v>868.53</v>
      </c>
      <c r="P20" s="190">
        <v>875.75</v>
      </c>
      <c r="Q20" s="190">
        <v>792.69</v>
      </c>
      <c r="R20" s="190">
        <v>911.86</v>
      </c>
      <c r="S20" s="190">
        <v>839.64</v>
      </c>
      <c r="T20" s="190">
        <v>785.47</v>
      </c>
      <c r="U20" s="190">
        <v>984.08</v>
      </c>
      <c r="V20" s="190">
        <v>882.97</v>
      </c>
      <c r="W20" s="190">
        <v>792.69</v>
      </c>
      <c r="X20" s="190">
        <v>919.08</v>
      </c>
      <c r="Y20" s="190">
        <v>810.75</v>
      </c>
      <c r="Z20" s="190">
        <v>872.14</v>
      </c>
      <c r="AA20" s="190">
        <v>915.47</v>
      </c>
      <c r="AB20" s="190">
        <v>810.75</v>
      </c>
      <c r="AC20" s="190">
        <v>904.64</v>
      </c>
      <c r="AD20" s="190"/>
      <c r="AE20" s="189">
        <v>538.472222222222</v>
      </c>
      <c r="AF20" s="189">
        <v>526.25</v>
      </c>
      <c r="AG20" s="189">
        <v>509.833333333333</v>
      </c>
      <c r="AH20" s="189">
        <v>551.333333333333</v>
      </c>
      <c r="AI20" s="189">
        <v>499.888888888889</v>
      </c>
      <c r="AJ20" s="189">
        <v>502.555555555556</v>
      </c>
      <c r="AK20" s="189">
        <v>500.36</v>
      </c>
      <c r="AL20" s="189">
        <v>709.81</v>
      </c>
      <c r="AM20" s="189">
        <v>677.31</v>
      </c>
    </row>
    <row r="21" s="180" customFormat="1" ht="20" customHeight="1" spans="1:39">
      <c r="A21" s="105">
        <v>7</v>
      </c>
      <c r="B21" s="189">
        <v>978.361111111111</v>
      </c>
      <c r="C21" s="189">
        <v>844.194444444444</v>
      </c>
      <c r="D21" s="189">
        <v>1231.67</v>
      </c>
      <c r="E21" s="189">
        <v>1054.13888888889</v>
      </c>
      <c r="F21" s="189">
        <v>1107.22</v>
      </c>
      <c r="G21" s="190">
        <v>925.56</v>
      </c>
      <c r="H21" s="190">
        <v>925.56</v>
      </c>
      <c r="I21" s="190">
        <v>824.44</v>
      </c>
      <c r="J21" s="189"/>
      <c r="K21" s="189">
        <v>737.527777777778</v>
      </c>
      <c r="L21" s="189">
        <v>776.055555555556</v>
      </c>
      <c r="M21" s="189">
        <v>809.861111111111</v>
      </c>
      <c r="N21" s="189">
        <v>828.638888888889</v>
      </c>
      <c r="O21" s="190">
        <v>921.67</v>
      </c>
      <c r="P21" s="190">
        <v>929.44</v>
      </c>
      <c r="Q21" s="190">
        <v>840</v>
      </c>
      <c r="R21" s="190">
        <v>968.33</v>
      </c>
      <c r="S21" s="190">
        <v>890.56</v>
      </c>
      <c r="T21" s="190">
        <v>832.22</v>
      </c>
      <c r="U21" s="190">
        <v>1046.11</v>
      </c>
      <c r="V21" s="190">
        <v>937.22</v>
      </c>
      <c r="W21" s="190">
        <v>840</v>
      </c>
      <c r="X21" s="190">
        <v>976.11</v>
      </c>
      <c r="Y21" s="190">
        <v>859.44</v>
      </c>
      <c r="Z21" s="190">
        <v>925.56</v>
      </c>
      <c r="AA21" s="190">
        <v>972.22</v>
      </c>
      <c r="AB21" s="190">
        <v>859.44</v>
      </c>
      <c r="AC21" s="190">
        <v>960.56</v>
      </c>
      <c r="AD21" s="190"/>
      <c r="AE21" s="189">
        <v>564.277777777778</v>
      </c>
      <c r="AF21" s="189">
        <v>551.583333333333</v>
      </c>
      <c r="AG21" s="189">
        <v>534.527777777778</v>
      </c>
      <c r="AH21" s="189">
        <v>580</v>
      </c>
      <c r="AI21" s="189">
        <v>521.166666666667</v>
      </c>
      <c r="AJ21" s="189">
        <v>522.166666666667</v>
      </c>
      <c r="AK21" s="189">
        <v>522.53</v>
      </c>
      <c r="AL21" s="189">
        <v>748.08</v>
      </c>
      <c r="AM21" s="189">
        <v>713.08</v>
      </c>
    </row>
    <row r="22" s="180" customFormat="1" ht="20" customHeight="1" spans="1:39">
      <c r="A22" s="105">
        <v>7.5</v>
      </c>
      <c r="B22" s="189">
        <v>1031.86111111111</v>
      </c>
      <c r="C22" s="189">
        <v>888.111111111111</v>
      </c>
      <c r="D22" s="189">
        <v>1305.5</v>
      </c>
      <c r="E22" s="189">
        <v>1120.36111111111</v>
      </c>
      <c r="F22" s="189">
        <v>1172.17</v>
      </c>
      <c r="G22" s="190">
        <v>978.97</v>
      </c>
      <c r="H22" s="190">
        <v>978.97</v>
      </c>
      <c r="I22" s="190">
        <v>870.64</v>
      </c>
      <c r="J22" s="189"/>
      <c r="K22" s="189">
        <v>778.75</v>
      </c>
      <c r="L22" s="189">
        <v>817.277777777778</v>
      </c>
      <c r="M22" s="189">
        <v>850.166666666667</v>
      </c>
      <c r="N22" s="189">
        <v>871.444444444444</v>
      </c>
      <c r="O22" s="190">
        <v>974.81</v>
      </c>
      <c r="P22" s="190">
        <v>983.14</v>
      </c>
      <c r="Q22" s="190">
        <v>887.31</v>
      </c>
      <c r="R22" s="190">
        <v>1024.81</v>
      </c>
      <c r="S22" s="190">
        <v>941.47</v>
      </c>
      <c r="T22" s="190">
        <v>878.97</v>
      </c>
      <c r="U22" s="190">
        <v>1108.14</v>
      </c>
      <c r="V22" s="190">
        <v>991.47</v>
      </c>
      <c r="W22" s="190">
        <v>887.31</v>
      </c>
      <c r="X22" s="190">
        <v>1033.14</v>
      </c>
      <c r="Y22" s="190">
        <v>908.14</v>
      </c>
      <c r="Z22" s="190">
        <v>978.97</v>
      </c>
      <c r="AA22" s="190">
        <v>1028.97</v>
      </c>
      <c r="AB22" s="190">
        <v>908.14</v>
      </c>
      <c r="AC22" s="190">
        <v>1016.47</v>
      </c>
      <c r="AD22" s="190"/>
      <c r="AE22" s="189">
        <v>590.083333333333</v>
      </c>
      <c r="AF22" s="189">
        <v>578.944444444444</v>
      </c>
      <c r="AG22" s="189">
        <v>559.222222222222</v>
      </c>
      <c r="AH22" s="189">
        <v>608.666666666667</v>
      </c>
      <c r="AI22" s="189">
        <v>544.472222222222</v>
      </c>
      <c r="AJ22" s="189">
        <v>541.777777777778</v>
      </c>
      <c r="AK22" s="189">
        <v>546.72</v>
      </c>
      <c r="AL22" s="189">
        <v>788.39</v>
      </c>
      <c r="AM22" s="189">
        <v>750.89</v>
      </c>
    </row>
    <row r="23" s="180" customFormat="1" ht="20" customHeight="1" spans="1:39">
      <c r="A23" s="105">
        <v>8</v>
      </c>
      <c r="B23" s="189">
        <v>1087.38888888889</v>
      </c>
      <c r="C23" s="189">
        <v>934.055555555556</v>
      </c>
      <c r="D23" s="189">
        <v>1379.33</v>
      </c>
      <c r="E23" s="189">
        <v>1184.55555555556</v>
      </c>
      <c r="F23" s="189">
        <v>1237.11</v>
      </c>
      <c r="G23" s="190">
        <v>1032.39</v>
      </c>
      <c r="H23" s="190">
        <v>1032.39</v>
      </c>
      <c r="I23" s="190">
        <v>916.83</v>
      </c>
      <c r="J23" s="189"/>
      <c r="K23" s="189">
        <v>819.972222222222</v>
      </c>
      <c r="L23" s="189">
        <v>856.472222222222</v>
      </c>
      <c r="M23" s="189">
        <v>892.5</v>
      </c>
      <c r="N23" s="189">
        <v>916.277777777778</v>
      </c>
      <c r="O23" s="190">
        <v>1027.94</v>
      </c>
      <c r="P23" s="190">
        <v>1036.83</v>
      </c>
      <c r="Q23" s="190">
        <v>934.61</v>
      </c>
      <c r="R23" s="190">
        <v>1081.28</v>
      </c>
      <c r="S23" s="190">
        <v>992.39</v>
      </c>
      <c r="T23" s="190">
        <v>925.72</v>
      </c>
      <c r="U23" s="190">
        <v>1170.17</v>
      </c>
      <c r="V23" s="190">
        <v>1045.72</v>
      </c>
      <c r="W23" s="190">
        <v>934.61</v>
      </c>
      <c r="X23" s="190">
        <v>1090.17</v>
      </c>
      <c r="Y23" s="190">
        <v>956.83</v>
      </c>
      <c r="Z23" s="190">
        <v>1032.39</v>
      </c>
      <c r="AA23" s="190">
        <v>1085.72</v>
      </c>
      <c r="AB23" s="190">
        <v>956.83</v>
      </c>
      <c r="AC23" s="190">
        <v>1072.39</v>
      </c>
      <c r="AD23" s="190"/>
      <c r="AE23" s="189">
        <v>615.888888888889</v>
      </c>
      <c r="AF23" s="189">
        <v>604.277777777778</v>
      </c>
      <c r="AG23" s="189">
        <v>583.916666666667</v>
      </c>
      <c r="AH23" s="189">
        <v>635.305555555556</v>
      </c>
      <c r="AI23" s="189">
        <v>569.805555555556</v>
      </c>
      <c r="AJ23" s="189">
        <v>563.416666666667</v>
      </c>
      <c r="AK23" s="189">
        <v>564.83</v>
      </c>
      <c r="AL23" s="189">
        <v>822.61</v>
      </c>
      <c r="AM23" s="189">
        <v>782.61</v>
      </c>
    </row>
    <row r="24" s="180" customFormat="1" ht="20" customHeight="1" spans="1:39">
      <c r="A24" s="105">
        <v>8.5</v>
      </c>
      <c r="B24" s="189">
        <v>1140.88888888889</v>
      </c>
      <c r="C24" s="189">
        <v>977.972222222222</v>
      </c>
      <c r="D24" s="189">
        <v>1453.17</v>
      </c>
      <c r="E24" s="189">
        <v>1248.75</v>
      </c>
      <c r="F24" s="189">
        <v>1302.06</v>
      </c>
      <c r="G24" s="190">
        <v>1083.78</v>
      </c>
      <c r="H24" s="190">
        <v>1083.78</v>
      </c>
      <c r="I24" s="190">
        <v>961</v>
      </c>
      <c r="J24" s="189"/>
      <c r="K24" s="189">
        <v>861.194444444444</v>
      </c>
      <c r="L24" s="189">
        <v>897.694444444444</v>
      </c>
      <c r="M24" s="189">
        <v>934.833333333333</v>
      </c>
      <c r="N24" s="189">
        <v>959.083333333333</v>
      </c>
      <c r="O24" s="190">
        <v>1079.06</v>
      </c>
      <c r="P24" s="190">
        <v>1088.5</v>
      </c>
      <c r="Q24" s="190">
        <v>979.89</v>
      </c>
      <c r="R24" s="190">
        <v>1135.72</v>
      </c>
      <c r="S24" s="190">
        <v>1041.28</v>
      </c>
      <c r="T24" s="190">
        <v>970.44</v>
      </c>
      <c r="U24" s="190">
        <v>1230.17</v>
      </c>
      <c r="V24" s="190">
        <v>1097.94</v>
      </c>
      <c r="W24" s="190">
        <v>979.89</v>
      </c>
      <c r="X24" s="190">
        <v>1145.17</v>
      </c>
      <c r="Y24" s="190">
        <v>1003.5</v>
      </c>
      <c r="Z24" s="190">
        <v>1083.78</v>
      </c>
      <c r="AA24" s="190">
        <v>1140.44</v>
      </c>
      <c r="AB24" s="190">
        <v>1003.5</v>
      </c>
      <c r="AC24" s="190">
        <v>1126.28</v>
      </c>
      <c r="AD24" s="190"/>
      <c r="AE24" s="189">
        <v>641.694444444444</v>
      </c>
      <c r="AF24" s="189">
        <v>631.638888888889</v>
      </c>
      <c r="AG24" s="189">
        <v>608.611111111111</v>
      </c>
      <c r="AH24" s="189">
        <v>663.972222222222</v>
      </c>
      <c r="AI24" s="189">
        <v>595.138888888889</v>
      </c>
      <c r="AJ24" s="189">
        <v>583.027777777778</v>
      </c>
      <c r="AK24" s="189">
        <v>597.14</v>
      </c>
      <c r="AL24" s="189">
        <v>871.03</v>
      </c>
      <c r="AM24" s="189">
        <v>828.53</v>
      </c>
    </row>
    <row r="25" s="180" customFormat="1" ht="20" customHeight="1" spans="1:39">
      <c r="A25" s="105">
        <v>9</v>
      </c>
      <c r="B25" s="189">
        <v>1196.41666666667</v>
      </c>
      <c r="C25" s="189">
        <v>1023.91666666667</v>
      </c>
      <c r="D25" s="189">
        <v>1527</v>
      </c>
      <c r="E25" s="189">
        <v>1312.94444444444</v>
      </c>
      <c r="F25" s="189">
        <v>1367</v>
      </c>
      <c r="G25" s="190">
        <v>1137.19</v>
      </c>
      <c r="H25" s="190">
        <v>1137.19</v>
      </c>
      <c r="I25" s="190">
        <v>1007.19</v>
      </c>
      <c r="J25" s="189"/>
      <c r="K25" s="189">
        <v>902.416666666667</v>
      </c>
      <c r="L25" s="189">
        <v>936.888888888889</v>
      </c>
      <c r="M25" s="189">
        <v>977.166666666667</v>
      </c>
      <c r="N25" s="189">
        <v>1003.91666666667</v>
      </c>
      <c r="O25" s="190">
        <v>1132.19</v>
      </c>
      <c r="P25" s="190">
        <v>1142.19</v>
      </c>
      <c r="Q25" s="190">
        <v>1027.19</v>
      </c>
      <c r="R25" s="190">
        <v>1192.19</v>
      </c>
      <c r="S25" s="190">
        <v>1092.19</v>
      </c>
      <c r="T25" s="190">
        <v>1017.19</v>
      </c>
      <c r="U25" s="190">
        <v>1292.19</v>
      </c>
      <c r="V25" s="190">
        <v>1152.19</v>
      </c>
      <c r="W25" s="190">
        <v>1027.19</v>
      </c>
      <c r="X25" s="190">
        <v>1202.19</v>
      </c>
      <c r="Y25" s="190">
        <v>1052.19</v>
      </c>
      <c r="Z25" s="190">
        <v>1137.19</v>
      </c>
      <c r="AA25" s="190">
        <v>1197.19</v>
      </c>
      <c r="AB25" s="190">
        <v>1052.19</v>
      </c>
      <c r="AC25" s="190">
        <v>1182.19</v>
      </c>
      <c r="AD25" s="190"/>
      <c r="AE25" s="189">
        <v>667.5</v>
      </c>
      <c r="AF25" s="189">
        <v>659</v>
      </c>
      <c r="AG25" s="189">
        <v>633.305555555556</v>
      </c>
      <c r="AH25" s="189">
        <v>692.638888888889</v>
      </c>
      <c r="AI25" s="189">
        <v>618.444444444444</v>
      </c>
      <c r="AJ25" s="189">
        <v>604.666666666667</v>
      </c>
      <c r="AK25" s="189">
        <v>627.42</v>
      </c>
      <c r="AL25" s="189">
        <v>917.42</v>
      </c>
      <c r="AM25" s="189">
        <v>872.42</v>
      </c>
    </row>
    <row r="26" s="180" customFormat="1" ht="20" customHeight="1" spans="1:39">
      <c r="A26" s="105">
        <v>9.5</v>
      </c>
      <c r="B26" s="189">
        <v>1251.94444444444</v>
      </c>
      <c r="C26" s="189">
        <v>1067.83333333333</v>
      </c>
      <c r="D26" s="189">
        <v>1600.83</v>
      </c>
      <c r="E26" s="189">
        <v>1377.13888888889</v>
      </c>
      <c r="F26" s="189">
        <v>1431.94</v>
      </c>
      <c r="G26" s="190">
        <v>1190.61</v>
      </c>
      <c r="H26" s="190">
        <v>1190.61</v>
      </c>
      <c r="I26" s="190">
        <v>1053.39</v>
      </c>
      <c r="J26" s="189"/>
      <c r="K26" s="189">
        <v>943.638888888889</v>
      </c>
      <c r="L26" s="189">
        <v>976.083333333333</v>
      </c>
      <c r="M26" s="189">
        <v>1019.5</v>
      </c>
      <c r="N26" s="189">
        <v>1046.72222222222</v>
      </c>
      <c r="O26" s="190">
        <v>1185.33</v>
      </c>
      <c r="P26" s="190">
        <v>1195.89</v>
      </c>
      <c r="Q26" s="190">
        <v>1074.5</v>
      </c>
      <c r="R26" s="190">
        <v>1248.67</v>
      </c>
      <c r="S26" s="190">
        <v>1143.11</v>
      </c>
      <c r="T26" s="190">
        <v>1063.94</v>
      </c>
      <c r="U26" s="190">
        <v>1354.22</v>
      </c>
      <c r="V26" s="190">
        <v>1206.44</v>
      </c>
      <c r="W26" s="190">
        <v>1074.5</v>
      </c>
      <c r="X26" s="190">
        <v>1259.22</v>
      </c>
      <c r="Y26" s="190">
        <v>1100.89</v>
      </c>
      <c r="Z26" s="190">
        <v>1190.61</v>
      </c>
      <c r="AA26" s="190">
        <v>1253.94</v>
      </c>
      <c r="AB26" s="190">
        <v>1100.89</v>
      </c>
      <c r="AC26" s="190">
        <v>1238.11</v>
      </c>
      <c r="AD26" s="190"/>
      <c r="AE26" s="189">
        <v>693.305555555556</v>
      </c>
      <c r="AF26" s="189">
        <v>686.361111111111</v>
      </c>
      <c r="AG26" s="189">
        <v>660.027777777778</v>
      </c>
      <c r="AH26" s="189">
        <v>719.277777777778</v>
      </c>
      <c r="AI26" s="189">
        <v>643.777777777778</v>
      </c>
      <c r="AJ26" s="189">
        <v>624.277777777778</v>
      </c>
      <c r="AK26" s="189">
        <v>659.72</v>
      </c>
      <c r="AL26" s="189">
        <v>965.83</v>
      </c>
      <c r="AM26" s="189">
        <v>918.33</v>
      </c>
    </row>
    <row r="27" s="180" customFormat="1" ht="20" customHeight="1" spans="1:39">
      <c r="A27" s="105">
        <v>10</v>
      </c>
      <c r="B27" s="189">
        <v>1305.44444444444</v>
      </c>
      <c r="C27" s="189">
        <v>1111.75</v>
      </c>
      <c r="D27" s="189">
        <v>1676.69</v>
      </c>
      <c r="E27" s="189">
        <v>1441.33333333333</v>
      </c>
      <c r="F27" s="189">
        <v>1498.92</v>
      </c>
      <c r="G27" s="190">
        <v>1244.03</v>
      </c>
      <c r="H27" s="190">
        <v>1244.03</v>
      </c>
      <c r="I27" s="190">
        <v>1099.58</v>
      </c>
      <c r="J27" s="189"/>
      <c r="K27" s="189">
        <v>984.861111111111</v>
      </c>
      <c r="L27" s="189">
        <v>1017.30555555556</v>
      </c>
      <c r="M27" s="189">
        <v>1061.83333333333</v>
      </c>
      <c r="N27" s="189">
        <v>1089.52777777778</v>
      </c>
      <c r="O27" s="190">
        <v>1238.47</v>
      </c>
      <c r="P27" s="190">
        <v>1249.58</v>
      </c>
      <c r="Q27" s="190">
        <v>1121.81</v>
      </c>
      <c r="R27" s="190">
        <v>1305.14</v>
      </c>
      <c r="S27" s="190">
        <v>1194.03</v>
      </c>
      <c r="T27" s="190">
        <v>1110.69</v>
      </c>
      <c r="U27" s="190">
        <v>1416.25</v>
      </c>
      <c r="V27" s="190">
        <v>1260.69</v>
      </c>
      <c r="W27" s="190">
        <v>1121.81</v>
      </c>
      <c r="X27" s="190">
        <v>1316.25</v>
      </c>
      <c r="Y27" s="190">
        <v>1149.58</v>
      </c>
      <c r="Z27" s="190">
        <v>1244.03</v>
      </c>
      <c r="AA27" s="190">
        <v>1310.69</v>
      </c>
      <c r="AB27" s="190">
        <v>1149.58</v>
      </c>
      <c r="AC27" s="190">
        <v>1294.03</v>
      </c>
      <c r="AD27" s="190"/>
      <c r="AE27" s="189">
        <v>721.138888888889</v>
      </c>
      <c r="AF27" s="189">
        <v>711.694444444444</v>
      </c>
      <c r="AG27" s="189">
        <v>684.722222222222</v>
      </c>
      <c r="AH27" s="189">
        <v>747.944444444444</v>
      </c>
      <c r="AI27" s="189">
        <v>669.111111111111</v>
      </c>
      <c r="AJ27" s="189">
        <v>643.888888888889</v>
      </c>
      <c r="AK27" s="189">
        <v>692.03</v>
      </c>
      <c r="AL27" s="189">
        <v>1014.25</v>
      </c>
      <c r="AM27" s="189">
        <v>964.25</v>
      </c>
    </row>
    <row r="28" s="180" customFormat="1" ht="20" customHeight="1" spans="1:39">
      <c r="A28" s="105">
        <v>10.5</v>
      </c>
      <c r="B28" s="189">
        <v>1360.97222222222</v>
      </c>
      <c r="C28" s="189">
        <v>1157.69444444444</v>
      </c>
      <c r="D28" s="189">
        <v>1750.53</v>
      </c>
      <c r="E28" s="189">
        <v>1505.52777777778</v>
      </c>
      <c r="F28" s="189">
        <v>1563.86</v>
      </c>
      <c r="G28" s="190">
        <v>1297.44</v>
      </c>
      <c r="H28" s="190">
        <v>1297.44</v>
      </c>
      <c r="I28" s="190">
        <v>1145.78</v>
      </c>
      <c r="J28" s="189"/>
      <c r="K28" s="189">
        <v>1024.05555555556</v>
      </c>
      <c r="L28" s="189">
        <v>1056.5</v>
      </c>
      <c r="M28" s="189">
        <v>1102.13888888889</v>
      </c>
      <c r="N28" s="189">
        <v>1134.36111111111</v>
      </c>
      <c r="O28" s="190">
        <v>1291.61</v>
      </c>
      <c r="P28" s="190">
        <v>1303.28</v>
      </c>
      <c r="Q28" s="190">
        <v>1169.11</v>
      </c>
      <c r="R28" s="190">
        <v>1361.61</v>
      </c>
      <c r="S28" s="190">
        <v>1244.94</v>
      </c>
      <c r="T28" s="190">
        <v>1157.44</v>
      </c>
      <c r="U28" s="190">
        <v>1478.28</v>
      </c>
      <c r="V28" s="190">
        <v>1314.94</v>
      </c>
      <c r="W28" s="190">
        <v>1169.11</v>
      </c>
      <c r="X28" s="190">
        <v>1373.28</v>
      </c>
      <c r="Y28" s="190">
        <v>1198.28</v>
      </c>
      <c r="Z28" s="190">
        <v>1297.44</v>
      </c>
      <c r="AA28" s="190">
        <v>1367.44</v>
      </c>
      <c r="AB28" s="190">
        <v>1198.28</v>
      </c>
      <c r="AC28" s="190">
        <v>1349.94</v>
      </c>
      <c r="AD28" s="190"/>
      <c r="AE28" s="189">
        <v>751</v>
      </c>
      <c r="AF28" s="189">
        <v>739.055555555556</v>
      </c>
      <c r="AG28" s="189">
        <v>709.416666666667</v>
      </c>
      <c r="AH28" s="189">
        <v>776.611111111111</v>
      </c>
      <c r="AI28" s="189">
        <v>694.444444444444</v>
      </c>
      <c r="AJ28" s="189">
        <v>665.527777777778</v>
      </c>
      <c r="AK28" s="189">
        <v>722.31</v>
      </c>
      <c r="AL28" s="189">
        <v>1060.64</v>
      </c>
      <c r="AM28" s="189">
        <v>1008.14</v>
      </c>
    </row>
    <row r="29" s="180" customFormat="1" ht="20" customHeight="1" spans="1:39">
      <c r="A29" s="105">
        <v>11</v>
      </c>
      <c r="B29" s="189">
        <v>1414.47222222222</v>
      </c>
      <c r="C29" s="189">
        <v>1201.61111111111</v>
      </c>
      <c r="D29" s="189">
        <v>1824.36</v>
      </c>
      <c r="E29" s="189">
        <v>1569.72222222222</v>
      </c>
      <c r="F29" s="189">
        <v>1628.81</v>
      </c>
      <c r="G29" s="190">
        <v>1350.86</v>
      </c>
      <c r="H29" s="190">
        <v>1350.86</v>
      </c>
      <c r="I29" s="190">
        <v>1191.97</v>
      </c>
      <c r="J29" s="189"/>
      <c r="K29" s="189">
        <v>1065.27777777778</v>
      </c>
      <c r="L29" s="189">
        <v>1097.72222222222</v>
      </c>
      <c r="M29" s="189">
        <v>1144.47222222222</v>
      </c>
      <c r="N29" s="189">
        <v>1177.16666666667</v>
      </c>
      <c r="O29" s="190">
        <v>1344.75</v>
      </c>
      <c r="P29" s="190">
        <v>1356.97</v>
      </c>
      <c r="Q29" s="190">
        <v>1216.42</v>
      </c>
      <c r="R29" s="190">
        <v>1418.08</v>
      </c>
      <c r="S29" s="190">
        <v>1295.86</v>
      </c>
      <c r="T29" s="190">
        <v>1204.19</v>
      </c>
      <c r="U29" s="190">
        <v>1540.31</v>
      </c>
      <c r="V29" s="190">
        <v>1369.19</v>
      </c>
      <c r="W29" s="190">
        <v>1216.42</v>
      </c>
      <c r="X29" s="190">
        <v>1430.31</v>
      </c>
      <c r="Y29" s="190">
        <v>1246.97</v>
      </c>
      <c r="Z29" s="190">
        <v>1350.86</v>
      </c>
      <c r="AA29" s="190">
        <v>1424.19</v>
      </c>
      <c r="AB29" s="190">
        <v>1246.97</v>
      </c>
      <c r="AC29" s="190">
        <v>1405.86</v>
      </c>
      <c r="AD29" s="190"/>
      <c r="AE29" s="189">
        <v>778.833333333333</v>
      </c>
      <c r="AF29" s="189">
        <v>766.416666666667</v>
      </c>
      <c r="AG29" s="189">
        <v>734.111111111111</v>
      </c>
      <c r="AH29" s="189">
        <v>803.25</v>
      </c>
      <c r="AI29" s="189">
        <v>719.777777777778</v>
      </c>
      <c r="AJ29" s="189">
        <v>685.138888888889</v>
      </c>
      <c r="AK29" s="189">
        <v>754.61</v>
      </c>
      <c r="AL29" s="189">
        <v>1109.06</v>
      </c>
      <c r="AM29" s="189">
        <v>1054.06</v>
      </c>
    </row>
    <row r="30" s="180" customFormat="1" ht="20" customHeight="1" spans="1:39">
      <c r="A30" s="105">
        <v>11.5</v>
      </c>
      <c r="B30" s="189">
        <v>1470</v>
      </c>
      <c r="C30" s="189">
        <v>1247.55555555556</v>
      </c>
      <c r="D30" s="189">
        <v>1898.19</v>
      </c>
      <c r="E30" s="189">
        <v>1633.91666666667</v>
      </c>
      <c r="F30" s="189">
        <v>1693.75</v>
      </c>
      <c r="G30" s="190">
        <v>1404.28</v>
      </c>
      <c r="H30" s="190">
        <v>1404.28</v>
      </c>
      <c r="I30" s="190">
        <v>1238.17</v>
      </c>
      <c r="J30" s="189"/>
      <c r="K30" s="189">
        <v>1106.5</v>
      </c>
      <c r="L30" s="189">
        <v>1136.91666666667</v>
      </c>
      <c r="M30" s="189">
        <v>1186.80555555556</v>
      </c>
      <c r="N30" s="189">
        <v>1219.97222222222</v>
      </c>
      <c r="O30" s="190">
        <v>1397.89</v>
      </c>
      <c r="P30" s="190">
        <v>1410.67</v>
      </c>
      <c r="Q30" s="190">
        <v>1263.72</v>
      </c>
      <c r="R30" s="190">
        <v>1474.56</v>
      </c>
      <c r="S30" s="190">
        <v>1346.78</v>
      </c>
      <c r="T30" s="190">
        <v>1250.94</v>
      </c>
      <c r="U30" s="190">
        <v>1602.33</v>
      </c>
      <c r="V30" s="190">
        <v>1423.44</v>
      </c>
      <c r="W30" s="190">
        <v>1263.72</v>
      </c>
      <c r="X30" s="190">
        <v>1487.33</v>
      </c>
      <c r="Y30" s="190">
        <v>1295.67</v>
      </c>
      <c r="Z30" s="190">
        <v>1404.28</v>
      </c>
      <c r="AA30" s="190">
        <v>1480.94</v>
      </c>
      <c r="AB30" s="190">
        <v>1295.67</v>
      </c>
      <c r="AC30" s="190">
        <v>1461.78</v>
      </c>
      <c r="AD30" s="190"/>
      <c r="AE30" s="189">
        <v>808.694444444444</v>
      </c>
      <c r="AF30" s="189">
        <v>793.777777777778</v>
      </c>
      <c r="AG30" s="189">
        <v>760.833333333333</v>
      </c>
      <c r="AH30" s="189">
        <v>831.916666666667</v>
      </c>
      <c r="AI30" s="189">
        <v>743.083333333333</v>
      </c>
      <c r="AJ30" s="189">
        <v>706.777777777778</v>
      </c>
      <c r="AK30" s="189">
        <v>786.92</v>
      </c>
      <c r="AL30" s="189">
        <v>1157.47</v>
      </c>
      <c r="AM30" s="189">
        <v>1099.97</v>
      </c>
    </row>
    <row r="31" s="180" customFormat="1" ht="20" customHeight="1" spans="1:39">
      <c r="A31" s="105">
        <v>12</v>
      </c>
      <c r="B31" s="189">
        <v>1525.52777777778</v>
      </c>
      <c r="C31" s="189">
        <v>1291.47222222222</v>
      </c>
      <c r="D31" s="189">
        <v>1972.03</v>
      </c>
      <c r="E31" s="189">
        <v>1698.11111111111</v>
      </c>
      <c r="F31" s="189">
        <v>1758.69</v>
      </c>
      <c r="G31" s="190">
        <v>1457.69</v>
      </c>
      <c r="H31" s="190">
        <v>1457.69</v>
      </c>
      <c r="I31" s="190">
        <v>1284.36</v>
      </c>
      <c r="J31" s="189"/>
      <c r="K31" s="189">
        <v>1147.72222222222</v>
      </c>
      <c r="L31" s="189">
        <v>1178.13888888889</v>
      </c>
      <c r="M31" s="189">
        <v>1229.13888888889</v>
      </c>
      <c r="N31" s="189">
        <v>1264.80555555556</v>
      </c>
      <c r="O31" s="190">
        <v>1451.03</v>
      </c>
      <c r="P31" s="190">
        <v>1464.36</v>
      </c>
      <c r="Q31" s="190">
        <v>1311.03</v>
      </c>
      <c r="R31" s="190">
        <v>1531.03</v>
      </c>
      <c r="S31" s="190">
        <v>1397.69</v>
      </c>
      <c r="T31" s="190">
        <v>1297.69</v>
      </c>
      <c r="U31" s="190">
        <v>1664.36</v>
      </c>
      <c r="V31" s="190">
        <v>1477.69</v>
      </c>
      <c r="W31" s="190">
        <v>1311.03</v>
      </c>
      <c r="X31" s="190">
        <v>1544.36</v>
      </c>
      <c r="Y31" s="190">
        <v>1344.36</v>
      </c>
      <c r="Z31" s="190">
        <v>1457.69</v>
      </c>
      <c r="AA31" s="190">
        <v>1537.69</v>
      </c>
      <c r="AB31" s="190">
        <v>1344.36</v>
      </c>
      <c r="AC31" s="190">
        <v>1517.69</v>
      </c>
      <c r="AD31" s="190"/>
      <c r="AE31" s="189">
        <v>836.527777777778</v>
      </c>
      <c r="AF31" s="189">
        <v>819.111111111111</v>
      </c>
      <c r="AG31" s="189">
        <v>785.527777777778</v>
      </c>
      <c r="AH31" s="189">
        <v>860.583333333333</v>
      </c>
      <c r="AI31" s="189">
        <v>768.416666666667</v>
      </c>
      <c r="AJ31" s="189">
        <v>726.388888888889</v>
      </c>
      <c r="AK31" s="189">
        <v>817.19</v>
      </c>
      <c r="AL31" s="189">
        <v>1203.86</v>
      </c>
      <c r="AM31" s="189">
        <v>1143.86</v>
      </c>
    </row>
    <row r="32" s="180" customFormat="1" ht="20" customHeight="1" spans="1:39">
      <c r="A32" s="105">
        <v>12.5</v>
      </c>
      <c r="B32" s="189">
        <v>1579.02777777778</v>
      </c>
      <c r="C32" s="189">
        <v>1335.38888888889</v>
      </c>
      <c r="D32" s="189">
        <v>2045.86</v>
      </c>
      <c r="E32" s="189">
        <v>1762.30555555556</v>
      </c>
      <c r="F32" s="189">
        <v>1823.64</v>
      </c>
      <c r="G32" s="190">
        <v>1511.11</v>
      </c>
      <c r="H32" s="190">
        <v>1511.11</v>
      </c>
      <c r="I32" s="190">
        <v>1330.56</v>
      </c>
      <c r="J32" s="189"/>
      <c r="K32" s="189">
        <v>1188.94444444444</v>
      </c>
      <c r="L32" s="189">
        <v>1217.33333333333</v>
      </c>
      <c r="M32" s="189">
        <v>1271.47222222222</v>
      </c>
      <c r="N32" s="189">
        <v>1307.61111111111</v>
      </c>
      <c r="O32" s="190">
        <v>1504.17</v>
      </c>
      <c r="P32" s="190">
        <v>1518.06</v>
      </c>
      <c r="Q32" s="190">
        <v>1358.33</v>
      </c>
      <c r="R32" s="190">
        <v>1587.5</v>
      </c>
      <c r="S32" s="190">
        <v>1448.61</v>
      </c>
      <c r="T32" s="190">
        <v>1344.44</v>
      </c>
      <c r="U32" s="190">
        <v>1726.39</v>
      </c>
      <c r="V32" s="190">
        <v>1531.94</v>
      </c>
      <c r="W32" s="190">
        <v>1358.33</v>
      </c>
      <c r="X32" s="190">
        <v>1601.39</v>
      </c>
      <c r="Y32" s="190">
        <v>1393.06</v>
      </c>
      <c r="Z32" s="190">
        <v>1511.11</v>
      </c>
      <c r="AA32" s="190">
        <v>1594.44</v>
      </c>
      <c r="AB32" s="190">
        <v>1393.06</v>
      </c>
      <c r="AC32" s="190">
        <v>1573.61</v>
      </c>
      <c r="AD32" s="190"/>
      <c r="AE32" s="189">
        <v>864.361111111111</v>
      </c>
      <c r="AF32" s="189">
        <v>846.472222222222</v>
      </c>
      <c r="AG32" s="189">
        <v>810.222222222222</v>
      </c>
      <c r="AH32" s="189">
        <v>887.222222222222</v>
      </c>
      <c r="AI32" s="189">
        <v>793.75</v>
      </c>
      <c r="AJ32" s="189">
        <v>748.027777777778</v>
      </c>
      <c r="AK32" s="189">
        <v>849.5</v>
      </c>
      <c r="AL32" s="189">
        <v>1252.28</v>
      </c>
      <c r="AM32" s="189">
        <v>1189.78</v>
      </c>
    </row>
    <row r="33" s="180" customFormat="1" ht="20" customHeight="1" spans="1:39">
      <c r="A33" s="105">
        <v>13</v>
      </c>
      <c r="B33" s="189">
        <v>1634.55555555556</v>
      </c>
      <c r="C33" s="189">
        <v>1381.33333333333</v>
      </c>
      <c r="D33" s="189">
        <v>2121.72</v>
      </c>
      <c r="E33" s="189">
        <v>1826.5</v>
      </c>
      <c r="F33" s="189">
        <v>1890.61</v>
      </c>
      <c r="G33" s="190">
        <v>1564.53</v>
      </c>
      <c r="H33" s="190">
        <v>1564.53</v>
      </c>
      <c r="I33" s="190">
        <v>1376.75</v>
      </c>
      <c r="J33" s="189"/>
      <c r="K33" s="189">
        <v>1230.16666666667</v>
      </c>
      <c r="L33" s="189">
        <v>1256.52777777778</v>
      </c>
      <c r="M33" s="189">
        <v>1313.80555555556</v>
      </c>
      <c r="N33" s="189">
        <v>1352.44444444444</v>
      </c>
      <c r="O33" s="190">
        <v>1557.31</v>
      </c>
      <c r="P33" s="190">
        <v>1571.75</v>
      </c>
      <c r="Q33" s="190">
        <v>1405.64</v>
      </c>
      <c r="R33" s="190">
        <v>1643.97</v>
      </c>
      <c r="S33" s="190">
        <v>1499.53</v>
      </c>
      <c r="T33" s="190">
        <v>1391.19</v>
      </c>
      <c r="U33" s="190">
        <v>1788.42</v>
      </c>
      <c r="V33" s="190">
        <v>1586.19</v>
      </c>
      <c r="W33" s="190">
        <v>1405.64</v>
      </c>
      <c r="X33" s="190">
        <v>1658.42</v>
      </c>
      <c r="Y33" s="190">
        <v>1441.75</v>
      </c>
      <c r="Z33" s="190">
        <v>1564.53</v>
      </c>
      <c r="AA33" s="190">
        <v>1651.19</v>
      </c>
      <c r="AB33" s="190">
        <v>1441.75</v>
      </c>
      <c r="AC33" s="190">
        <v>1629.53</v>
      </c>
      <c r="AD33" s="190"/>
      <c r="AE33" s="189">
        <v>894.222222222222</v>
      </c>
      <c r="AF33" s="189">
        <v>873.833333333333</v>
      </c>
      <c r="AG33" s="189">
        <v>834.916666666667</v>
      </c>
      <c r="AH33" s="189">
        <v>915.888888888889</v>
      </c>
      <c r="AI33" s="189">
        <v>819.083333333333</v>
      </c>
      <c r="AJ33" s="189">
        <v>767.638888888889</v>
      </c>
      <c r="AK33" s="189">
        <v>879.78</v>
      </c>
      <c r="AL33" s="189">
        <v>1298.67</v>
      </c>
      <c r="AM33" s="189">
        <v>1233.67</v>
      </c>
    </row>
    <row r="34" s="180" customFormat="1" ht="20" customHeight="1" spans="1:39">
      <c r="A34" s="105">
        <v>13.5</v>
      </c>
      <c r="B34" s="189">
        <v>1688.05555555556</v>
      </c>
      <c r="C34" s="189">
        <v>1425.25</v>
      </c>
      <c r="D34" s="189">
        <v>2195.56</v>
      </c>
      <c r="E34" s="189">
        <v>1890.69444444444</v>
      </c>
      <c r="F34" s="189">
        <v>1955.56</v>
      </c>
      <c r="G34" s="190">
        <v>1617.94</v>
      </c>
      <c r="H34" s="190">
        <v>1617.94</v>
      </c>
      <c r="I34" s="190">
        <v>1422.94</v>
      </c>
      <c r="J34" s="189"/>
      <c r="K34" s="189">
        <v>1271.38888888889</v>
      </c>
      <c r="L34" s="189">
        <v>1297.75</v>
      </c>
      <c r="M34" s="189">
        <v>1356.13888888889</v>
      </c>
      <c r="N34" s="189">
        <v>1395.25</v>
      </c>
      <c r="O34" s="190">
        <v>1610.44</v>
      </c>
      <c r="P34" s="190">
        <v>1625.44</v>
      </c>
      <c r="Q34" s="190">
        <v>1452.94</v>
      </c>
      <c r="R34" s="190">
        <v>1700.44</v>
      </c>
      <c r="S34" s="190">
        <v>1550.44</v>
      </c>
      <c r="T34" s="190">
        <v>1437.94</v>
      </c>
      <c r="U34" s="190">
        <v>1850.44</v>
      </c>
      <c r="V34" s="190">
        <v>1640.44</v>
      </c>
      <c r="W34" s="190">
        <v>1452.94</v>
      </c>
      <c r="X34" s="190">
        <v>1715.44</v>
      </c>
      <c r="Y34" s="190">
        <v>1490.44</v>
      </c>
      <c r="Z34" s="190">
        <v>1617.94</v>
      </c>
      <c r="AA34" s="190">
        <v>1707.94</v>
      </c>
      <c r="AB34" s="190">
        <v>1490.44</v>
      </c>
      <c r="AC34" s="190">
        <v>1685.44</v>
      </c>
      <c r="AD34" s="190"/>
      <c r="AE34" s="189">
        <v>922.055555555556</v>
      </c>
      <c r="AF34" s="189">
        <v>901.194444444444</v>
      </c>
      <c r="AG34" s="189">
        <v>859.611111111111</v>
      </c>
      <c r="AH34" s="189">
        <v>944.555555555556</v>
      </c>
      <c r="AI34" s="189">
        <v>842.388888888889</v>
      </c>
      <c r="AJ34" s="189">
        <v>785.222222222222</v>
      </c>
      <c r="AK34" s="189">
        <v>912.08</v>
      </c>
      <c r="AL34" s="189">
        <v>1347.08</v>
      </c>
      <c r="AM34" s="189">
        <v>1279.58</v>
      </c>
    </row>
    <row r="35" s="180" customFormat="1" ht="20" customHeight="1" spans="1:39">
      <c r="A35" s="105">
        <v>14</v>
      </c>
      <c r="B35" s="189">
        <v>1743.58333333333</v>
      </c>
      <c r="C35" s="189">
        <v>1471.19444444444</v>
      </c>
      <c r="D35" s="189">
        <v>2269.39</v>
      </c>
      <c r="E35" s="189">
        <v>1954.88888888889</v>
      </c>
      <c r="F35" s="189">
        <v>2020.5</v>
      </c>
      <c r="G35" s="190">
        <v>1671.36</v>
      </c>
      <c r="H35" s="190">
        <v>1671.36</v>
      </c>
      <c r="I35" s="190">
        <v>1469.14</v>
      </c>
      <c r="J35" s="189"/>
      <c r="K35" s="189">
        <v>1312.61111111111</v>
      </c>
      <c r="L35" s="189">
        <v>1336.94444444444</v>
      </c>
      <c r="M35" s="189">
        <v>1396.44444444444</v>
      </c>
      <c r="N35" s="189">
        <v>1438.05555555556</v>
      </c>
      <c r="O35" s="190">
        <v>1663.58</v>
      </c>
      <c r="P35" s="190">
        <v>1679.14</v>
      </c>
      <c r="Q35" s="190">
        <v>1500.25</v>
      </c>
      <c r="R35" s="190">
        <v>1756.92</v>
      </c>
      <c r="S35" s="190">
        <v>1601.36</v>
      </c>
      <c r="T35" s="190">
        <v>1484.69</v>
      </c>
      <c r="U35" s="190">
        <v>1912.47</v>
      </c>
      <c r="V35" s="190">
        <v>1694.69</v>
      </c>
      <c r="W35" s="190">
        <v>1500.25</v>
      </c>
      <c r="X35" s="190">
        <v>1772.47</v>
      </c>
      <c r="Y35" s="190">
        <v>1539.14</v>
      </c>
      <c r="Z35" s="190">
        <v>1671.36</v>
      </c>
      <c r="AA35" s="190">
        <v>1764.69</v>
      </c>
      <c r="AB35" s="190">
        <v>1539.14</v>
      </c>
      <c r="AC35" s="190">
        <v>1741.36</v>
      </c>
      <c r="AD35" s="190"/>
      <c r="AE35" s="189">
        <v>951.916666666667</v>
      </c>
      <c r="AF35" s="189">
        <v>928.555555555556</v>
      </c>
      <c r="AG35" s="189">
        <v>886.333333333333</v>
      </c>
      <c r="AH35" s="189">
        <v>971.194444444444</v>
      </c>
      <c r="AI35" s="189">
        <v>867.722222222222</v>
      </c>
      <c r="AJ35" s="189">
        <v>806.861111111111</v>
      </c>
      <c r="AK35" s="189">
        <v>944.39</v>
      </c>
      <c r="AL35" s="189">
        <v>1395.5</v>
      </c>
      <c r="AM35" s="189">
        <v>1325.5</v>
      </c>
    </row>
    <row r="36" s="180" customFormat="1" ht="20" customHeight="1" spans="1:39">
      <c r="A36" s="105">
        <v>14.5</v>
      </c>
      <c r="B36" s="189">
        <v>1797.08333333333</v>
      </c>
      <c r="C36" s="189">
        <v>1515.11111111111</v>
      </c>
      <c r="D36" s="189">
        <v>2343.22</v>
      </c>
      <c r="E36" s="189">
        <v>2019.08333333333</v>
      </c>
      <c r="F36" s="189">
        <v>2085.44</v>
      </c>
      <c r="G36" s="190">
        <v>1724.78</v>
      </c>
      <c r="H36" s="190">
        <v>1724.78</v>
      </c>
      <c r="I36" s="190">
        <v>1515.33</v>
      </c>
      <c r="J36" s="189"/>
      <c r="K36" s="189">
        <v>1353.83333333333</v>
      </c>
      <c r="L36" s="189">
        <v>1378.16666666667</v>
      </c>
      <c r="M36" s="189">
        <v>1438.77777777778</v>
      </c>
      <c r="N36" s="189">
        <v>1482.88888888889</v>
      </c>
      <c r="O36" s="190">
        <v>1716.72</v>
      </c>
      <c r="P36" s="190">
        <v>1732.83</v>
      </c>
      <c r="Q36" s="190">
        <v>1547.56</v>
      </c>
      <c r="R36" s="190">
        <v>1813.39</v>
      </c>
      <c r="S36" s="190">
        <v>1652.28</v>
      </c>
      <c r="T36" s="190">
        <v>1531.44</v>
      </c>
      <c r="U36" s="190">
        <v>1974.5</v>
      </c>
      <c r="V36" s="190">
        <v>1748.94</v>
      </c>
      <c r="W36" s="190">
        <v>1547.56</v>
      </c>
      <c r="X36" s="190">
        <v>1829.5</v>
      </c>
      <c r="Y36" s="190">
        <v>1587.83</v>
      </c>
      <c r="Z36" s="190">
        <v>1724.78</v>
      </c>
      <c r="AA36" s="190">
        <v>1821.44</v>
      </c>
      <c r="AB36" s="190">
        <v>1587.83</v>
      </c>
      <c r="AC36" s="190">
        <v>1797.28</v>
      </c>
      <c r="AD36" s="190"/>
      <c r="AE36" s="189">
        <v>979.75</v>
      </c>
      <c r="AF36" s="189">
        <v>953.888888888889</v>
      </c>
      <c r="AG36" s="189">
        <v>911.027777777778</v>
      </c>
      <c r="AH36" s="189">
        <v>999.861111111111</v>
      </c>
      <c r="AI36" s="189">
        <v>893.055555555556</v>
      </c>
      <c r="AJ36" s="189">
        <v>826.472222222222</v>
      </c>
      <c r="AK36" s="189">
        <v>974.67</v>
      </c>
      <c r="AL36" s="189">
        <v>1441.89</v>
      </c>
      <c r="AM36" s="189">
        <v>1369.39</v>
      </c>
    </row>
    <row r="37" s="180" customFormat="1" ht="20" customHeight="1" spans="1:39">
      <c r="A37" s="105">
        <v>15</v>
      </c>
      <c r="B37" s="189">
        <v>1852.61111111111</v>
      </c>
      <c r="C37" s="189">
        <v>1561.05555555556</v>
      </c>
      <c r="D37" s="189">
        <v>2417.06</v>
      </c>
      <c r="E37" s="189">
        <v>2083.27777777778</v>
      </c>
      <c r="F37" s="189">
        <v>2150.39</v>
      </c>
      <c r="G37" s="190">
        <v>1776.17</v>
      </c>
      <c r="H37" s="190">
        <v>1776.17</v>
      </c>
      <c r="I37" s="190">
        <v>1559.5</v>
      </c>
      <c r="J37" s="189"/>
      <c r="K37" s="189">
        <v>1393.02777777778</v>
      </c>
      <c r="L37" s="189">
        <v>1417.36111111111</v>
      </c>
      <c r="M37" s="189">
        <v>1481.11111111111</v>
      </c>
      <c r="N37" s="189">
        <v>1525.69444444444</v>
      </c>
      <c r="O37" s="190">
        <v>1767.83</v>
      </c>
      <c r="P37" s="190">
        <v>1784.5</v>
      </c>
      <c r="Q37" s="190">
        <v>1592.83</v>
      </c>
      <c r="R37" s="190">
        <v>1867.83</v>
      </c>
      <c r="S37" s="190">
        <v>1701.17</v>
      </c>
      <c r="T37" s="190">
        <v>1576.17</v>
      </c>
      <c r="U37" s="190">
        <v>2034.5</v>
      </c>
      <c r="V37" s="190">
        <v>1801.17</v>
      </c>
      <c r="W37" s="190">
        <v>1592.83</v>
      </c>
      <c r="X37" s="190">
        <v>1884.5</v>
      </c>
      <c r="Y37" s="190">
        <v>1634.5</v>
      </c>
      <c r="Z37" s="190">
        <v>1776.17</v>
      </c>
      <c r="AA37" s="190">
        <v>1876.17</v>
      </c>
      <c r="AB37" s="190">
        <v>1634.5</v>
      </c>
      <c r="AC37" s="190">
        <v>1851.17</v>
      </c>
      <c r="AD37" s="190"/>
      <c r="AE37" s="189">
        <v>1009.61111111111</v>
      </c>
      <c r="AF37" s="189">
        <v>981.25</v>
      </c>
      <c r="AG37" s="189">
        <v>935.722222222222</v>
      </c>
      <c r="AH37" s="189">
        <v>1028.52777777778</v>
      </c>
      <c r="AI37" s="189">
        <v>918.388888888889</v>
      </c>
      <c r="AJ37" s="189">
        <v>846.083333333333</v>
      </c>
      <c r="AK37" s="189">
        <v>1006.97</v>
      </c>
      <c r="AL37" s="189">
        <v>1490.31</v>
      </c>
      <c r="AM37" s="189">
        <v>1415.31</v>
      </c>
    </row>
    <row r="38" s="180" customFormat="1" ht="20" customHeight="1" spans="1:39">
      <c r="A38" s="105">
        <v>15.5</v>
      </c>
      <c r="B38" s="189">
        <v>1908.13888888889</v>
      </c>
      <c r="C38" s="189">
        <v>1604.97222222222</v>
      </c>
      <c r="D38" s="189">
        <v>2492.92</v>
      </c>
      <c r="E38" s="189">
        <v>2147.47222222222</v>
      </c>
      <c r="F38" s="189">
        <v>2217.36</v>
      </c>
      <c r="G38" s="190">
        <v>1829.58</v>
      </c>
      <c r="H38" s="190">
        <v>1829.58</v>
      </c>
      <c r="I38" s="190">
        <v>1605.69</v>
      </c>
      <c r="J38" s="189"/>
      <c r="K38" s="189">
        <v>1434.25</v>
      </c>
      <c r="L38" s="189">
        <v>1458.58333333333</v>
      </c>
      <c r="M38" s="189">
        <v>1523.44444444444</v>
      </c>
      <c r="N38" s="189">
        <v>1568.5</v>
      </c>
      <c r="O38" s="190">
        <v>1820.97</v>
      </c>
      <c r="P38" s="190">
        <v>1838.19</v>
      </c>
      <c r="Q38" s="190">
        <v>1640.14</v>
      </c>
      <c r="R38" s="190">
        <v>1924.31</v>
      </c>
      <c r="S38" s="190">
        <v>1752.08</v>
      </c>
      <c r="T38" s="190">
        <v>1622.92</v>
      </c>
      <c r="U38" s="190">
        <v>2096.53</v>
      </c>
      <c r="V38" s="190">
        <v>1855.42</v>
      </c>
      <c r="W38" s="190">
        <v>1640.14</v>
      </c>
      <c r="X38" s="190">
        <v>1941.53</v>
      </c>
      <c r="Y38" s="190">
        <v>1683.19</v>
      </c>
      <c r="Z38" s="190">
        <v>1829.58</v>
      </c>
      <c r="AA38" s="190">
        <v>1932.92</v>
      </c>
      <c r="AB38" s="190">
        <v>1683.19</v>
      </c>
      <c r="AC38" s="190">
        <v>1907.08</v>
      </c>
      <c r="AD38" s="190"/>
      <c r="AE38" s="189">
        <v>1037.44444444444</v>
      </c>
      <c r="AF38" s="189">
        <v>1008.61111111111</v>
      </c>
      <c r="AG38" s="189">
        <v>960.416666666667</v>
      </c>
      <c r="AH38" s="189">
        <v>1055.16666666667</v>
      </c>
      <c r="AI38" s="189">
        <v>941.694444444444</v>
      </c>
      <c r="AJ38" s="189">
        <v>865.694444444444</v>
      </c>
      <c r="AK38" s="189">
        <v>1039.28</v>
      </c>
      <c r="AL38" s="189">
        <v>1538.72</v>
      </c>
      <c r="AM38" s="189">
        <v>1461.22</v>
      </c>
    </row>
    <row r="39" s="180" customFormat="1" ht="20" customHeight="1" spans="1:39">
      <c r="A39" s="105">
        <v>16</v>
      </c>
      <c r="B39" s="189">
        <v>1961.63888888889</v>
      </c>
      <c r="C39" s="189">
        <v>1648.88888888889</v>
      </c>
      <c r="D39" s="189">
        <v>2566.75</v>
      </c>
      <c r="E39" s="189">
        <v>2211.66666666667</v>
      </c>
      <c r="F39" s="189">
        <v>2282.31</v>
      </c>
      <c r="G39" s="190">
        <v>1883</v>
      </c>
      <c r="H39" s="190">
        <v>1883</v>
      </c>
      <c r="I39" s="190">
        <v>1651.89</v>
      </c>
      <c r="J39" s="189"/>
      <c r="K39" s="189">
        <v>1475.47222222222</v>
      </c>
      <c r="L39" s="189">
        <v>1497.77777777778</v>
      </c>
      <c r="M39" s="189">
        <v>1565.77777777778</v>
      </c>
      <c r="N39" s="189">
        <v>1613.33333333333</v>
      </c>
      <c r="O39" s="190">
        <v>1874.11</v>
      </c>
      <c r="P39" s="190">
        <v>1891.89</v>
      </c>
      <c r="Q39" s="190">
        <v>1687.44</v>
      </c>
      <c r="R39" s="190">
        <v>1980.78</v>
      </c>
      <c r="S39" s="190">
        <v>1803</v>
      </c>
      <c r="T39" s="190">
        <v>1669.67</v>
      </c>
      <c r="U39" s="190">
        <v>2158.56</v>
      </c>
      <c r="V39" s="190">
        <v>1909.67</v>
      </c>
      <c r="W39" s="190">
        <v>1687.44</v>
      </c>
      <c r="X39" s="190">
        <v>1998.56</v>
      </c>
      <c r="Y39" s="190">
        <v>1731.89</v>
      </c>
      <c r="Z39" s="190">
        <v>1883</v>
      </c>
      <c r="AA39" s="190">
        <v>1989.67</v>
      </c>
      <c r="AB39" s="190">
        <v>1731.89</v>
      </c>
      <c r="AC39" s="190">
        <v>1963</v>
      </c>
      <c r="AD39" s="190"/>
      <c r="AE39" s="189">
        <v>1067.30555555556</v>
      </c>
      <c r="AF39" s="189">
        <v>1035.97222222222</v>
      </c>
      <c r="AG39" s="189">
        <v>987.138888888889</v>
      </c>
      <c r="AH39" s="189">
        <v>1083.83333333333</v>
      </c>
      <c r="AI39" s="189">
        <v>967.027777777778</v>
      </c>
      <c r="AJ39" s="189">
        <v>885.305555555556</v>
      </c>
      <c r="AK39" s="189">
        <v>1069.56</v>
      </c>
      <c r="AL39" s="189">
        <v>1585.11</v>
      </c>
      <c r="AM39" s="189">
        <v>1505.11</v>
      </c>
    </row>
    <row r="40" s="180" customFormat="1" ht="20" customHeight="1" spans="1:39">
      <c r="A40" s="105">
        <v>16.5</v>
      </c>
      <c r="B40" s="189">
        <v>2017.16666666667</v>
      </c>
      <c r="C40" s="189">
        <v>1694.83333333333</v>
      </c>
      <c r="D40" s="189">
        <v>2640.58</v>
      </c>
      <c r="E40" s="189">
        <v>2275.86111111111</v>
      </c>
      <c r="F40" s="189">
        <v>2347.25</v>
      </c>
      <c r="G40" s="190">
        <v>1936.42</v>
      </c>
      <c r="H40" s="190">
        <v>1936.42</v>
      </c>
      <c r="I40" s="190">
        <v>1698.08</v>
      </c>
      <c r="J40" s="189"/>
      <c r="K40" s="189">
        <v>1516.69444444444</v>
      </c>
      <c r="L40" s="189">
        <v>1539</v>
      </c>
      <c r="M40" s="189">
        <v>1608.11111111111</v>
      </c>
      <c r="N40" s="189">
        <v>1656.13888888889</v>
      </c>
      <c r="O40" s="190">
        <v>1927.25</v>
      </c>
      <c r="P40" s="190">
        <v>1945.58</v>
      </c>
      <c r="Q40" s="190">
        <v>1734.75</v>
      </c>
      <c r="R40" s="190">
        <v>2037.25</v>
      </c>
      <c r="S40" s="190">
        <v>1853.92</v>
      </c>
      <c r="T40" s="190">
        <v>1716.42</v>
      </c>
      <c r="U40" s="190">
        <v>2220.58</v>
      </c>
      <c r="V40" s="190">
        <v>1963.92</v>
      </c>
      <c r="W40" s="190">
        <v>1734.75</v>
      </c>
      <c r="X40" s="190">
        <v>2055.58</v>
      </c>
      <c r="Y40" s="190">
        <v>1780.58</v>
      </c>
      <c r="Z40" s="190">
        <v>1936.42</v>
      </c>
      <c r="AA40" s="190">
        <v>2046.42</v>
      </c>
      <c r="AB40" s="190">
        <v>1780.58</v>
      </c>
      <c r="AC40" s="190">
        <v>2018.92</v>
      </c>
      <c r="AD40" s="190"/>
      <c r="AE40" s="189">
        <v>1095.13888888889</v>
      </c>
      <c r="AF40" s="189">
        <v>1061.30555555556</v>
      </c>
      <c r="AG40" s="189">
        <v>1011.83333333333</v>
      </c>
      <c r="AH40" s="189">
        <v>1110.47222222222</v>
      </c>
      <c r="AI40" s="189">
        <v>992.361111111111</v>
      </c>
      <c r="AJ40" s="189">
        <v>904.916666666667</v>
      </c>
      <c r="AK40" s="189">
        <v>1101.86</v>
      </c>
      <c r="AL40" s="189">
        <v>1633.53</v>
      </c>
      <c r="AM40" s="189">
        <v>1551.03</v>
      </c>
    </row>
    <row r="41" s="180" customFormat="1" ht="20" customHeight="1" spans="1:39">
      <c r="A41" s="105">
        <v>17</v>
      </c>
      <c r="B41" s="189">
        <v>2070.66666666667</v>
      </c>
      <c r="C41" s="189">
        <v>1738.75</v>
      </c>
      <c r="D41" s="189">
        <v>2714.42</v>
      </c>
      <c r="E41" s="189">
        <v>2340.05555555556</v>
      </c>
      <c r="F41" s="189">
        <v>2412.19</v>
      </c>
      <c r="G41" s="190">
        <v>1989.83</v>
      </c>
      <c r="H41" s="190">
        <v>1989.83</v>
      </c>
      <c r="I41" s="190">
        <v>1744.28</v>
      </c>
      <c r="J41" s="189"/>
      <c r="K41" s="189">
        <v>1557.91666666667</v>
      </c>
      <c r="L41" s="189">
        <v>1578.19444444444</v>
      </c>
      <c r="M41" s="189">
        <v>1648.41666666667</v>
      </c>
      <c r="N41" s="189">
        <v>1700.97222222222</v>
      </c>
      <c r="O41" s="190">
        <v>1980.39</v>
      </c>
      <c r="P41" s="190">
        <v>1999.28</v>
      </c>
      <c r="Q41" s="190">
        <v>1782.06</v>
      </c>
      <c r="R41" s="190">
        <v>2093.72</v>
      </c>
      <c r="S41" s="190">
        <v>1904.83</v>
      </c>
      <c r="T41" s="190">
        <v>1763.17</v>
      </c>
      <c r="U41" s="190">
        <v>2282.61</v>
      </c>
      <c r="V41" s="190">
        <v>2018.17</v>
      </c>
      <c r="W41" s="190">
        <v>1782.06</v>
      </c>
      <c r="X41" s="190">
        <v>2112.61</v>
      </c>
      <c r="Y41" s="190">
        <v>1829.28</v>
      </c>
      <c r="Z41" s="190">
        <v>1989.83</v>
      </c>
      <c r="AA41" s="190">
        <v>2103.17</v>
      </c>
      <c r="AB41" s="190">
        <v>1829.28</v>
      </c>
      <c r="AC41" s="190">
        <v>2074.83</v>
      </c>
      <c r="AD41" s="190"/>
      <c r="AE41" s="189">
        <v>1125</v>
      </c>
      <c r="AF41" s="189">
        <v>1088.66666666667</v>
      </c>
      <c r="AG41" s="189">
        <v>1036.52777777778</v>
      </c>
      <c r="AH41" s="189">
        <v>1139.13888888889</v>
      </c>
      <c r="AI41" s="189">
        <v>1017.69444444444</v>
      </c>
      <c r="AJ41" s="189">
        <v>924.527777777778</v>
      </c>
      <c r="AK41" s="189">
        <v>1134.17</v>
      </c>
      <c r="AL41" s="189">
        <v>1681.94</v>
      </c>
      <c r="AM41" s="189">
        <v>1596.94</v>
      </c>
    </row>
    <row r="42" s="180" customFormat="1" ht="20" customHeight="1" spans="1:39">
      <c r="A42" s="105">
        <v>17.5</v>
      </c>
      <c r="B42" s="189">
        <v>2126.19444444444</v>
      </c>
      <c r="C42" s="189">
        <v>1784.69444444444</v>
      </c>
      <c r="D42" s="189">
        <v>2788.25</v>
      </c>
      <c r="E42" s="189">
        <v>2404.25</v>
      </c>
      <c r="F42" s="189">
        <v>2477.14</v>
      </c>
      <c r="G42" s="190">
        <v>2043.25</v>
      </c>
      <c r="H42" s="190">
        <v>2043.25</v>
      </c>
      <c r="I42" s="190">
        <v>1790.47</v>
      </c>
      <c r="J42" s="189"/>
      <c r="K42" s="189">
        <v>1599.13888888889</v>
      </c>
      <c r="L42" s="189">
        <v>1617.38888888889</v>
      </c>
      <c r="M42" s="189">
        <v>1690.75</v>
      </c>
      <c r="N42" s="189">
        <v>1743.77777777778</v>
      </c>
      <c r="O42" s="190">
        <v>2033.53</v>
      </c>
      <c r="P42" s="190">
        <v>2052.97</v>
      </c>
      <c r="Q42" s="190">
        <v>1829.36</v>
      </c>
      <c r="R42" s="190">
        <v>2150.19</v>
      </c>
      <c r="S42" s="190">
        <v>1955.75</v>
      </c>
      <c r="T42" s="190">
        <v>1809.92</v>
      </c>
      <c r="U42" s="190">
        <v>2344.64</v>
      </c>
      <c r="V42" s="190">
        <v>2072.42</v>
      </c>
      <c r="W42" s="190">
        <v>1829.36</v>
      </c>
      <c r="X42" s="190">
        <v>2169.64</v>
      </c>
      <c r="Y42" s="190">
        <v>1877.97</v>
      </c>
      <c r="Z42" s="190">
        <v>2043.25</v>
      </c>
      <c r="AA42" s="190">
        <v>2159.92</v>
      </c>
      <c r="AB42" s="190">
        <v>1877.97</v>
      </c>
      <c r="AC42" s="190">
        <v>2130.75</v>
      </c>
      <c r="AD42" s="190"/>
      <c r="AE42" s="189">
        <v>1152.83333333333</v>
      </c>
      <c r="AF42" s="189">
        <v>1116.02777777778</v>
      </c>
      <c r="AG42" s="189">
        <v>1061.22222222222</v>
      </c>
      <c r="AH42" s="189">
        <v>1167.80555555556</v>
      </c>
      <c r="AI42" s="189">
        <v>1043.02777777778</v>
      </c>
      <c r="AJ42" s="189">
        <v>944.138888888889</v>
      </c>
      <c r="AK42" s="189">
        <v>1164.44</v>
      </c>
      <c r="AL42" s="189">
        <v>1728.33</v>
      </c>
      <c r="AM42" s="189">
        <v>1640.83</v>
      </c>
    </row>
    <row r="43" s="180" customFormat="1" ht="20" customHeight="1" spans="1:39">
      <c r="A43" s="105">
        <v>18</v>
      </c>
      <c r="B43" s="189">
        <v>2179.69444444444</v>
      </c>
      <c r="C43" s="189">
        <v>1828.61111111111</v>
      </c>
      <c r="D43" s="189">
        <v>2862.08</v>
      </c>
      <c r="E43" s="189">
        <v>2468.44444444444</v>
      </c>
      <c r="F43" s="189">
        <v>2542.08</v>
      </c>
      <c r="G43" s="190">
        <v>2096.67</v>
      </c>
      <c r="H43" s="190">
        <v>2096.67</v>
      </c>
      <c r="I43" s="190">
        <v>1836.67</v>
      </c>
      <c r="J43" s="189"/>
      <c r="K43" s="189">
        <v>1640.36111111111</v>
      </c>
      <c r="L43" s="189">
        <v>1658.61111111111</v>
      </c>
      <c r="M43" s="189">
        <v>1733.08333333333</v>
      </c>
      <c r="N43" s="189">
        <v>1786.58333333333</v>
      </c>
      <c r="O43" s="190">
        <v>2086.67</v>
      </c>
      <c r="P43" s="190">
        <v>2106.67</v>
      </c>
      <c r="Q43" s="190">
        <v>1876.67</v>
      </c>
      <c r="R43" s="190">
        <v>2206.67</v>
      </c>
      <c r="S43" s="190">
        <v>2006.67</v>
      </c>
      <c r="T43" s="190">
        <v>1856.67</v>
      </c>
      <c r="U43" s="190">
        <v>2406.67</v>
      </c>
      <c r="V43" s="190">
        <v>2126.67</v>
      </c>
      <c r="W43" s="190">
        <v>1876.67</v>
      </c>
      <c r="X43" s="190">
        <v>2226.67</v>
      </c>
      <c r="Y43" s="190">
        <v>1926.67</v>
      </c>
      <c r="Z43" s="190">
        <v>2096.67</v>
      </c>
      <c r="AA43" s="190">
        <v>2216.67</v>
      </c>
      <c r="AB43" s="190">
        <v>1926.67</v>
      </c>
      <c r="AC43" s="190">
        <v>2186.67</v>
      </c>
      <c r="AD43" s="190"/>
      <c r="AE43" s="189">
        <v>1180.66666666667</v>
      </c>
      <c r="AF43" s="189">
        <v>1143.38888888889</v>
      </c>
      <c r="AG43" s="189">
        <v>1085.91666666667</v>
      </c>
      <c r="AH43" s="189">
        <v>1194.44444444444</v>
      </c>
      <c r="AI43" s="189">
        <v>1066.33333333333</v>
      </c>
      <c r="AJ43" s="189">
        <v>963.75</v>
      </c>
      <c r="AK43" s="189">
        <v>1196.75</v>
      </c>
      <c r="AL43" s="189">
        <v>1776.75</v>
      </c>
      <c r="AM43" s="189">
        <v>1686.75</v>
      </c>
    </row>
    <row r="44" s="180" customFormat="1" ht="20" customHeight="1" spans="1:39">
      <c r="A44" s="105">
        <v>18.5</v>
      </c>
      <c r="B44" s="189">
        <v>2235.22222222222</v>
      </c>
      <c r="C44" s="189">
        <v>1872.52777777778</v>
      </c>
      <c r="D44" s="189">
        <v>2937.94</v>
      </c>
      <c r="E44" s="189">
        <v>2534.66666666667</v>
      </c>
      <c r="F44" s="189">
        <v>2609.06</v>
      </c>
      <c r="G44" s="190">
        <v>2150.08</v>
      </c>
      <c r="H44" s="190">
        <v>2150.08</v>
      </c>
      <c r="I44" s="190">
        <v>1882.86</v>
      </c>
      <c r="J44" s="189"/>
      <c r="K44" s="189">
        <v>1681.58333333333</v>
      </c>
      <c r="L44" s="189">
        <v>1697.80555555556</v>
      </c>
      <c r="M44" s="189">
        <v>1775.41666666667</v>
      </c>
      <c r="N44" s="189">
        <v>1831.41666666667</v>
      </c>
      <c r="O44" s="190">
        <v>2139.81</v>
      </c>
      <c r="P44" s="190">
        <v>2160.36</v>
      </c>
      <c r="Q44" s="190">
        <v>1923.97</v>
      </c>
      <c r="R44" s="190">
        <v>2263.14</v>
      </c>
      <c r="S44" s="190">
        <v>2057.58</v>
      </c>
      <c r="T44" s="190">
        <v>1903.42</v>
      </c>
      <c r="U44" s="190">
        <v>2468.69</v>
      </c>
      <c r="V44" s="190">
        <v>2180.92</v>
      </c>
      <c r="W44" s="190">
        <v>1923.97</v>
      </c>
      <c r="X44" s="190">
        <v>2283.69</v>
      </c>
      <c r="Y44" s="190">
        <v>1975.36</v>
      </c>
      <c r="Z44" s="190">
        <v>2150.08</v>
      </c>
      <c r="AA44" s="190">
        <v>2273.42</v>
      </c>
      <c r="AB44" s="190">
        <v>1975.36</v>
      </c>
      <c r="AC44" s="190">
        <v>2242.58</v>
      </c>
      <c r="AD44" s="190"/>
      <c r="AE44" s="189">
        <v>1210.52777777778</v>
      </c>
      <c r="AF44" s="189">
        <v>1168.72222222222</v>
      </c>
      <c r="AG44" s="189">
        <v>1112.63888888889</v>
      </c>
      <c r="AH44" s="189">
        <v>1223.11111111111</v>
      </c>
      <c r="AI44" s="189">
        <v>1091.66666666667</v>
      </c>
      <c r="AJ44" s="189">
        <v>983.361111111111</v>
      </c>
      <c r="AK44" s="189">
        <v>1227.03</v>
      </c>
      <c r="AL44" s="189">
        <v>1823.14</v>
      </c>
      <c r="AM44" s="189">
        <v>1730.64</v>
      </c>
    </row>
    <row r="45" s="180" customFormat="1" ht="20" customHeight="1" spans="1:39">
      <c r="A45" s="105">
        <v>19</v>
      </c>
      <c r="B45" s="189">
        <v>2290.75</v>
      </c>
      <c r="C45" s="189">
        <v>1918.47222222222</v>
      </c>
      <c r="D45" s="189">
        <v>3011.78</v>
      </c>
      <c r="E45" s="189">
        <v>2598.86111111111</v>
      </c>
      <c r="F45" s="189">
        <v>2674</v>
      </c>
      <c r="G45" s="190">
        <v>2203.5</v>
      </c>
      <c r="H45" s="190">
        <v>2203.5</v>
      </c>
      <c r="I45" s="190">
        <v>1929.06</v>
      </c>
      <c r="J45" s="189"/>
      <c r="K45" s="189">
        <v>1722.80555555556</v>
      </c>
      <c r="L45" s="189">
        <v>1739.02777777778</v>
      </c>
      <c r="M45" s="189">
        <v>1817.75</v>
      </c>
      <c r="N45" s="189">
        <v>1874.22222222222</v>
      </c>
      <c r="O45" s="190">
        <v>2192.94</v>
      </c>
      <c r="P45" s="190">
        <v>2214.06</v>
      </c>
      <c r="Q45" s="190">
        <v>1971.28</v>
      </c>
      <c r="R45" s="190">
        <v>2319.61</v>
      </c>
      <c r="S45" s="190">
        <v>2108.5</v>
      </c>
      <c r="T45" s="190">
        <v>1950.17</v>
      </c>
      <c r="U45" s="190">
        <v>2530.72</v>
      </c>
      <c r="V45" s="190">
        <v>2235.17</v>
      </c>
      <c r="W45" s="190">
        <v>1971.28</v>
      </c>
      <c r="X45" s="190">
        <v>2340.72</v>
      </c>
      <c r="Y45" s="190">
        <v>2024.06</v>
      </c>
      <c r="Z45" s="190">
        <v>2203.5</v>
      </c>
      <c r="AA45" s="190">
        <v>2330.17</v>
      </c>
      <c r="AB45" s="190">
        <v>2024.06</v>
      </c>
      <c r="AC45" s="190">
        <v>2298.5</v>
      </c>
      <c r="AD45" s="190"/>
      <c r="AE45" s="189">
        <v>1238.36111111111</v>
      </c>
      <c r="AF45" s="189">
        <v>1196.08333333333</v>
      </c>
      <c r="AG45" s="189">
        <v>1137.33333333333</v>
      </c>
      <c r="AH45" s="189">
        <v>1251.77777777778</v>
      </c>
      <c r="AI45" s="189">
        <v>1117</v>
      </c>
      <c r="AJ45" s="189">
        <v>1002.97222222222</v>
      </c>
      <c r="AK45" s="189">
        <v>1259.33</v>
      </c>
      <c r="AL45" s="189">
        <v>1871.56</v>
      </c>
      <c r="AM45" s="189">
        <v>1776.56</v>
      </c>
    </row>
    <row r="46" s="180" customFormat="1" ht="20" customHeight="1" spans="1:39">
      <c r="A46" s="105">
        <v>19.5</v>
      </c>
      <c r="B46" s="189">
        <v>2344.25</v>
      </c>
      <c r="C46" s="189">
        <v>1962.38888888889</v>
      </c>
      <c r="D46" s="189">
        <v>3085.61</v>
      </c>
      <c r="E46" s="189">
        <v>2663.05555555556</v>
      </c>
      <c r="F46" s="189">
        <v>2738.94</v>
      </c>
      <c r="G46" s="190">
        <v>2256.92</v>
      </c>
      <c r="H46" s="190">
        <v>2256.92</v>
      </c>
      <c r="I46" s="190">
        <v>1975.25</v>
      </c>
      <c r="J46" s="189"/>
      <c r="K46" s="189">
        <v>1762</v>
      </c>
      <c r="L46" s="189">
        <v>1778.22222222222</v>
      </c>
      <c r="M46" s="189">
        <v>1860.08333333333</v>
      </c>
      <c r="N46" s="189">
        <v>1917.02777777778</v>
      </c>
      <c r="O46" s="190">
        <v>2246.08</v>
      </c>
      <c r="P46" s="190">
        <v>2267.75</v>
      </c>
      <c r="Q46" s="190">
        <v>2018.58</v>
      </c>
      <c r="R46" s="190">
        <v>2376.08</v>
      </c>
      <c r="S46" s="190">
        <v>2159.42</v>
      </c>
      <c r="T46" s="190">
        <v>1996.92</v>
      </c>
      <c r="U46" s="190">
        <v>2592.75</v>
      </c>
      <c r="V46" s="190">
        <v>2289.42</v>
      </c>
      <c r="W46" s="190">
        <v>2018.58</v>
      </c>
      <c r="X46" s="190">
        <v>2397.75</v>
      </c>
      <c r="Y46" s="190">
        <v>2072.75</v>
      </c>
      <c r="Z46" s="190">
        <v>2256.92</v>
      </c>
      <c r="AA46" s="190">
        <v>2386.92</v>
      </c>
      <c r="AB46" s="190">
        <v>2072.75</v>
      </c>
      <c r="AC46" s="190">
        <v>2354.42</v>
      </c>
      <c r="AD46" s="190"/>
      <c r="AE46" s="189">
        <v>1268.22222222222</v>
      </c>
      <c r="AF46" s="189">
        <v>1223.44444444444</v>
      </c>
      <c r="AG46" s="189">
        <v>1162.02777777778</v>
      </c>
      <c r="AH46" s="189">
        <v>1278.41666666667</v>
      </c>
      <c r="AI46" s="189">
        <v>1142.33333333333</v>
      </c>
      <c r="AJ46" s="189">
        <v>1022.58333333333</v>
      </c>
      <c r="AK46" s="189">
        <v>1291.64</v>
      </c>
      <c r="AL46" s="189">
        <v>1919.97</v>
      </c>
      <c r="AM46" s="189">
        <v>1822.47</v>
      </c>
    </row>
    <row r="47" s="180" customFormat="1" ht="20" customHeight="1" spans="1:39">
      <c r="A47" s="105">
        <v>20</v>
      </c>
      <c r="B47" s="189">
        <v>2399.77777777778</v>
      </c>
      <c r="C47" s="189">
        <v>2008.33333333333</v>
      </c>
      <c r="D47" s="189">
        <v>3159.44</v>
      </c>
      <c r="E47" s="189">
        <v>2727.25</v>
      </c>
      <c r="F47" s="189">
        <v>2803.89</v>
      </c>
      <c r="G47" s="190">
        <v>2310.33</v>
      </c>
      <c r="H47" s="190">
        <v>2310.33</v>
      </c>
      <c r="I47" s="190">
        <v>2021.44</v>
      </c>
      <c r="J47" s="189"/>
      <c r="K47" s="189">
        <v>1803.22222222222</v>
      </c>
      <c r="L47" s="189">
        <v>1819.44444444444</v>
      </c>
      <c r="M47" s="189">
        <v>1902.41666666667</v>
      </c>
      <c r="N47" s="189">
        <v>1961.86111111111</v>
      </c>
      <c r="O47" s="190">
        <v>2299.22</v>
      </c>
      <c r="P47" s="190">
        <v>2321.44</v>
      </c>
      <c r="Q47" s="190">
        <v>2065.89</v>
      </c>
      <c r="R47" s="190">
        <v>2432.56</v>
      </c>
      <c r="S47" s="190">
        <v>2210.33</v>
      </c>
      <c r="T47" s="190">
        <v>2043.67</v>
      </c>
      <c r="U47" s="190">
        <v>2654.78</v>
      </c>
      <c r="V47" s="190">
        <v>2343.67</v>
      </c>
      <c r="W47" s="190">
        <v>2065.89</v>
      </c>
      <c r="X47" s="190">
        <v>2454.78</v>
      </c>
      <c r="Y47" s="190">
        <v>2121.44</v>
      </c>
      <c r="Z47" s="190">
        <v>2310.33</v>
      </c>
      <c r="AA47" s="190">
        <v>2443.67</v>
      </c>
      <c r="AB47" s="190">
        <v>2121.44</v>
      </c>
      <c r="AC47" s="190">
        <v>2410.33</v>
      </c>
      <c r="AD47" s="190"/>
      <c r="AE47" s="189">
        <v>1296.05555555556</v>
      </c>
      <c r="AF47" s="189">
        <v>1250.80555555556</v>
      </c>
      <c r="AG47" s="189">
        <v>1186.72222222222</v>
      </c>
      <c r="AH47" s="189">
        <v>1307.08333333333</v>
      </c>
      <c r="AI47" s="189">
        <v>1165.63888888889</v>
      </c>
      <c r="AJ47" s="189">
        <v>1042.19444444444</v>
      </c>
      <c r="AK47" s="189">
        <v>1321.92</v>
      </c>
      <c r="AL47" s="189">
        <v>1966.36</v>
      </c>
      <c r="AM47" s="189">
        <v>1866.36</v>
      </c>
    </row>
    <row r="48" s="180" customFormat="1" ht="20" customHeight="1" spans="1:39">
      <c r="A48" s="105">
        <v>20.5</v>
      </c>
      <c r="B48" s="189">
        <v>2453.27777777778</v>
      </c>
      <c r="C48" s="189">
        <v>2052.25</v>
      </c>
      <c r="D48" s="189">
        <v>3233.28</v>
      </c>
      <c r="E48" s="189">
        <v>2791.44444444444</v>
      </c>
      <c r="F48" s="189">
        <v>2868.83</v>
      </c>
      <c r="G48" s="190">
        <v>2363.75</v>
      </c>
      <c r="H48" s="190">
        <v>2363.75</v>
      </c>
      <c r="I48" s="190">
        <v>2067.64</v>
      </c>
      <c r="J48" s="189"/>
      <c r="K48" s="189">
        <v>1844.44444444444</v>
      </c>
      <c r="L48" s="189">
        <v>1858.63888888889</v>
      </c>
      <c r="M48" s="189" t="s">
        <v>2709</v>
      </c>
      <c r="N48" s="189">
        <v>2004.66666666667</v>
      </c>
      <c r="O48" s="190">
        <v>2352.36</v>
      </c>
      <c r="P48" s="190">
        <v>2375.14</v>
      </c>
      <c r="Q48" s="190">
        <v>2113.19</v>
      </c>
      <c r="R48" s="190">
        <v>2489.03</v>
      </c>
      <c r="S48" s="190">
        <v>2261.25</v>
      </c>
      <c r="T48" s="190">
        <v>2090.42</v>
      </c>
      <c r="U48" s="190">
        <v>2716.81</v>
      </c>
      <c r="V48" s="190">
        <v>2397.92</v>
      </c>
      <c r="W48" s="190">
        <v>2113.19</v>
      </c>
      <c r="X48" s="190">
        <v>2511.81</v>
      </c>
      <c r="Y48" s="190">
        <v>2170.14</v>
      </c>
      <c r="Z48" s="190">
        <v>2363.75</v>
      </c>
      <c r="AA48" s="190">
        <v>2500.42</v>
      </c>
      <c r="AB48" s="190">
        <v>2170.14</v>
      </c>
      <c r="AC48" s="190">
        <v>2466.25</v>
      </c>
      <c r="AD48" s="190"/>
      <c r="AE48" s="189">
        <v>1325.91666666667</v>
      </c>
      <c r="AF48" s="189">
        <v>1278.16666666667</v>
      </c>
      <c r="AG48" s="189">
        <v>1211.41666666667</v>
      </c>
      <c r="AH48" s="189">
        <v>1335.75</v>
      </c>
      <c r="AI48" s="189">
        <v>1190.97222222222</v>
      </c>
      <c r="AJ48" s="189">
        <v>1061.80555555556</v>
      </c>
      <c r="AK48" s="189">
        <v>1354.22</v>
      </c>
      <c r="AL48" s="189">
        <v>2014.78</v>
      </c>
      <c r="AM48" s="189">
        <v>1912.28</v>
      </c>
    </row>
    <row r="49" s="180" customFormat="1" ht="20" customHeight="1" spans="1:39">
      <c r="A49" s="105">
        <v>21</v>
      </c>
      <c r="B49" s="189">
        <v>2508.80555555556</v>
      </c>
      <c r="C49" s="189">
        <v>2096.16666666667</v>
      </c>
      <c r="D49" s="189">
        <v>3309.14</v>
      </c>
      <c r="E49" s="189">
        <v>2855.63888888889</v>
      </c>
      <c r="F49" s="189">
        <v>2935.81</v>
      </c>
      <c r="G49" s="190">
        <v>2415.14</v>
      </c>
      <c r="H49" s="190">
        <v>2415.14</v>
      </c>
      <c r="I49" s="190">
        <v>2111.81</v>
      </c>
      <c r="J49" s="189"/>
      <c r="K49" s="189">
        <v>1885.66666666667</v>
      </c>
      <c r="L49" s="189">
        <v>1897.83333333333</v>
      </c>
      <c r="M49" s="189" t="s">
        <v>2709</v>
      </c>
      <c r="N49" s="189">
        <v>2049.5</v>
      </c>
      <c r="O49" s="190">
        <v>2403.47</v>
      </c>
      <c r="P49" s="190">
        <v>2426.81</v>
      </c>
      <c r="Q49" s="190">
        <v>2158.47</v>
      </c>
      <c r="R49" s="190">
        <v>2543.47</v>
      </c>
      <c r="S49" s="190">
        <v>2310.14</v>
      </c>
      <c r="T49" s="190">
        <v>2135.14</v>
      </c>
      <c r="U49" s="190">
        <v>2776.81</v>
      </c>
      <c r="V49" s="190">
        <v>2450.14</v>
      </c>
      <c r="W49" s="190">
        <v>2158.47</v>
      </c>
      <c r="X49" s="190">
        <v>2566.81</v>
      </c>
      <c r="Y49" s="190">
        <v>2216.81</v>
      </c>
      <c r="Z49" s="190">
        <v>2415.14</v>
      </c>
      <c r="AA49" s="190">
        <v>2555.14</v>
      </c>
      <c r="AB49" s="190">
        <v>2216.81</v>
      </c>
      <c r="AC49" s="190">
        <v>2520.14</v>
      </c>
      <c r="AD49" s="190"/>
      <c r="AE49" s="189">
        <v>1353.75</v>
      </c>
      <c r="AF49" s="189">
        <v>1303.5</v>
      </c>
      <c r="AG49" s="189">
        <v>1238.13888888889</v>
      </c>
      <c r="AH49" s="189">
        <v>1362.38888888889</v>
      </c>
      <c r="AI49" s="189">
        <v>1216.30555555556</v>
      </c>
      <c r="AJ49" s="189">
        <v>1081.41666666667</v>
      </c>
      <c r="AK49" s="189">
        <v>1386.53</v>
      </c>
      <c r="AL49" s="189">
        <v>2063.19</v>
      </c>
      <c r="AM49" s="189">
        <v>1958.19</v>
      </c>
    </row>
    <row r="50" s="180" customFormat="1" ht="20" customHeight="1" spans="1:39">
      <c r="A50" s="105">
        <v>21.5</v>
      </c>
      <c r="B50" s="189">
        <v>2562.30555555556</v>
      </c>
      <c r="C50" s="189">
        <v>2142.11111111111</v>
      </c>
      <c r="D50" s="189">
        <v>3382.97</v>
      </c>
      <c r="E50" s="189">
        <v>2919.83333333333</v>
      </c>
      <c r="F50" s="189">
        <v>3000.75</v>
      </c>
      <c r="G50" s="190">
        <v>2468.56</v>
      </c>
      <c r="H50" s="190">
        <v>2468.56</v>
      </c>
      <c r="I50" s="190">
        <v>2158</v>
      </c>
      <c r="J50" s="189"/>
      <c r="K50" s="189">
        <v>1926.88888888889</v>
      </c>
      <c r="L50" s="189">
        <v>1939.05555555556</v>
      </c>
      <c r="M50" s="189" t="s">
        <v>2709</v>
      </c>
      <c r="N50" s="189">
        <v>2092.30555555556</v>
      </c>
      <c r="O50" s="190">
        <v>2456.61</v>
      </c>
      <c r="P50" s="190">
        <v>2480.5</v>
      </c>
      <c r="Q50" s="190">
        <v>2205.78</v>
      </c>
      <c r="R50" s="190">
        <v>2599.94</v>
      </c>
      <c r="S50" s="190">
        <v>2361.06</v>
      </c>
      <c r="T50" s="190">
        <v>2181.89</v>
      </c>
      <c r="U50" s="190">
        <v>2838.83</v>
      </c>
      <c r="V50" s="190">
        <v>2504.39</v>
      </c>
      <c r="W50" s="190">
        <v>2205.78</v>
      </c>
      <c r="X50" s="190">
        <v>2623.83</v>
      </c>
      <c r="Y50" s="190">
        <v>2265.5</v>
      </c>
      <c r="Z50" s="190">
        <v>2468.56</v>
      </c>
      <c r="AA50" s="190">
        <v>2611.89</v>
      </c>
      <c r="AB50" s="190">
        <v>2265.5</v>
      </c>
      <c r="AC50" s="190">
        <v>2576.06</v>
      </c>
      <c r="AD50" s="190"/>
      <c r="AE50" s="189">
        <v>1383.61111111111</v>
      </c>
      <c r="AF50" s="189">
        <v>1330.86111111111</v>
      </c>
      <c r="AG50" s="189">
        <v>1262.83333333333</v>
      </c>
      <c r="AH50" s="189">
        <v>1391.05555555556</v>
      </c>
      <c r="AI50" s="189">
        <v>1241.63888888889</v>
      </c>
      <c r="AJ50" s="189">
        <v>1101.02777777778</v>
      </c>
      <c r="AK50" s="189">
        <v>1416.81</v>
      </c>
      <c r="AL50" s="189">
        <v>2109.58</v>
      </c>
      <c r="AM50" s="189">
        <v>2002.08</v>
      </c>
    </row>
    <row r="51" s="180" customFormat="1" ht="20" customHeight="1" spans="1:39">
      <c r="A51" s="105">
        <v>22</v>
      </c>
      <c r="B51" s="189">
        <v>2617.83333333333</v>
      </c>
      <c r="C51" s="189">
        <v>2186.02777777778</v>
      </c>
      <c r="D51" s="189">
        <v>3456.81</v>
      </c>
      <c r="E51" s="189">
        <v>2984.02777777778</v>
      </c>
      <c r="F51" s="189">
        <v>3065.69</v>
      </c>
      <c r="G51" s="190">
        <v>2521.97</v>
      </c>
      <c r="H51" s="190">
        <v>2521.97</v>
      </c>
      <c r="I51" s="190">
        <v>2204.19</v>
      </c>
      <c r="J51" s="189"/>
      <c r="K51" s="189">
        <v>1968.11111111111</v>
      </c>
      <c r="L51" s="189">
        <v>1978.25</v>
      </c>
      <c r="M51" s="189" t="s">
        <v>2709</v>
      </c>
      <c r="N51" s="189">
        <v>2135.11111111111</v>
      </c>
      <c r="O51" s="190">
        <v>2509.75</v>
      </c>
      <c r="P51" s="190">
        <v>2534.19</v>
      </c>
      <c r="Q51" s="190">
        <v>2253.08</v>
      </c>
      <c r="R51" s="190">
        <v>2656.42</v>
      </c>
      <c r="S51" s="190">
        <v>2411.97</v>
      </c>
      <c r="T51" s="190">
        <v>2228.64</v>
      </c>
      <c r="U51" s="190">
        <v>2900.86</v>
      </c>
      <c r="V51" s="190">
        <v>2558.64</v>
      </c>
      <c r="W51" s="190">
        <v>2253.08</v>
      </c>
      <c r="X51" s="190">
        <v>2680.86</v>
      </c>
      <c r="Y51" s="190">
        <v>2314.19</v>
      </c>
      <c r="Z51" s="190">
        <v>2521.97</v>
      </c>
      <c r="AA51" s="190">
        <v>2668.64</v>
      </c>
      <c r="AB51" s="190">
        <v>2314.19</v>
      </c>
      <c r="AC51" s="190">
        <v>2631.97</v>
      </c>
      <c r="AD51" s="190"/>
      <c r="AE51" s="189">
        <v>1411.44444444444</v>
      </c>
      <c r="AF51" s="189">
        <v>1358.22222222222</v>
      </c>
      <c r="AG51" s="189">
        <v>1287.52777777778</v>
      </c>
      <c r="AH51" s="189">
        <v>1419.72222222222</v>
      </c>
      <c r="AI51" s="189">
        <v>1266.97222222222</v>
      </c>
      <c r="AJ51" s="189">
        <v>1120.63888888889</v>
      </c>
      <c r="AK51" s="189">
        <v>1449.11</v>
      </c>
      <c r="AL51" s="189">
        <v>2158</v>
      </c>
      <c r="AM51" s="189">
        <v>2048</v>
      </c>
    </row>
    <row r="52" s="180" customFormat="1" ht="20" customHeight="1" spans="1:39">
      <c r="A52" s="105">
        <v>22.5</v>
      </c>
      <c r="B52" s="189">
        <v>2673.36111111111</v>
      </c>
      <c r="C52" s="189">
        <v>2231.97222222222</v>
      </c>
      <c r="D52" s="189">
        <v>3530.64</v>
      </c>
      <c r="E52" s="189">
        <v>3048.22222222222</v>
      </c>
      <c r="F52" s="189">
        <v>3130.64</v>
      </c>
      <c r="G52" s="190">
        <v>2575.39</v>
      </c>
      <c r="H52" s="190">
        <v>2575.39</v>
      </c>
      <c r="I52" s="190">
        <v>2250.39</v>
      </c>
      <c r="J52" s="189"/>
      <c r="K52" s="189">
        <v>2009.33333333333</v>
      </c>
      <c r="L52" s="189">
        <v>2019.47222222222</v>
      </c>
      <c r="M52" s="189" t="s">
        <v>2709</v>
      </c>
      <c r="N52" s="189">
        <v>2179.94444444444</v>
      </c>
      <c r="O52" s="190">
        <v>2562.89</v>
      </c>
      <c r="P52" s="190">
        <v>2587.89</v>
      </c>
      <c r="Q52" s="190">
        <v>2300.39</v>
      </c>
      <c r="R52" s="190">
        <v>2712.89</v>
      </c>
      <c r="S52" s="190">
        <v>2462.89</v>
      </c>
      <c r="T52" s="190">
        <v>2275.39</v>
      </c>
      <c r="U52" s="190">
        <v>2962.89</v>
      </c>
      <c r="V52" s="190">
        <v>2612.89</v>
      </c>
      <c r="W52" s="190">
        <v>2300.39</v>
      </c>
      <c r="X52" s="190">
        <v>2737.89</v>
      </c>
      <c r="Y52" s="190">
        <v>2362.89</v>
      </c>
      <c r="Z52" s="190">
        <v>2575.39</v>
      </c>
      <c r="AA52" s="190">
        <v>2725.39</v>
      </c>
      <c r="AB52" s="190">
        <v>2362.89</v>
      </c>
      <c r="AC52" s="190">
        <v>2687.89</v>
      </c>
      <c r="AD52" s="190"/>
      <c r="AE52" s="189">
        <v>1439.27777777778</v>
      </c>
      <c r="AF52" s="189">
        <v>1385.58333333333</v>
      </c>
      <c r="AG52" s="189">
        <v>1312.22222222222</v>
      </c>
      <c r="AH52" s="189">
        <v>1446.36111111111</v>
      </c>
      <c r="AI52" s="189">
        <v>1290.27777777778</v>
      </c>
      <c r="AJ52" s="189">
        <v>1140.25</v>
      </c>
      <c r="AK52" s="189">
        <v>1479.39</v>
      </c>
      <c r="AL52" s="189">
        <v>2204.39</v>
      </c>
      <c r="AM52" s="189">
        <v>2091.89</v>
      </c>
    </row>
    <row r="53" s="180" customFormat="1" ht="20" customHeight="1" spans="1:39">
      <c r="A53" s="105">
        <v>23</v>
      </c>
      <c r="B53" s="189">
        <v>2726.86111111111</v>
      </c>
      <c r="C53" s="189">
        <v>2275.88888888889</v>
      </c>
      <c r="D53" s="189">
        <v>3604.47</v>
      </c>
      <c r="E53" s="189">
        <v>3112.41666666667</v>
      </c>
      <c r="F53" s="189">
        <v>3195.58</v>
      </c>
      <c r="G53" s="190">
        <v>2628.81</v>
      </c>
      <c r="H53" s="190">
        <v>2628.81</v>
      </c>
      <c r="I53" s="190">
        <v>2296.58</v>
      </c>
      <c r="J53" s="189"/>
      <c r="K53" s="189">
        <v>2050.55555555556</v>
      </c>
      <c r="L53" s="189">
        <v>2058.66666666667</v>
      </c>
      <c r="M53" s="189" t="s">
        <v>2709</v>
      </c>
      <c r="N53" s="189">
        <v>2222.75</v>
      </c>
      <c r="O53" s="190">
        <v>2616.03</v>
      </c>
      <c r="P53" s="190">
        <v>2641.58</v>
      </c>
      <c r="Q53" s="190">
        <v>2347.69</v>
      </c>
      <c r="R53" s="190">
        <v>2769.36</v>
      </c>
      <c r="S53" s="190">
        <v>2513.81</v>
      </c>
      <c r="T53" s="190">
        <v>2322.14</v>
      </c>
      <c r="U53" s="190">
        <v>3024.92</v>
      </c>
      <c r="V53" s="190">
        <v>2667.14</v>
      </c>
      <c r="W53" s="190">
        <v>2347.69</v>
      </c>
      <c r="X53" s="190">
        <v>2794.92</v>
      </c>
      <c r="Y53" s="190">
        <v>2411.58</v>
      </c>
      <c r="Z53" s="190">
        <v>2628.81</v>
      </c>
      <c r="AA53" s="190">
        <v>2782.14</v>
      </c>
      <c r="AB53" s="190">
        <v>2411.58</v>
      </c>
      <c r="AC53" s="190">
        <v>2743.81</v>
      </c>
      <c r="AD53" s="190"/>
      <c r="AE53" s="189">
        <v>1469.13888888889</v>
      </c>
      <c r="AF53" s="189">
        <v>1410.91666666667</v>
      </c>
      <c r="AG53" s="189">
        <v>1338.94444444444</v>
      </c>
      <c r="AH53" s="189">
        <v>1475.02777777778</v>
      </c>
      <c r="AI53" s="189">
        <v>1315.61111111111</v>
      </c>
      <c r="AJ53" s="189">
        <v>1159.86111111111</v>
      </c>
      <c r="AK53" s="189">
        <v>1511.69</v>
      </c>
      <c r="AL53" s="189">
        <v>2252.81</v>
      </c>
      <c r="AM53" s="189">
        <v>2137.81</v>
      </c>
    </row>
    <row r="54" s="180" customFormat="1" ht="20" customHeight="1" spans="1:39">
      <c r="A54" s="105">
        <v>23.5</v>
      </c>
      <c r="B54" s="189">
        <v>2782.38888888889</v>
      </c>
      <c r="C54" s="189">
        <v>2319.80555555556</v>
      </c>
      <c r="D54" s="189">
        <v>3678.31</v>
      </c>
      <c r="E54" s="189">
        <v>3176.61111111111</v>
      </c>
      <c r="F54" s="189">
        <v>3260.53</v>
      </c>
      <c r="G54" s="190">
        <v>2682.22</v>
      </c>
      <c r="H54" s="190">
        <v>2682.22</v>
      </c>
      <c r="I54" s="190">
        <v>2342.78</v>
      </c>
      <c r="J54" s="189"/>
      <c r="K54" s="189">
        <v>2091.77777777778</v>
      </c>
      <c r="L54" s="189">
        <v>2099.88888888889</v>
      </c>
      <c r="M54" s="189" t="s">
        <v>2709</v>
      </c>
      <c r="N54" s="189">
        <v>2265.55555555556</v>
      </c>
      <c r="O54" s="190">
        <v>2669.17</v>
      </c>
      <c r="P54" s="190">
        <v>2695.28</v>
      </c>
      <c r="Q54" s="190">
        <v>2395</v>
      </c>
      <c r="R54" s="190">
        <v>2825.83</v>
      </c>
      <c r="S54" s="190">
        <v>2564.72</v>
      </c>
      <c r="T54" s="190">
        <v>2368.89</v>
      </c>
      <c r="U54" s="190">
        <v>3086.94</v>
      </c>
      <c r="V54" s="190">
        <v>2721.39</v>
      </c>
      <c r="W54" s="190">
        <v>2395</v>
      </c>
      <c r="X54" s="190">
        <v>2851.94</v>
      </c>
      <c r="Y54" s="190">
        <v>2460.28</v>
      </c>
      <c r="Z54" s="190">
        <v>2682.22</v>
      </c>
      <c r="AA54" s="190">
        <v>2838.89</v>
      </c>
      <c r="AB54" s="190">
        <v>2460.28</v>
      </c>
      <c r="AC54" s="190">
        <v>2799.72</v>
      </c>
      <c r="AD54" s="190"/>
      <c r="AE54" s="189">
        <v>1496.97222222222</v>
      </c>
      <c r="AF54" s="189">
        <v>1438.27777777778</v>
      </c>
      <c r="AG54" s="189">
        <v>1363.63888888889</v>
      </c>
      <c r="AH54" s="189">
        <v>1503.69444444444</v>
      </c>
      <c r="AI54" s="189">
        <v>1340.94444444444</v>
      </c>
      <c r="AJ54" s="189">
        <v>1179.47222222222</v>
      </c>
      <c r="AK54" s="189">
        <v>1544</v>
      </c>
      <c r="AL54" s="189">
        <v>2301.22</v>
      </c>
      <c r="AM54" s="189">
        <v>2183.72</v>
      </c>
    </row>
    <row r="55" s="180" customFormat="1" ht="20" customHeight="1" spans="1:39">
      <c r="A55" s="105">
        <v>24</v>
      </c>
      <c r="B55" s="189">
        <v>2835.88888888889</v>
      </c>
      <c r="C55" s="189">
        <v>2365.75</v>
      </c>
      <c r="D55" s="189">
        <v>3754.17</v>
      </c>
      <c r="E55" s="189">
        <v>3240.80555555556</v>
      </c>
      <c r="F55" s="189">
        <v>3327.5</v>
      </c>
      <c r="G55" s="190">
        <v>2735.64</v>
      </c>
      <c r="H55" s="190">
        <v>2735.64</v>
      </c>
      <c r="I55" s="190">
        <v>2388.97</v>
      </c>
      <c r="J55" s="189"/>
      <c r="K55" s="189">
        <v>2130.97222222222</v>
      </c>
      <c r="L55" s="189">
        <v>2139.08333333333</v>
      </c>
      <c r="M55" s="189" t="s">
        <v>2709</v>
      </c>
      <c r="N55" s="189">
        <v>2310.38888888889</v>
      </c>
      <c r="O55" s="190">
        <v>2722.31</v>
      </c>
      <c r="P55" s="190">
        <v>2748.97</v>
      </c>
      <c r="Q55" s="190">
        <v>2442.31</v>
      </c>
      <c r="R55" s="190">
        <v>2882.31</v>
      </c>
      <c r="S55" s="190">
        <v>2615.64</v>
      </c>
      <c r="T55" s="190">
        <v>2415.64</v>
      </c>
      <c r="U55" s="190">
        <v>3148.97</v>
      </c>
      <c r="V55" s="190">
        <v>2775.64</v>
      </c>
      <c r="W55" s="190">
        <v>2442.31</v>
      </c>
      <c r="X55" s="190">
        <v>2908.97</v>
      </c>
      <c r="Y55" s="190">
        <v>2508.97</v>
      </c>
      <c r="Z55" s="190">
        <v>2735.64</v>
      </c>
      <c r="AA55" s="190">
        <v>2895.64</v>
      </c>
      <c r="AB55" s="190">
        <v>2508.97</v>
      </c>
      <c r="AC55" s="190">
        <v>2855.64</v>
      </c>
      <c r="AD55" s="190"/>
      <c r="AE55" s="189">
        <v>1526.83333333333</v>
      </c>
      <c r="AF55" s="189">
        <v>1465.63888888889</v>
      </c>
      <c r="AG55" s="189">
        <v>1388.33333333333</v>
      </c>
      <c r="AH55" s="189">
        <v>1530.33333333333</v>
      </c>
      <c r="AI55" s="189">
        <v>1366.27777777778</v>
      </c>
      <c r="AJ55" s="189">
        <v>1199.08333333333</v>
      </c>
      <c r="AK55" s="189">
        <v>1574.28</v>
      </c>
      <c r="AL55" s="189">
        <v>2347.61</v>
      </c>
      <c r="AM55" s="189">
        <v>2227.61</v>
      </c>
    </row>
    <row r="56" s="180" customFormat="1" ht="20" customHeight="1" spans="1:39">
      <c r="A56" s="105">
        <v>24.5</v>
      </c>
      <c r="B56" s="189">
        <v>2891.41666666667</v>
      </c>
      <c r="C56" s="189">
        <v>2409.66666666667</v>
      </c>
      <c r="D56" s="189">
        <v>3828</v>
      </c>
      <c r="E56" s="189">
        <v>3305</v>
      </c>
      <c r="F56" s="189">
        <v>3392.44</v>
      </c>
      <c r="G56" s="190">
        <v>2789.06</v>
      </c>
      <c r="H56" s="190">
        <v>2789.06</v>
      </c>
      <c r="I56" s="190">
        <v>2435.17</v>
      </c>
      <c r="J56" s="189"/>
      <c r="K56" s="189">
        <v>2172.19444444444</v>
      </c>
      <c r="L56" s="189">
        <v>2180.30555555556</v>
      </c>
      <c r="M56" s="189" t="s">
        <v>2709</v>
      </c>
      <c r="N56" s="189">
        <v>2353.19444444444</v>
      </c>
      <c r="O56" s="190">
        <v>2775.44</v>
      </c>
      <c r="P56" s="190">
        <v>2802.67</v>
      </c>
      <c r="Q56" s="190">
        <v>2489.61</v>
      </c>
      <c r="R56" s="190">
        <v>2938.78</v>
      </c>
      <c r="S56" s="190">
        <v>2666.56</v>
      </c>
      <c r="T56" s="190">
        <v>2462.39</v>
      </c>
      <c r="U56" s="190">
        <v>3211</v>
      </c>
      <c r="V56" s="190">
        <v>2829.89</v>
      </c>
      <c r="W56" s="190">
        <v>2489.61</v>
      </c>
      <c r="X56" s="190">
        <v>2966</v>
      </c>
      <c r="Y56" s="190">
        <v>2557.67</v>
      </c>
      <c r="Z56" s="190">
        <v>2789.06</v>
      </c>
      <c r="AA56" s="190">
        <v>2952.39</v>
      </c>
      <c r="AB56" s="190">
        <v>2557.67</v>
      </c>
      <c r="AC56" s="190">
        <v>2911.56</v>
      </c>
      <c r="AD56" s="190"/>
      <c r="AE56" s="189">
        <v>1554.66666666667</v>
      </c>
      <c r="AF56" s="189">
        <v>1493</v>
      </c>
      <c r="AG56" s="189">
        <v>1413.02777777778</v>
      </c>
      <c r="AH56" s="189">
        <v>1559</v>
      </c>
      <c r="AI56" s="189">
        <v>1389.58333333333</v>
      </c>
      <c r="AJ56" s="189">
        <v>1218.69444444444</v>
      </c>
      <c r="AK56" s="189">
        <v>1606.58</v>
      </c>
      <c r="AL56" s="189">
        <v>2396.03</v>
      </c>
      <c r="AM56" s="189">
        <v>2273.53</v>
      </c>
    </row>
    <row r="57" s="180" customFormat="1" ht="20" customHeight="1" spans="1:39">
      <c r="A57" s="105">
        <v>25</v>
      </c>
      <c r="B57" s="189">
        <v>2946.94444444444</v>
      </c>
      <c r="C57" s="189">
        <v>2455.61111111111</v>
      </c>
      <c r="D57" s="189">
        <v>3901.83</v>
      </c>
      <c r="E57" s="189">
        <v>3369.19444444444</v>
      </c>
      <c r="F57" s="189">
        <v>3457.39</v>
      </c>
      <c r="G57" s="190">
        <v>2842.47</v>
      </c>
      <c r="H57" s="190">
        <v>2842.47</v>
      </c>
      <c r="I57" s="190">
        <v>2481.36</v>
      </c>
      <c r="J57" s="189"/>
      <c r="K57" s="189">
        <v>2213.41666666667</v>
      </c>
      <c r="L57" s="189">
        <v>2219.5</v>
      </c>
      <c r="M57" s="189" t="s">
        <v>2709</v>
      </c>
      <c r="N57" s="189">
        <v>2398.02777777778</v>
      </c>
      <c r="O57" s="190">
        <v>2828.58</v>
      </c>
      <c r="P57" s="190">
        <v>2856.36</v>
      </c>
      <c r="Q57" s="190">
        <v>2536.92</v>
      </c>
      <c r="R57" s="190">
        <v>2995.25</v>
      </c>
      <c r="S57" s="190">
        <v>2717.47</v>
      </c>
      <c r="T57" s="190">
        <v>2509.14</v>
      </c>
      <c r="U57" s="190">
        <v>3273.03</v>
      </c>
      <c r="V57" s="190">
        <v>2884.14</v>
      </c>
      <c r="W57" s="190">
        <v>2536.92</v>
      </c>
      <c r="X57" s="190">
        <v>3023.03</v>
      </c>
      <c r="Y57" s="190">
        <v>2606.36</v>
      </c>
      <c r="Z57" s="190">
        <v>2842.47</v>
      </c>
      <c r="AA57" s="190">
        <v>3009.14</v>
      </c>
      <c r="AB57" s="190">
        <v>2606.36</v>
      </c>
      <c r="AC57" s="190">
        <v>2967.47</v>
      </c>
      <c r="AD57" s="190"/>
      <c r="AE57" s="189">
        <v>1584.52777777778</v>
      </c>
      <c r="AF57" s="189">
        <v>1518.33333333333</v>
      </c>
      <c r="AG57" s="189">
        <v>1437.72222222222</v>
      </c>
      <c r="AH57" s="189">
        <v>1587.66666666667</v>
      </c>
      <c r="AI57" s="189">
        <v>1414.91666666667</v>
      </c>
      <c r="AJ57" s="189">
        <v>1238.30555555556</v>
      </c>
      <c r="AK57" s="189">
        <v>1638.89</v>
      </c>
      <c r="AL57" s="189">
        <v>2444.44</v>
      </c>
      <c r="AM57" s="189">
        <v>2319.44</v>
      </c>
    </row>
    <row r="58" s="180" customFormat="1" ht="20" customHeight="1" spans="1:39">
      <c r="A58" s="105">
        <v>25.5</v>
      </c>
      <c r="B58" s="189">
        <v>3000.44444444444</v>
      </c>
      <c r="C58" s="189">
        <v>2499.52777777778</v>
      </c>
      <c r="D58" s="189">
        <v>3975.67</v>
      </c>
      <c r="E58" s="189">
        <v>3433.38888888889</v>
      </c>
      <c r="F58" s="189">
        <v>3522.33</v>
      </c>
      <c r="G58" s="190">
        <v>2895.89</v>
      </c>
      <c r="H58" s="190">
        <v>2895.89</v>
      </c>
      <c r="I58" s="190">
        <v>2527.56</v>
      </c>
      <c r="J58" s="189"/>
      <c r="K58" s="189">
        <v>2254.63888888889</v>
      </c>
      <c r="L58" s="189">
        <v>2258.69444444444</v>
      </c>
      <c r="M58" s="189" t="s">
        <v>2709</v>
      </c>
      <c r="N58" s="189">
        <v>2440.83333333333</v>
      </c>
      <c r="O58" s="190">
        <v>2881.72</v>
      </c>
      <c r="P58" s="190">
        <v>2910.06</v>
      </c>
      <c r="Q58" s="190">
        <v>2584.22</v>
      </c>
      <c r="R58" s="190">
        <v>3051.72</v>
      </c>
      <c r="S58" s="190">
        <v>2768.39</v>
      </c>
      <c r="T58" s="190">
        <v>2555.89</v>
      </c>
      <c r="U58" s="190">
        <v>3335.06</v>
      </c>
      <c r="V58" s="190">
        <v>2938.39</v>
      </c>
      <c r="W58" s="190">
        <v>2584.22</v>
      </c>
      <c r="X58" s="190">
        <v>3080.06</v>
      </c>
      <c r="Y58" s="190">
        <v>2655.06</v>
      </c>
      <c r="Z58" s="190">
        <v>2895.89</v>
      </c>
      <c r="AA58" s="190">
        <v>3065.89</v>
      </c>
      <c r="AB58" s="190">
        <v>2655.06</v>
      </c>
      <c r="AC58" s="190">
        <v>3023.39</v>
      </c>
      <c r="AD58" s="190"/>
      <c r="AE58" s="189">
        <v>1612.36111111111</v>
      </c>
      <c r="AF58" s="189">
        <v>1545.69444444444</v>
      </c>
      <c r="AG58" s="189">
        <v>1464.44444444444</v>
      </c>
      <c r="AH58" s="189">
        <v>1614.30555555556</v>
      </c>
      <c r="AI58" s="189">
        <v>1440.25</v>
      </c>
      <c r="AJ58" s="189">
        <v>1257.91666666667</v>
      </c>
      <c r="AK58" s="189">
        <v>1669.17</v>
      </c>
      <c r="AL58" s="189">
        <v>2490.83</v>
      </c>
      <c r="AM58" s="189">
        <v>2363.33</v>
      </c>
    </row>
    <row r="59" s="180" customFormat="1" ht="20" customHeight="1" spans="1:39">
      <c r="A59" s="105">
        <v>26</v>
      </c>
      <c r="B59" s="189">
        <v>3055.97222222222</v>
      </c>
      <c r="C59" s="189">
        <v>2543.44444444444</v>
      </c>
      <c r="D59" s="189">
        <v>4049.5</v>
      </c>
      <c r="E59" s="189">
        <v>3497.58333333333</v>
      </c>
      <c r="F59" s="189">
        <v>3587.28</v>
      </c>
      <c r="G59" s="190">
        <v>2949.31</v>
      </c>
      <c r="H59" s="190">
        <v>2949.31</v>
      </c>
      <c r="I59" s="190">
        <v>2573.75</v>
      </c>
      <c r="J59" s="189"/>
      <c r="K59" s="189">
        <v>2295.86111111111</v>
      </c>
      <c r="L59" s="189">
        <v>2299.91666666667</v>
      </c>
      <c r="M59" s="189" t="s">
        <v>2709</v>
      </c>
      <c r="N59" s="189">
        <v>2483.63888888889</v>
      </c>
      <c r="O59" s="190">
        <v>2934.86</v>
      </c>
      <c r="P59" s="190">
        <v>2963.75</v>
      </c>
      <c r="Q59" s="190">
        <v>2631.53</v>
      </c>
      <c r="R59" s="190">
        <v>3108.19</v>
      </c>
      <c r="S59" s="190">
        <v>2819.31</v>
      </c>
      <c r="T59" s="190">
        <v>2602.64</v>
      </c>
      <c r="U59" s="190">
        <v>3397.08</v>
      </c>
      <c r="V59" s="190">
        <v>2992.64</v>
      </c>
      <c r="W59" s="190">
        <v>2631.53</v>
      </c>
      <c r="X59" s="190">
        <v>3137.08</v>
      </c>
      <c r="Y59" s="190">
        <v>2703.75</v>
      </c>
      <c r="Z59" s="190">
        <v>2949.31</v>
      </c>
      <c r="AA59" s="190">
        <v>3122.64</v>
      </c>
      <c r="AB59" s="190">
        <v>2703.75</v>
      </c>
      <c r="AC59" s="190">
        <v>3079.31</v>
      </c>
      <c r="AD59" s="190"/>
      <c r="AE59" s="189">
        <v>1642.22222222222</v>
      </c>
      <c r="AF59" s="189">
        <v>1573.05555555556</v>
      </c>
      <c r="AG59" s="189">
        <v>1489.13888888889</v>
      </c>
      <c r="AH59" s="189">
        <v>1642.97222222222</v>
      </c>
      <c r="AI59" s="189">
        <v>1465.58333333333</v>
      </c>
      <c r="AJ59" s="189">
        <v>1277.52777777778</v>
      </c>
      <c r="AK59" s="189">
        <v>1701.47</v>
      </c>
      <c r="AL59" s="189">
        <v>2539.25</v>
      </c>
      <c r="AM59" s="189">
        <v>2409.25</v>
      </c>
    </row>
    <row r="60" s="180" customFormat="1" ht="20" customHeight="1" spans="1:39">
      <c r="A60" s="105">
        <v>26.5</v>
      </c>
      <c r="B60" s="189">
        <v>3109.47222222222</v>
      </c>
      <c r="C60" s="189">
        <v>2589.38888888889</v>
      </c>
      <c r="D60" s="189">
        <v>4123.33</v>
      </c>
      <c r="E60" s="189">
        <v>3561.77777777778</v>
      </c>
      <c r="F60" s="189">
        <v>3652.22</v>
      </c>
      <c r="G60" s="190">
        <v>3002.72</v>
      </c>
      <c r="H60" s="190">
        <v>3002.72</v>
      </c>
      <c r="I60" s="190">
        <v>2619.94</v>
      </c>
      <c r="J60" s="189"/>
      <c r="K60" s="189">
        <v>2337.08333333333</v>
      </c>
      <c r="L60" s="189">
        <v>2339.11111111111</v>
      </c>
      <c r="M60" s="189" t="s">
        <v>2709</v>
      </c>
      <c r="N60" s="189">
        <v>2528.47222222222</v>
      </c>
      <c r="O60" s="190">
        <v>2988</v>
      </c>
      <c r="P60" s="190">
        <v>3017.44</v>
      </c>
      <c r="Q60" s="190">
        <v>2678.83</v>
      </c>
      <c r="R60" s="190">
        <v>3164.67</v>
      </c>
      <c r="S60" s="190">
        <v>2870.22</v>
      </c>
      <c r="T60" s="190">
        <v>2649.39</v>
      </c>
      <c r="U60" s="190">
        <v>3459.11</v>
      </c>
      <c r="V60" s="190">
        <v>3046.89</v>
      </c>
      <c r="W60" s="190">
        <v>2678.83</v>
      </c>
      <c r="X60" s="190">
        <v>3194.11</v>
      </c>
      <c r="Y60" s="190">
        <v>2752.44</v>
      </c>
      <c r="Z60" s="190">
        <v>3002.72</v>
      </c>
      <c r="AA60" s="190">
        <v>3179.39</v>
      </c>
      <c r="AB60" s="190">
        <v>2752.44</v>
      </c>
      <c r="AC60" s="190">
        <v>3135.22</v>
      </c>
      <c r="AD60" s="190"/>
      <c r="AE60" s="189">
        <v>1670.05555555556</v>
      </c>
      <c r="AF60" s="189">
        <v>1600.41666666667</v>
      </c>
      <c r="AG60" s="189">
        <v>1513.83333333333</v>
      </c>
      <c r="AH60" s="189">
        <v>1671.63888888889</v>
      </c>
      <c r="AI60" s="189">
        <v>1488.88888888889</v>
      </c>
      <c r="AJ60" s="189">
        <v>1297.13888888889</v>
      </c>
      <c r="AK60" s="189">
        <v>1733.78</v>
      </c>
      <c r="AL60" s="189">
        <v>2587.67</v>
      </c>
      <c r="AM60" s="189">
        <v>2455.17</v>
      </c>
    </row>
    <row r="61" s="180" customFormat="1" ht="20" customHeight="1" spans="1:39">
      <c r="A61" s="105">
        <v>27</v>
      </c>
      <c r="B61" s="189">
        <v>3165</v>
      </c>
      <c r="C61" s="189">
        <v>2633.30555555556</v>
      </c>
      <c r="D61" s="189">
        <v>4199.19</v>
      </c>
      <c r="E61" s="189">
        <v>3625.97222222222</v>
      </c>
      <c r="F61" s="189">
        <v>3719.19</v>
      </c>
      <c r="G61" s="190">
        <v>3056.14</v>
      </c>
      <c r="H61" s="190">
        <v>3056.14</v>
      </c>
      <c r="I61" s="190">
        <v>2666.14</v>
      </c>
      <c r="J61" s="189"/>
      <c r="K61" s="189">
        <v>2378.30555555556</v>
      </c>
      <c r="L61" s="189">
        <v>2380.33333333333</v>
      </c>
      <c r="M61" s="189" t="s">
        <v>2709</v>
      </c>
      <c r="N61" s="189">
        <v>2571.27777777778</v>
      </c>
      <c r="O61" s="190">
        <v>3041.14</v>
      </c>
      <c r="P61" s="190">
        <v>3071.14</v>
      </c>
      <c r="Q61" s="190">
        <v>2726.14</v>
      </c>
      <c r="R61" s="190">
        <v>3221.14</v>
      </c>
      <c r="S61" s="190">
        <v>2921.14</v>
      </c>
      <c r="T61" s="190">
        <v>2696.14</v>
      </c>
      <c r="U61" s="190">
        <v>3521.14</v>
      </c>
      <c r="V61" s="190">
        <v>3101.14</v>
      </c>
      <c r="W61" s="190">
        <v>2726.14</v>
      </c>
      <c r="X61" s="190">
        <v>3251.14</v>
      </c>
      <c r="Y61" s="190">
        <v>2801.14</v>
      </c>
      <c r="Z61" s="190">
        <v>3056.14</v>
      </c>
      <c r="AA61" s="190">
        <v>3236.14</v>
      </c>
      <c r="AB61" s="190">
        <v>2801.14</v>
      </c>
      <c r="AC61" s="190">
        <v>3191.14</v>
      </c>
      <c r="AD61" s="190"/>
      <c r="AE61" s="189">
        <v>1699.91666666667</v>
      </c>
      <c r="AF61" s="189">
        <v>1627.77777777778</v>
      </c>
      <c r="AG61" s="189">
        <v>1538.52777777778</v>
      </c>
      <c r="AH61" s="189">
        <v>1698.27777777778</v>
      </c>
      <c r="AI61" s="189">
        <v>1514.22222222222</v>
      </c>
      <c r="AJ61" s="189">
        <v>1316.75</v>
      </c>
      <c r="AK61" s="189">
        <v>1764.06</v>
      </c>
      <c r="AL61" s="189">
        <v>2634.06</v>
      </c>
      <c r="AM61" s="189">
        <v>2499.06</v>
      </c>
    </row>
    <row r="62" s="180" customFormat="1" ht="20" customHeight="1" spans="1:39">
      <c r="A62" s="105">
        <v>27.5</v>
      </c>
      <c r="B62" s="189">
        <v>3218.5</v>
      </c>
      <c r="C62" s="189">
        <v>2679.25</v>
      </c>
      <c r="D62" s="189">
        <v>4273.03</v>
      </c>
      <c r="E62" s="189">
        <v>3690.16666666667</v>
      </c>
      <c r="F62" s="189">
        <v>3784.14</v>
      </c>
      <c r="G62" s="190">
        <v>3107.53</v>
      </c>
      <c r="H62" s="190">
        <v>3107.53</v>
      </c>
      <c r="I62" s="190">
        <v>2710.31</v>
      </c>
      <c r="J62" s="189"/>
      <c r="K62" s="189">
        <v>2419.52777777778</v>
      </c>
      <c r="L62" s="189">
        <v>2419.52777777778</v>
      </c>
      <c r="M62" s="189" t="s">
        <v>2709</v>
      </c>
      <c r="N62" s="189">
        <v>2614.08333333333</v>
      </c>
      <c r="O62" s="190">
        <v>3092.25</v>
      </c>
      <c r="P62" s="190">
        <v>3122.81</v>
      </c>
      <c r="Q62" s="190">
        <v>2771.42</v>
      </c>
      <c r="R62" s="190">
        <v>3275.58</v>
      </c>
      <c r="S62" s="190">
        <v>2970.03</v>
      </c>
      <c r="T62" s="190">
        <v>2740.86</v>
      </c>
      <c r="U62" s="190">
        <v>3581.14</v>
      </c>
      <c r="V62" s="190">
        <v>3153.36</v>
      </c>
      <c r="W62" s="190">
        <v>2771.42</v>
      </c>
      <c r="X62" s="190">
        <v>3306.14</v>
      </c>
      <c r="Y62" s="190">
        <v>2847.81</v>
      </c>
      <c r="Z62" s="190">
        <v>3107.53</v>
      </c>
      <c r="AA62" s="190">
        <v>3290.86</v>
      </c>
      <c r="AB62" s="190">
        <v>2847.81</v>
      </c>
      <c r="AC62" s="190">
        <v>3245.03</v>
      </c>
      <c r="AD62" s="190"/>
      <c r="AE62" s="189">
        <v>1727.75</v>
      </c>
      <c r="AF62" s="189">
        <v>1653.11111111111</v>
      </c>
      <c r="AG62" s="189">
        <v>1565.25</v>
      </c>
      <c r="AH62" s="189">
        <v>1726.94444444444</v>
      </c>
      <c r="AI62" s="189">
        <v>1539.55555555556</v>
      </c>
      <c r="AJ62" s="189">
        <v>1336.36111111111</v>
      </c>
      <c r="AK62" s="189">
        <v>1796.36</v>
      </c>
      <c r="AL62" s="189">
        <v>2682.47</v>
      </c>
      <c r="AM62" s="189">
        <v>2544.97</v>
      </c>
    </row>
    <row r="63" s="180" customFormat="1" ht="20" customHeight="1" spans="1:39">
      <c r="A63" s="105">
        <v>28</v>
      </c>
      <c r="B63" s="189">
        <v>3274.02777777778</v>
      </c>
      <c r="C63" s="189">
        <v>2723.16666666667</v>
      </c>
      <c r="D63" s="189">
        <v>4346.86</v>
      </c>
      <c r="E63" s="189">
        <v>3754.36111111111</v>
      </c>
      <c r="F63" s="189">
        <v>3849.08</v>
      </c>
      <c r="G63" s="190">
        <v>3160.94</v>
      </c>
      <c r="H63" s="190">
        <v>3160.94</v>
      </c>
      <c r="I63" s="190">
        <v>2756.5</v>
      </c>
      <c r="J63" s="189"/>
      <c r="K63" s="189">
        <v>2460.75</v>
      </c>
      <c r="L63" s="189">
        <v>2460.75</v>
      </c>
      <c r="M63" s="189" t="s">
        <v>2709</v>
      </c>
      <c r="N63" s="189">
        <v>2658.91666666667</v>
      </c>
      <c r="O63" s="190">
        <v>3145.39</v>
      </c>
      <c r="P63" s="190">
        <v>3176.5</v>
      </c>
      <c r="Q63" s="190">
        <v>2818.72</v>
      </c>
      <c r="R63" s="190">
        <v>3332.06</v>
      </c>
      <c r="S63" s="190">
        <v>3020.94</v>
      </c>
      <c r="T63" s="190">
        <v>2787.61</v>
      </c>
      <c r="U63" s="190">
        <v>3643.17</v>
      </c>
      <c r="V63" s="190">
        <v>3207.61</v>
      </c>
      <c r="W63" s="190">
        <v>2818.72</v>
      </c>
      <c r="X63" s="190">
        <v>3363.17</v>
      </c>
      <c r="Y63" s="190">
        <v>2896.5</v>
      </c>
      <c r="Z63" s="190">
        <v>3160.94</v>
      </c>
      <c r="AA63" s="190">
        <v>3347.61</v>
      </c>
      <c r="AB63" s="190">
        <v>2896.5</v>
      </c>
      <c r="AC63" s="190">
        <v>3300.94</v>
      </c>
      <c r="AD63" s="190"/>
      <c r="AE63" s="189">
        <v>1755.58333333333</v>
      </c>
      <c r="AF63" s="189">
        <v>1680.47222222222</v>
      </c>
      <c r="AG63" s="189">
        <v>1589.94444444444</v>
      </c>
      <c r="AH63" s="189">
        <v>1755.61111111111</v>
      </c>
      <c r="AI63" s="189">
        <v>1564.88888888889</v>
      </c>
      <c r="AJ63" s="189">
        <v>1355.97222222222</v>
      </c>
      <c r="AK63" s="189">
        <v>1826.64</v>
      </c>
      <c r="AL63" s="189">
        <v>2728.86</v>
      </c>
      <c r="AM63" s="189">
        <v>2588.86</v>
      </c>
    </row>
    <row r="64" s="180" customFormat="1" ht="20" customHeight="1" spans="1:39">
      <c r="A64" s="105">
        <v>28.5</v>
      </c>
      <c r="B64" s="189">
        <v>3329.55555555556</v>
      </c>
      <c r="C64" s="189">
        <v>2769.11111111111</v>
      </c>
      <c r="D64" s="189">
        <v>4420.69</v>
      </c>
      <c r="E64" s="189">
        <v>3818.55555555556</v>
      </c>
      <c r="F64" s="189">
        <v>3914.03</v>
      </c>
      <c r="G64" s="190">
        <v>3214.36</v>
      </c>
      <c r="H64" s="190">
        <v>3214.36</v>
      </c>
      <c r="I64" s="190">
        <v>2802.69</v>
      </c>
      <c r="J64" s="189"/>
      <c r="K64" s="189">
        <v>2499.94444444444</v>
      </c>
      <c r="L64" s="189">
        <v>2499.94444444444</v>
      </c>
      <c r="M64" s="189" t="s">
        <v>2709</v>
      </c>
      <c r="N64" s="189">
        <v>2701.72222222222</v>
      </c>
      <c r="O64" s="190">
        <v>3198.53</v>
      </c>
      <c r="P64" s="190">
        <v>3230.19</v>
      </c>
      <c r="Q64" s="190">
        <v>2866.03</v>
      </c>
      <c r="R64" s="190">
        <v>3388.53</v>
      </c>
      <c r="S64" s="190">
        <v>3071.86</v>
      </c>
      <c r="T64" s="190">
        <v>2834.36</v>
      </c>
      <c r="U64" s="190">
        <v>3705.19</v>
      </c>
      <c r="V64" s="190">
        <v>3261.86</v>
      </c>
      <c r="W64" s="190">
        <v>2866.03</v>
      </c>
      <c r="X64" s="190">
        <v>3420.19</v>
      </c>
      <c r="Y64" s="190">
        <v>2945.19</v>
      </c>
      <c r="Z64" s="190">
        <v>3214.36</v>
      </c>
      <c r="AA64" s="190">
        <v>3404.36</v>
      </c>
      <c r="AB64" s="190">
        <v>2945.19</v>
      </c>
      <c r="AC64" s="190">
        <v>3356.86</v>
      </c>
      <c r="AD64" s="190"/>
      <c r="AE64" s="189">
        <v>1785.44444444444</v>
      </c>
      <c r="AF64" s="189">
        <v>1707.83333333333</v>
      </c>
      <c r="AG64" s="189">
        <v>1614.63888888889</v>
      </c>
      <c r="AH64" s="189">
        <v>1782.25</v>
      </c>
      <c r="AI64" s="189">
        <v>1590.22222222222</v>
      </c>
      <c r="AJ64" s="189">
        <v>1375.58333333333</v>
      </c>
      <c r="AK64" s="189">
        <v>1858.94</v>
      </c>
      <c r="AL64" s="189">
        <v>2777.28</v>
      </c>
      <c r="AM64" s="189">
        <v>2634.78</v>
      </c>
    </row>
    <row r="65" s="180" customFormat="1" ht="20" customHeight="1" spans="1:39">
      <c r="A65" s="105">
        <v>29</v>
      </c>
      <c r="B65" s="189">
        <v>3383.05555555556</v>
      </c>
      <c r="C65" s="189">
        <v>2813.02777777778</v>
      </c>
      <c r="D65" s="189">
        <v>4494.53</v>
      </c>
      <c r="E65" s="189">
        <v>3882.75</v>
      </c>
      <c r="F65" s="189">
        <v>3978.97</v>
      </c>
      <c r="G65" s="190">
        <v>3267.78</v>
      </c>
      <c r="H65" s="190">
        <v>3267.78</v>
      </c>
      <c r="I65" s="190">
        <v>2848.89</v>
      </c>
      <c r="J65" s="189"/>
      <c r="K65" s="189">
        <v>2541.16666666667</v>
      </c>
      <c r="L65" s="189">
        <v>2539.13888888889</v>
      </c>
      <c r="M65" s="189" t="s">
        <v>2709</v>
      </c>
      <c r="N65" s="189">
        <v>2746.55555555556</v>
      </c>
      <c r="O65" s="190">
        <v>3251.67</v>
      </c>
      <c r="P65" s="190">
        <v>3283.89</v>
      </c>
      <c r="Q65" s="190">
        <v>2913.33</v>
      </c>
      <c r="R65" s="190">
        <v>3445</v>
      </c>
      <c r="S65" s="190">
        <v>3122.78</v>
      </c>
      <c r="T65" s="190">
        <v>2881.11</v>
      </c>
      <c r="U65" s="190">
        <v>3767.22</v>
      </c>
      <c r="V65" s="190">
        <v>3316.11</v>
      </c>
      <c r="W65" s="190">
        <v>2913.33</v>
      </c>
      <c r="X65" s="190">
        <v>3477.22</v>
      </c>
      <c r="Y65" s="190">
        <v>2993.89</v>
      </c>
      <c r="Z65" s="190">
        <v>3267.78</v>
      </c>
      <c r="AA65" s="190">
        <v>3461.11</v>
      </c>
      <c r="AB65" s="190">
        <v>2993.89</v>
      </c>
      <c r="AC65" s="190">
        <v>3412.78</v>
      </c>
      <c r="AD65" s="190"/>
      <c r="AE65" s="189">
        <v>1813.27777777778</v>
      </c>
      <c r="AF65" s="189">
        <v>1735.19444444444</v>
      </c>
      <c r="AG65" s="189">
        <v>1639.33333333333</v>
      </c>
      <c r="AH65" s="189">
        <v>1810.91666666667</v>
      </c>
      <c r="AI65" s="189">
        <v>1613.52777777778</v>
      </c>
      <c r="AJ65" s="189">
        <v>1395.19444444444</v>
      </c>
      <c r="AK65" s="189">
        <v>1891.25</v>
      </c>
      <c r="AL65" s="189">
        <v>2825.69</v>
      </c>
      <c r="AM65" s="189">
        <v>2680.69</v>
      </c>
    </row>
    <row r="66" s="180" customFormat="1" ht="20" customHeight="1" spans="1:39">
      <c r="A66" s="105">
        <v>29.5</v>
      </c>
      <c r="B66" s="189">
        <v>3438.58333333333</v>
      </c>
      <c r="C66" s="189">
        <v>2856.94444444444</v>
      </c>
      <c r="D66" s="189">
        <v>4570.39</v>
      </c>
      <c r="E66" s="189">
        <v>3948.97222222222</v>
      </c>
      <c r="F66" s="189">
        <v>4045.94</v>
      </c>
      <c r="G66" s="190">
        <v>3321.19</v>
      </c>
      <c r="H66" s="190">
        <v>3321.19</v>
      </c>
      <c r="I66" s="190">
        <v>2895.08</v>
      </c>
      <c r="J66" s="189"/>
      <c r="K66" s="189">
        <v>2582.38888888889</v>
      </c>
      <c r="L66" s="189">
        <v>2580.36111111111</v>
      </c>
      <c r="M66" s="189" t="s">
        <v>2709</v>
      </c>
      <c r="N66" s="189">
        <v>2789.36111111111</v>
      </c>
      <c r="O66" s="190">
        <v>3304.81</v>
      </c>
      <c r="P66" s="190">
        <v>3337.58</v>
      </c>
      <c r="Q66" s="190">
        <v>2960.64</v>
      </c>
      <c r="R66" s="190">
        <v>3501.47</v>
      </c>
      <c r="S66" s="190">
        <v>3173.69</v>
      </c>
      <c r="T66" s="190">
        <v>2927.86</v>
      </c>
      <c r="U66" s="190">
        <v>3829.25</v>
      </c>
      <c r="V66" s="190">
        <v>3370.36</v>
      </c>
      <c r="W66" s="190">
        <v>2960.64</v>
      </c>
      <c r="X66" s="190">
        <v>3534.25</v>
      </c>
      <c r="Y66" s="190">
        <v>3042.58</v>
      </c>
      <c r="Z66" s="190">
        <v>3321.19</v>
      </c>
      <c r="AA66" s="190">
        <v>3517.86</v>
      </c>
      <c r="AB66" s="190">
        <v>3042.58</v>
      </c>
      <c r="AC66" s="190">
        <v>3468.69</v>
      </c>
      <c r="AD66" s="190"/>
      <c r="AE66" s="189">
        <v>1843.13888888889</v>
      </c>
      <c r="AF66" s="189">
        <v>1760.52777777778</v>
      </c>
      <c r="AG66" s="189">
        <v>1664.02777777778</v>
      </c>
      <c r="AH66" s="189">
        <v>1837.55555555556</v>
      </c>
      <c r="AI66" s="189">
        <v>1638.86111111111</v>
      </c>
      <c r="AJ66" s="189">
        <v>1414.80555555556</v>
      </c>
      <c r="AK66" s="189">
        <v>1921.53</v>
      </c>
      <c r="AL66" s="189">
        <v>2872.08</v>
      </c>
      <c r="AM66" s="189">
        <v>2724.58</v>
      </c>
    </row>
    <row r="67" s="180" customFormat="1" ht="20" customHeight="1" spans="1:39">
      <c r="A67" s="105">
        <v>30</v>
      </c>
      <c r="B67" s="189">
        <v>3492.08333333333</v>
      </c>
      <c r="C67" s="189">
        <v>2902.88888888889</v>
      </c>
      <c r="D67" s="189">
        <v>4644.22</v>
      </c>
      <c r="E67" s="189">
        <v>4013.16666666667</v>
      </c>
      <c r="F67" s="189">
        <v>4110.89</v>
      </c>
      <c r="G67" s="190">
        <v>3374.61</v>
      </c>
      <c r="H67" s="190">
        <v>3374.61</v>
      </c>
      <c r="I67" s="190">
        <v>2941.28</v>
      </c>
      <c r="J67" s="189"/>
      <c r="K67" s="189">
        <v>2623.61111111111</v>
      </c>
      <c r="L67" s="189">
        <v>2619.55555555556</v>
      </c>
      <c r="M67" s="189" t="s">
        <v>2709</v>
      </c>
      <c r="N67" s="189">
        <v>2832.16666666667</v>
      </c>
      <c r="O67" s="190">
        <v>3357.94</v>
      </c>
      <c r="P67" s="190">
        <v>3391.28</v>
      </c>
      <c r="Q67" s="190">
        <v>3007.94</v>
      </c>
      <c r="R67" s="190">
        <v>3557.94</v>
      </c>
      <c r="S67" s="190">
        <v>3224.61</v>
      </c>
      <c r="T67" s="190">
        <v>2974.61</v>
      </c>
      <c r="U67" s="190">
        <v>3891.28</v>
      </c>
      <c r="V67" s="190">
        <v>3424.61</v>
      </c>
      <c r="W67" s="190">
        <v>3007.94</v>
      </c>
      <c r="X67" s="190">
        <v>3591.28</v>
      </c>
      <c r="Y67" s="190">
        <v>3091.28</v>
      </c>
      <c r="Z67" s="190">
        <v>3374.61</v>
      </c>
      <c r="AA67" s="190">
        <v>3574.61</v>
      </c>
      <c r="AB67" s="190">
        <v>3091.28</v>
      </c>
      <c r="AC67" s="190">
        <v>3524.61</v>
      </c>
      <c r="AD67" s="190"/>
      <c r="AE67" s="189">
        <v>1870.97222222222</v>
      </c>
      <c r="AF67" s="189">
        <v>1787.88888888889</v>
      </c>
      <c r="AG67" s="189">
        <v>1690.75</v>
      </c>
      <c r="AH67" s="189">
        <v>1866.22222222222</v>
      </c>
      <c r="AI67" s="189">
        <v>1664.19444444444</v>
      </c>
      <c r="AJ67" s="189">
        <v>1434.41666666667</v>
      </c>
      <c r="AK67" s="189">
        <v>1953.83</v>
      </c>
      <c r="AL67" s="189">
        <v>2920.5</v>
      </c>
      <c r="AM67" s="189">
        <v>2770.5</v>
      </c>
    </row>
    <row r="69" s="181" customFormat="1" ht="38.25" spans="1:1">
      <c r="A69" s="181" t="s">
        <v>2710</v>
      </c>
    </row>
    <row r="70" s="181" customFormat="1" ht="38.25" spans="1:1">
      <c r="A70" s="181" t="s">
        <v>2711</v>
      </c>
    </row>
    <row r="71" s="181" customFormat="1" ht="38.25" spans="1:1">
      <c r="A71" s="181" t="s">
        <v>2712</v>
      </c>
    </row>
  </sheetData>
  <mergeCells count="11">
    <mergeCell ref="A1:AM1"/>
    <mergeCell ref="A2:AM2"/>
    <mergeCell ref="A3:AM3"/>
    <mergeCell ref="A4:AM4"/>
    <mergeCell ref="A5:AM5"/>
    <mergeCell ref="B6:D6"/>
    <mergeCell ref="E6:F6"/>
    <mergeCell ref="G6:I6"/>
    <mergeCell ref="J6:AD6"/>
    <mergeCell ref="AE6:AM6"/>
    <mergeCell ref="A6:A7"/>
  </mergeCells>
  <hyperlinks>
    <hyperlink ref="AN1" location="目录!A1" display="目录"/>
  </hyperlinks>
  <pageMargins left="0.75" right="0.75" top="1" bottom="1" header="0.5" footer="0.5"/>
  <pageSetup paperSize="9" orientation="portrait"/>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4"/>
  <sheetViews>
    <sheetView zoomScale="85" zoomScaleNormal="85" workbookViewId="0">
      <selection activeCell="C1" sqref="C1"/>
    </sheetView>
  </sheetViews>
  <sheetFormatPr defaultColWidth="8.89166666666667" defaultRowHeight="13.5"/>
  <cols>
    <col min="1" max="1" width="18.25" customWidth="1"/>
    <col min="2" max="2" width="83.9666666666667" customWidth="1"/>
  </cols>
  <sheetData>
    <row r="1" ht="46.5" spans="1:3">
      <c r="A1" s="159" t="s">
        <v>2713</v>
      </c>
      <c r="B1" s="160"/>
      <c r="C1" s="26" t="s">
        <v>672</v>
      </c>
    </row>
    <row r="2" ht="40" customHeight="1" spans="1:9">
      <c r="A2" s="161" t="s">
        <v>2714</v>
      </c>
      <c r="B2" s="161"/>
      <c r="C2" s="162" t="s">
        <v>2715</v>
      </c>
      <c r="D2" s="163"/>
      <c r="E2" s="163"/>
      <c r="F2" s="163"/>
      <c r="G2" s="163"/>
      <c r="H2" s="164"/>
      <c r="I2" s="179"/>
    </row>
    <row r="3" ht="27" customHeight="1" spans="1:9">
      <c r="A3" s="161" t="s">
        <v>2716</v>
      </c>
      <c r="B3" s="161"/>
      <c r="C3" s="165"/>
      <c r="D3" s="166"/>
      <c r="E3" s="166"/>
      <c r="F3" s="166"/>
      <c r="G3" s="166"/>
      <c r="H3" s="167"/>
      <c r="I3" s="179"/>
    </row>
    <row r="4" ht="27" customHeight="1" spans="1:9">
      <c r="A4" s="168" t="s">
        <v>2717</v>
      </c>
      <c r="B4" s="169"/>
      <c r="C4" s="165"/>
      <c r="D4" s="166"/>
      <c r="E4" s="166"/>
      <c r="F4" s="166"/>
      <c r="G4" s="166"/>
      <c r="H4" s="167"/>
      <c r="I4" s="179"/>
    </row>
    <row r="5" ht="36" customHeight="1" spans="1:9">
      <c r="A5" s="170" t="s">
        <v>2718</v>
      </c>
      <c r="B5" s="171"/>
      <c r="C5" s="165"/>
      <c r="D5" s="166"/>
      <c r="E5" s="166"/>
      <c r="F5" s="166"/>
      <c r="G5" s="166"/>
      <c r="H5" s="167"/>
      <c r="I5" s="179"/>
    </row>
    <row r="6" ht="21" customHeight="1" spans="1:9">
      <c r="A6" s="172" t="s">
        <v>1801</v>
      </c>
      <c r="B6" s="173" t="s">
        <v>2719</v>
      </c>
      <c r="C6" s="165"/>
      <c r="D6" s="166"/>
      <c r="E6" s="166"/>
      <c r="F6" s="166"/>
      <c r="G6" s="166"/>
      <c r="H6" s="167"/>
      <c r="I6" s="179"/>
    </row>
    <row r="7" ht="14.25" spans="1:9">
      <c r="A7" s="174" t="s">
        <v>2720</v>
      </c>
      <c r="B7" s="175">
        <v>452</v>
      </c>
      <c r="C7" s="165"/>
      <c r="D7" s="166"/>
      <c r="E7" s="166"/>
      <c r="F7" s="166"/>
      <c r="G7" s="166"/>
      <c r="H7" s="167"/>
      <c r="I7" s="179"/>
    </row>
    <row r="8" ht="14.25" spans="1:9">
      <c r="A8" s="174" t="s">
        <v>2721</v>
      </c>
      <c r="B8" s="175">
        <v>727</v>
      </c>
      <c r="C8" s="165"/>
      <c r="D8" s="166"/>
      <c r="E8" s="166"/>
      <c r="F8" s="166"/>
      <c r="G8" s="166"/>
      <c r="H8" s="167"/>
      <c r="I8" s="179"/>
    </row>
    <row r="9" ht="14.25" spans="1:9">
      <c r="A9" s="174" t="s">
        <v>2722</v>
      </c>
      <c r="B9" s="175">
        <v>992</v>
      </c>
      <c r="C9" s="165"/>
      <c r="D9" s="166"/>
      <c r="E9" s="166"/>
      <c r="F9" s="166"/>
      <c r="G9" s="166"/>
      <c r="H9" s="167"/>
      <c r="I9" s="179"/>
    </row>
    <row r="10" ht="14.25" spans="1:9">
      <c r="A10" s="174" t="s">
        <v>2723</v>
      </c>
      <c r="B10" s="175">
        <v>1280</v>
      </c>
      <c r="C10" s="165"/>
      <c r="D10" s="166"/>
      <c r="E10" s="166"/>
      <c r="F10" s="166"/>
      <c r="G10" s="166"/>
      <c r="H10" s="167"/>
      <c r="I10" s="179"/>
    </row>
    <row r="11" ht="14.25" spans="1:9">
      <c r="A11" s="174" t="s">
        <v>2724</v>
      </c>
      <c r="B11" s="175">
        <v>1475</v>
      </c>
      <c r="C11" s="165"/>
      <c r="D11" s="166"/>
      <c r="E11" s="166"/>
      <c r="F11" s="166"/>
      <c r="G11" s="166"/>
      <c r="H11" s="167"/>
      <c r="I11" s="179"/>
    </row>
    <row r="12" ht="14.25" spans="1:9">
      <c r="A12" s="174" t="s">
        <v>2725</v>
      </c>
      <c r="B12" s="175">
        <v>1815</v>
      </c>
      <c r="C12" s="165"/>
      <c r="D12" s="166"/>
      <c r="E12" s="166"/>
      <c r="F12" s="166"/>
      <c r="G12" s="166"/>
      <c r="H12" s="167"/>
      <c r="I12" s="179"/>
    </row>
    <row r="13" ht="14.25" spans="1:9">
      <c r="A13" s="174" t="s">
        <v>2726</v>
      </c>
      <c r="B13" s="175">
        <v>2155</v>
      </c>
      <c r="C13" s="165"/>
      <c r="D13" s="166"/>
      <c r="E13" s="166"/>
      <c r="F13" s="166"/>
      <c r="G13" s="166"/>
      <c r="H13" s="167"/>
      <c r="I13" s="179"/>
    </row>
    <row r="14" ht="14.25" spans="1:9">
      <c r="A14" s="174" t="s">
        <v>2727</v>
      </c>
      <c r="B14" s="175">
        <v>2287</v>
      </c>
      <c r="C14" s="165"/>
      <c r="D14" s="166"/>
      <c r="E14" s="166"/>
      <c r="F14" s="166"/>
      <c r="G14" s="166"/>
      <c r="H14" s="167"/>
      <c r="I14" s="179"/>
    </row>
    <row r="15" ht="14.25" spans="1:9">
      <c r="A15" s="174" t="s">
        <v>2728</v>
      </c>
      <c r="B15" s="175">
        <v>2415</v>
      </c>
      <c r="C15" s="165"/>
      <c r="D15" s="166"/>
      <c r="E15" s="166"/>
      <c r="F15" s="166"/>
      <c r="G15" s="166"/>
      <c r="H15" s="167"/>
      <c r="I15" s="179"/>
    </row>
    <row r="16" ht="14.25" spans="1:9">
      <c r="A16" s="176" t="s">
        <v>2729</v>
      </c>
      <c r="B16" s="175">
        <v>2504</v>
      </c>
      <c r="C16" s="165"/>
      <c r="D16" s="166"/>
      <c r="E16" s="166"/>
      <c r="F16" s="166"/>
      <c r="G16" s="166"/>
      <c r="H16" s="167"/>
      <c r="I16" s="179"/>
    </row>
    <row r="17" ht="14.25" spans="1:9">
      <c r="A17" s="174" t="s">
        <v>2730</v>
      </c>
      <c r="B17" s="175">
        <v>2630</v>
      </c>
      <c r="C17" s="165"/>
      <c r="D17" s="166"/>
      <c r="E17" s="166"/>
      <c r="F17" s="166"/>
      <c r="G17" s="166"/>
      <c r="H17" s="167"/>
      <c r="I17" s="179"/>
    </row>
    <row r="18" ht="14.25" spans="1:9">
      <c r="A18" s="174" t="s">
        <v>2731</v>
      </c>
      <c r="B18" s="175">
        <v>2946</v>
      </c>
      <c r="C18" s="165"/>
      <c r="D18" s="166"/>
      <c r="E18" s="166"/>
      <c r="F18" s="166"/>
      <c r="G18" s="166"/>
      <c r="H18" s="167"/>
      <c r="I18" s="179"/>
    </row>
    <row r="19" ht="14.25" spans="1:9">
      <c r="A19" s="174" t="s">
        <v>2732</v>
      </c>
      <c r="B19" s="175">
        <v>3214</v>
      </c>
      <c r="C19" s="165"/>
      <c r="D19" s="166"/>
      <c r="E19" s="166"/>
      <c r="F19" s="166"/>
      <c r="G19" s="166"/>
      <c r="H19" s="167"/>
      <c r="I19" s="179"/>
    </row>
    <row r="20" ht="14.25" spans="1:9">
      <c r="A20" s="174" t="s">
        <v>2733</v>
      </c>
      <c r="B20" s="175">
        <v>3469</v>
      </c>
      <c r="C20" s="165"/>
      <c r="D20" s="166"/>
      <c r="E20" s="166"/>
      <c r="F20" s="166"/>
      <c r="G20" s="166"/>
      <c r="H20" s="167"/>
      <c r="I20" s="179"/>
    </row>
    <row r="21" ht="14.25" spans="1:9">
      <c r="A21" s="174" t="s">
        <v>2734</v>
      </c>
      <c r="B21" s="175">
        <v>3549</v>
      </c>
      <c r="C21" s="165"/>
      <c r="D21" s="166"/>
      <c r="E21" s="166"/>
      <c r="F21" s="166"/>
      <c r="G21" s="166"/>
      <c r="H21" s="167"/>
      <c r="I21" s="179"/>
    </row>
    <row r="22" ht="14.25" spans="1:9">
      <c r="A22" s="174" t="s">
        <v>2735</v>
      </c>
      <c r="B22" s="175">
        <v>3709</v>
      </c>
      <c r="C22" s="165"/>
      <c r="D22" s="166"/>
      <c r="E22" s="166"/>
      <c r="F22" s="166"/>
      <c r="G22" s="166"/>
      <c r="H22" s="167"/>
      <c r="I22" s="179"/>
    </row>
    <row r="23" ht="14.25" spans="1:9">
      <c r="A23" s="174" t="s">
        <v>2736</v>
      </c>
      <c r="B23" s="175">
        <v>3828</v>
      </c>
      <c r="C23" s="165"/>
      <c r="D23" s="166"/>
      <c r="E23" s="166"/>
      <c r="F23" s="166"/>
      <c r="G23" s="166"/>
      <c r="H23" s="167"/>
      <c r="I23" s="179"/>
    </row>
    <row r="24" ht="14.25" spans="1:9">
      <c r="A24" s="174" t="s">
        <v>2737</v>
      </c>
      <c r="B24" s="175">
        <v>4204</v>
      </c>
      <c r="C24" s="165"/>
      <c r="D24" s="166"/>
      <c r="E24" s="166"/>
      <c r="F24" s="166"/>
      <c r="G24" s="166"/>
      <c r="H24" s="167"/>
      <c r="I24" s="179"/>
    </row>
    <row r="25" ht="14.25" spans="1:9">
      <c r="A25" s="174" t="s">
        <v>2738</v>
      </c>
      <c r="B25" s="175">
        <v>4295</v>
      </c>
      <c r="C25" s="177" t="s">
        <v>2739</v>
      </c>
      <c r="D25" s="177"/>
      <c r="E25" s="177" t="s">
        <v>2740</v>
      </c>
      <c r="F25" s="177"/>
      <c r="G25" s="177"/>
      <c r="H25" s="177"/>
      <c r="I25" s="179"/>
    </row>
    <row r="26" ht="14.25" spans="1:9">
      <c r="A26" s="174" t="s">
        <v>2741</v>
      </c>
      <c r="B26" s="175">
        <v>4445</v>
      </c>
      <c r="C26" s="177"/>
      <c r="D26" s="177"/>
      <c r="E26" s="177"/>
      <c r="F26" s="177"/>
      <c r="G26" s="177"/>
      <c r="H26" s="177"/>
      <c r="I26" s="179"/>
    </row>
    <row r="27" ht="14.25" spans="1:9">
      <c r="A27" s="174" t="s">
        <v>1801</v>
      </c>
      <c r="B27" s="178" t="s">
        <v>2742</v>
      </c>
      <c r="C27" s="177"/>
      <c r="D27" s="177"/>
      <c r="E27" s="177" t="s">
        <v>2743</v>
      </c>
      <c r="F27" s="177"/>
      <c r="G27" s="177"/>
      <c r="H27" s="177"/>
      <c r="I27" s="179"/>
    </row>
    <row r="28" ht="14.25" spans="1:9">
      <c r="A28" s="174" t="s">
        <v>2744</v>
      </c>
      <c r="B28" s="175">
        <v>201</v>
      </c>
      <c r="C28" s="177"/>
      <c r="D28" s="177"/>
      <c r="E28" s="177"/>
      <c r="F28" s="177"/>
      <c r="G28" s="177"/>
      <c r="H28" s="177"/>
      <c r="I28" s="179"/>
    </row>
    <row r="29" ht="14.25" spans="1:9">
      <c r="A29" s="174" t="s">
        <v>2745</v>
      </c>
      <c r="B29" s="175">
        <v>199</v>
      </c>
      <c r="C29" s="177"/>
      <c r="D29" s="177"/>
      <c r="E29" s="177" t="s">
        <v>2746</v>
      </c>
      <c r="F29" s="177"/>
      <c r="G29" s="177"/>
      <c r="H29" s="177"/>
      <c r="I29" s="179"/>
    </row>
    <row r="30" ht="14.25" spans="1:9">
      <c r="A30" s="174" t="s">
        <v>2747</v>
      </c>
      <c r="B30" s="175">
        <v>196</v>
      </c>
      <c r="C30" s="177"/>
      <c r="D30" s="177"/>
      <c r="E30" s="177"/>
      <c r="F30" s="177"/>
      <c r="G30" s="177"/>
      <c r="H30" s="177"/>
      <c r="I30" s="179"/>
    </row>
    <row r="32" ht="17" customHeight="1" spans="1:1">
      <c r="A32" t="s">
        <v>2748</v>
      </c>
    </row>
    <row r="33" ht="22" customHeight="1" spans="1:1">
      <c r="A33" t="s">
        <v>2749</v>
      </c>
    </row>
    <row r="34" ht="21" customHeight="1" spans="1:1">
      <c r="A34" t="s">
        <v>2750</v>
      </c>
    </row>
  </sheetData>
  <mergeCells count="10">
    <mergeCell ref="A1:B1"/>
    <mergeCell ref="A2:B2"/>
    <mergeCell ref="A3:B3"/>
    <mergeCell ref="A4:B4"/>
    <mergeCell ref="A5:B5"/>
    <mergeCell ref="C2:H24"/>
    <mergeCell ref="C25:D30"/>
    <mergeCell ref="E25:H26"/>
    <mergeCell ref="E27:H28"/>
    <mergeCell ref="E29:H30"/>
  </mergeCells>
  <hyperlinks>
    <hyperlink ref="C1" location="目录!A1" display="目录!A1"/>
  </hyperlinks>
  <pageMargins left="0.75" right="0.75" top="1" bottom="1" header="0.5" footer="0.5"/>
  <pageSetup paperSize="9" orientation="portrait"/>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9"/>
  <sheetViews>
    <sheetView workbookViewId="0">
      <selection activeCell="K1" sqref="K1"/>
    </sheetView>
  </sheetViews>
  <sheetFormatPr defaultColWidth="8.89166666666667" defaultRowHeight="13.5"/>
  <cols>
    <col min="1" max="1" width="16.225" customWidth="1"/>
    <col min="2" max="2" width="14.25" customWidth="1"/>
    <col min="3" max="3" width="16.225" customWidth="1"/>
    <col min="4" max="4" width="11.25" customWidth="1"/>
    <col min="5" max="5" width="12.5" customWidth="1"/>
    <col min="6" max="6" width="11.375" customWidth="1"/>
    <col min="7" max="7" width="13.5" customWidth="1"/>
    <col min="8" max="8" width="12.5" customWidth="1"/>
    <col min="9" max="10" width="16.225" customWidth="1"/>
  </cols>
  <sheetData>
    <row r="1" ht="46.5" spans="1:11">
      <c r="A1" s="41" t="s">
        <v>2751</v>
      </c>
      <c r="B1" s="41"/>
      <c r="C1" s="41"/>
      <c r="D1" s="41"/>
      <c r="E1" s="41"/>
      <c r="F1" s="41"/>
      <c r="G1" s="41"/>
      <c r="H1" s="41"/>
      <c r="I1" s="41"/>
      <c r="J1" s="41"/>
      <c r="K1" s="158" t="s">
        <v>672</v>
      </c>
    </row>
    <row r="2" ht="39" customHeight="1" spans="1:11">
      <c r="A2" s="151" t="s">
        <v>2752</v>
      </c>
      <c r="B2" s="151"/>
      <c r="C2" s="151"/>
      <c r="D2" s="151"/>
      <c r="E2" s="151"/>
      <c r="F2" s="151"/>
      <c r="G2" s="151"/>
      <c r="H2" s="151"/>
      <c r="I2" s="151"/>
      <c r="J2" s="151"/>
      <c r="K2" s="157"/>
    </row>
    <row r="3" ht="34" customHeight="1" spans="1:11">
      <c r="A3" s="49" t="s">
        <v>2753</v>
      </c>
      <c r="B3" s="49"/>
      <c r="C3" s="49"/>
      <c r="D3" s="49"/>
      <c r="E3" s="49"/>
      <c r="F3" s="49"/>
      <c r="G3" s="49"/>
      <c r="H3" s="49"/>
      <c r="I3" s="49"/>
      <c r="J3" s="49"/>
      <c r="K3" s="157"/>
    </row>
    <row r="4" ht="37" customHeight="1" spans="1:11">
      <c r="A4" s="49" t="s">
        <v>2754</v>
      </c>
      <c r="B4" s="49"/>
      <c r="C4" s="49"/>
      <c r="D4" s="49"/>
      <c r="E4" s="49"/>
      <c r="F4" s="49"/>
      <c r="G4" s="49"/>
      <c r="H4" s="49"/>
      <c r="I4" s="49"/>
      <c r="J4" s="49"/>
      <c r="K4" s="157"/>
    </row>
    <row r="5" ht="25" customHeight="1" spans="1:10">
      <c r="A5" s="50" t="s">
        <v>427</v>
      </c>
      <c r="B5" s="51" t="s">
        <v>2755</v>
      </c>
      <c r="C5" s="51" t="s">
        <v>2756</v>
      </c>
      <c r="D5" s="51" t="s">
        <v>2757</v>
      </c>
      <c r="E5" s="51" t="s">
        <v>2758</v>
      </c>
      <c r="F5" s="51" t="s">
        <v>2759</v>
      </c>
      <c r="G5" s="51" t="s">
        <v>2760</v>
      </c>
      <c r="H5" s="51" t="s">
        <v>2761</v>
      </c>
      <c r="I5" s="52" t="s">
        <v>2762</v>
      </c>
      <c r="J5" s="52" t="s">
        <v>2763</v>
      </c>
    </row>
    <row r="6" ht="50" customHeight="1" spans="1:10">
      <c r="A6" s="152" t="s">
        <v>600</v>
      </c>
      <c r="B6" s="153">
        <v>304</v>
      </c>
      <c r="C6" s="154">
        <v>45</v>
      </c>
      <c r="D6" s="154">
        <v>79</v>
      </c>
      <c r="E6" s="154">
        <v>78</v>
      </c>
      <c r="F6" s="154">
        <v>74</v>
      </c>
      <c r="G6" s="154">
        <v>71</v>
      </c>
      <c r="H6" s="154">
        <v>71</v>
      </c>
      <c r="I6" s="56" t="s">
        <v>2764</v>
      </c>
      <c r="J6" s="56" t="s">
        <v>2765</v>
      </c>
    </row>
    <row r="7" ht="50" customHeight="1" spans="1:10">
      <c r="A7" s="155" t="s">
        <v>603</v>
      </c>
      <c r="B7" s="153">
        <v>357</v>
      </c>
      <c r="C7" s="154">
        <v>48</v>
      </c>
      <c r="D7" s="156">
        <v>92</v>
      </c>
      <c r="E7" s="156">
        <v>91</v>
      </c>
      <c r="F7" s="156">
        <v>90</v>
      </c>
      <c r="G7" s="156">
        <v>88</v>
      </c>
      <c r="H7" s="156">
        <v>87</v>
      </c>
      <c r="I7" s="56" t="s">
        <v>2766</v>
      </c>
      <c r="J7" s="56" t="s">
        <v>2767</v>
      </c>
    </row>
    <row r="8" ht="14.25" customHeight="1" spans="1:11">
      <c r="A8" s="157"/>
      <c r="B8" s="157"/>
      <c r="C8" s="157"/>
      <c r="D8" s="157"/>
      <c r="E8" s="157"/>
      <c r="F8" s="157"/>
      <c r="G8" s="157"/>
      <c r="H8" s="157"/>
      <c r="I8" s="157"/>
      <c r="J8" s="157"/>
      <c r="K8" s="157"/>
    </row>
    <row r="9" ht="14.25" spans="1:11">
      <c r="A9" s="157"/>
      <c r="B9" s="157"/>
      <c r="C9" s="157"/>
      <c r="D9" s="157"/>
      <c r="E9" s="157"/>
      <c r="F9" s="157"/>
      <c r="G9" s="157"/>
      <c r="H9" s="157"/>
      <c r="I9" s="157"/>
      <c r="J9" s="157"/>
      <c r="K9" s="157"/>
    </row>
  </sheetData>
  <mergeCells count="4">
    <mergeCell ref="A1:J1"/>
    <mergeCell ref="A2:J2"/>
    <mergeCell ref="A3:J3"/>
    <mergeCell ref="A4:J4"/>
  </mergeCells>
  <hyperlinks>
    <hyperlink ref="K1" location="目录!A1" display="目录!A1"/>
  </hyperlinks>
  <pageMargins left="0.75" right="0.75" top="1" bottom="1" header="0.5" footer="0.5"/>
  <pageSetup paperSize="9" orientation="portrait"/>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
  <sheetViews>
    <sheetView topLeftCell="B1" workbookViewId="0">
      <selection activeCell="J1" sqref="J1"/>
    </sheetView>
  </sheetViews>
  <sheetFormatPr defaultColWidth="8.89166666666667" defaultRowHeight="13.5"/>
  <cols>
    <col min="1" max="1" width="15" customWidth="1"/>
    <col min="2" max="2" width="27.5" customWidth="1"/>
    <col min="3" max="8" width="15.1083333333333" customWidth="1"/>
    <col min="9" max="9" width="18.8916666666667" customWidth="1"/>
  </cols>
  <sheetData>
    <row r="1" ht="48.75" spans="1:10">
      <c r="A1" s="138" t="s">
        <v>50</v>
      </c>
      <c r="B1" s="138"/>
      <c r="C1" s="138"/>
      <c r="D1" s="138"/>
      <c r="E1" s="138"/>
      <c r="F1" s="138"/>
      <c r="G1" s="138"/>
      <c r="H1" s="138"/>
      <c r="I1" s="138"/>
      <c r="J1" s="26" t="s">
        <v>672</v>
      </c>
    </row>
    <row r="2" ht="21" customHeight="1" spans="1:9">
      <c r="A2" s="139" t="s">
        <v>2768</v>
      </c>
      <c r="B2" s="139"/>
      <c r="C2" s="139"/>
      <c r="D2" s="139"/>
      <c r="E2" s="139"/>
      <c r="F2" s="139"/>
      <c r="G2" s="139"/>
      <c r="H2" s="139"/>
      <c r="I2" s="139"/>
    </row>
    <row r="3" ht="21" customHeight="1" spans="1:9">
      <c r="A3" s="140" t="s">
        <v>308</v>
      </c>
      <c r="B3" s="141" t="s">
        <v>2769</v>
      </c>
      <c r="C3" s="142" t="s">
        <v>2755</v>
      </c>
      <c r="D3" s="142" t="s">
        <v>2770</v>
      </c>
      <c r="E3" s="143" t="s">
        <v>2771</v>
      </c>
      <c r="F3" s="143" t="s">
        <v>2772</v>
      </c>
      <c r="G3" s="143" t="s">
        <v>2773</v>
      </c>
      <c r="H3" s="143" t="s">
        <v>2774</v>
      </c>
      <c r="I3" s="148" t="s">
        <v>735</v>
      </c>
    </row>
    <row r="4" ht="53" customHeight="1" spans="1:9">
      <c r="A4" s="144" t="s">
        <v>2775</v>
      </c>
      <c r="B4" s="145" t="s">
        <v>2776</v>
      </c>
      <c r="C4" s="146">
        <v>318</v>
      </c>
      <c r="D4" s="105">
        <v>55</v>
      </c>
      <c r="E4" s="105">
        <v>65</v>
      </c>
      <c r="F4" s="105">
        <v>57</v>
      </c>
      <c r="G4" s="105">
        <v>51</v>
      </c>
      <c r="H4" s="105">
        <v>51</v>
      </c>
      <c r="I4" s="149" t="s">
        <v>2777</v>
      </c>
    </row>
    <row r="5" ht="53" customHeight="1" spans="1:9">
      <c r="A5" s="144"/>
      <c r="B5" s="67" t="s">
        <v>2778</v>
      </c>
      <c r="C5" s="105" t="s">
        <v>13</v>
      </c>
      <c r="D5" s="105" t="s">
        <v>13</v>
      </c>
      <c r="E5" s="105">
        <v>77</v>
      </c>
      <c r="F5" s="105">
        <v>74</v>
      </c>
      <c r="G5" s="105">
        <v>73</v>
      </c>
      <c r="H5" s="105" t="s">
        <v>13</v>
      </c>
      <c r="I5" s="149"/>
    </row>
    <row r="6" ht="53" customHeight="1" spans="1:9">
      <c r="A6" s="144"/>
      <c r="B6" s="67" t="s">
        <v>2779</v>
      </c>
      <c r="C6" s="105">
        <v>263</v>
      </c>
      <c r="D6" s="105">
        <v>41</v>
      </c>
      <c r="E6" s="105">
        <v>66</v>
      </c>
      <c r="F6" s="105">
        <v>63</v>
      </c>
      <c r="G6" s="105">
        <v>62</v>
      </c>
      <c r="H6" s="105" t="s">
        <v>13</v>
      </c>
      <c r="I6" s="149"/>
    </row>
    <row r="7" ht="53" customHeight="1" spans="1:9">
      <c r="A7" s="144"/>
      <c r="B7" s="67" t="s">
        <v>2780</v>
      </c>
      <c r="C7" s="105" t="s">
        <v>13</v>
      </c>
      <c r="D7" s="105" t="s">
        <v>13</v>
      </c>
      <c r="E7" s="105">
        <v>72</v>
      </c>
      <c r="F7" s="105">
        <v>69</v>
      </c>
      <c r="G7" s="105">
        <v>68</v>
      </c>
      <c r="H7" s="105" t="s">
        <v>13</v>
      </c>
      <c r="I7" s="149"/>
    </row>
    <row r="8" ht="53" customHeight="1" spans="1:9">
      <c r="A8" s="144"/>
      <c r="B8" s="67" t="s">
        <v>2781</v>
      </c>
      <c r="C8" s="105">
        <v>370</v>
      </c>
      <c r="D8" s="105">
        <v>70</v>
      </c>
      <c r="E8" s="105">
        <v>100</v>
      </c>
      <c r="F8" s="105">
        <v>100</v>
      </c>
      <c r="G8" s="105">
        <v>100</v>
      </c>
      <c r="H8" s="105">
        <v>100</v>
      </c>
      <c r="I8" s="149"/>
    </row>
    <row r="9" ht="53" customHeight="1" spans="1:9">
      <c r="A9" s="147" t="s">
        <v>2782</v>
      </c>
      <c r="B9" s="67" t="s">
        <v>2783</v>
      </c>
      <c r="C9" s="105" t="s">
        <v>13</v>
      </c>
      <c r="D9" s="105" t="s">
        <v>13</v>
      </c>
      <c r="E9" s="105" t="s">
        <v>13</v>
      </c>
      <c r="F9" s="105" t="s">
        <v>13</v>
      </c>
      <c r="G9" s="105" t="s">
        <v>13</v>
      </c>
      <c r="H9" s="105" t="s">
        <v>13</v>
      </c>
      <c r="I9" s="150" t="s">
        <v>2784</v>
      </c>
    </row>
    <row r="10" ht="53" customHeight="1" spans="1:9">
      <c r="A10" s="147"/>
      <c r="B10" s="67" t="s">
        <v>2785</v>
      </c>
      <c r="C10" s="105" t="s">
        <v>13</v>
      </c>
      <c r="D10" s="105" t="s">
        <v>13</v>
      </c>
      <c r="E10" s="105" t="s">
        <v>13</v>
      </c>
      <c r="F10" s="105" t="s">
        <v>13</v>
      </c>
      <c r="G10" s="105" t="s">
        <v>13</v>
      </c>
      <c r="H10" s="105" t="s">
        <v>13</v>
      </c>
      <c r="I10" s="150"/>
    </row>
    <row r="11" ht="53" customHeight="1" spans="1:9">
      <c r="A11" s="147"/>
      <c r="B11" s="67" t="s">
        <v>2786</v>
      </c>
      <c r="C11" s="105" t="s">
        <v>13</v>
      </c>
      <c r="D11" s="105" t="s">
        <v>13</v>
      </c>
      <c r="E11" s="105">
        <v>28</v>
      </c>
      <c r="F11" s="105">
        <v>25</v>
      </c>
      <c r="G11" s="105">
        <v>22</v>
      </c>
      <c r="H11" s="105" t="s">
        <v>13</v>
      </c>
      <c r="I11" s="150"/>
    </row>
  </sheetData>
  <mergeCells count="6">
    <mergeCell ref="A1:I1"/>
    <mergeCell ref="A2:I2"/>
    <mergeCell ref="A4:A8"/>
    <mergeCell ref="A9:A11"/>
    <mergeCell ref="I4:I8"/>
    <mergeCell ref="I9:I11"/>
  </mergeCells>
  <hyperlinks>
    <hyperlink ref="J1" location="目录!A1" display="目录!A1"/>
  </hyperlinks>
  <pageMargins left="0.75" right="0.75" top="1" bottom="1" header="0.5" footer="0.5"/>
  <pageSetup paperSize="9" orientation="portrait"/>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H1" sqref="H1"/>
    </sheetView>
  </sheetViews>
  <sheetFormatPr defaultColWidth="8.89166666666667" defaultRowHeight="13.5" outlineLevelCol="7"/>
  <cols>
    <col min="1" max="1" width="58.125" customWidth="1"/>
    <col min="2" max="7" width="14.775" customWidth="1"/>
  </cols>
  <sheetData>
    <row r="1" ht="46.5" spans="1:8">
      <c r="A1" s="126" t="s">
        <v>2787</v>
      </c>
      <c r="B1" s="127"/>
      <c r="C1" s="127"/>
      <c r="D1" s="127"/>
      <c r="E1" s="127"/>
      <c r="F1" s="127"/>
      <c r="G1" s="127"/>
      <c r="H1" s="128" t="s">
        <v>672</v>
      </c>
    </row>
    <row r="2" ht="34" customHeight="1" spans="1:8">
      <c r="A2" s="129" t="s">
        <v>2788</v>
      </c>
      <c r="B2" s="129"/>
      <c r="C2" s="129"/>
      <c r="D2" s="129"/>
      <c r="E2" s="129"/>
      <c r="F2" s="129"/>
      <c r="G2" s="129"/>
      <c r="H2" s="130"/>
    </row>
    <row r="3" ht="27" customHeight="1" spans="1:8">
      <c r="A3" s="131" t="s">
        <v>2753</v>
      </c>
      <c r="B3" s="132"/>
      <c r="C3" s="132"/>
      <c r="D3" s="132"/>
      <c r="E3" s="132"/>
      <c r="F3" s="132"/>
      <c r="G3" s="133"/>
      <c r="H3" s="130"/>
    </row>
    <row r="4" ht="27" customHeight="1" spans="1:8">
      <c r="A4" s="134" t="s">
        <v>2789</v>
      </c>
      <c r="B4" s="135"/>
      <c r="C4" s="135"/>
      <c r="D4" s="135"/>
      <c r="E4" s="135"/>
      <c r="F4" s="135"/>
      <c r="G4" s="136"/>
      <c r="H4" s="130"/>
    </row>
    <row r="5" ht="18" customHeight="1" spans="1:7">
      <c r="A5" s="105" t="s">
        <v>2790</v>
      </c>
      <c r="B5" s="55" t="s">
        <v>2791</v>
      </c>
      <c r="C5" s="55" t="s">
        <v>2792</v>
      </c>
      <c r="D5" s="55" t="s">
        <v>2793</v>
      </c>
      <c r="E5" s="55"/>
      <c r="F5" s="55"/>
      <c r="G5" s="55"/>
    </row>
    <row r="6" ht="18" customHeight="1" spans="1:7">
      <c r="A6" s="105"/>
      <c r="B6" s="137" t="s">
        <v>2720</v>
      </c>
      <c r="C6" s="137" t="s">
        <v>2794</v>
      </c>
      <c r="D6" s="137" t="s">
        <v>2757</v>
      </c>
      <c r="E6" s="137" t="s">
        <v>2758</v>
      </c>
      <c r="F6" s="137" t="s">
        <v>2760</v>
      </c>
      <c r="G6" s="137" t="s">
        <v>2795</v>
      </c>
    </row>
    <row r="7" ht="29" customHeight="1" spans="1:7">
      <c r="A7" s="67" t="s">
        <v>2796</v>
      </c>
      <c r="B7" s="105">
        <v>377</v>
      </c>
      <c r="C7" s="105">
        <v>62</v>
      </c>
      <c r="D7" s="105">
        <v>106</v>
      </c>
      <c r="E7" s="105">
        <v>104</v>
      </c>
      <c r="F7" s="105">
        <v>100.5</v>
      </c>
      <c r="G7" s="105">
        <v>99</v>
      </c>
    </row>
    <row r="8" ht="53" customHeight="1" spans="1:7">
      <c r="A8" s="105" t="s">
        <v>2797</v>
      </c>
      <c r="B8" s="105">
        <v>377</v>
      </c>
      <c r="C8" s="105">
        <v>62</v>
      </c>
      <c r="D8" s="105">
        <v>106</v>
      </c>
      <c r="E8" s="105">
        <v>104</v>
      </c>
      <c r="F8" s="105">
        <v>100.5</v>
      </c>
      <c r="G8" s="105">
        <v>99</v>
      </c>
    </row>
    <row r="9" ht="31" customHeight="1" spans="1:7">
      <c r="A9" s="67" t="s">
        <v>2798</v>
      </c>
      <c r="B9" s="105">
        <v>377</v>
      </c>
      <c r="C9" s="105">
        <v>62</v>
      </c>
      <c r="D9" s="105">
        <v>106</v>
      </c>
      <c r="E9" s="105">
        <v>104</v>
      </c>
      <c r="F9" s="105">
        <v>100.5</v>
      </c>
      <c r="G9" s="105">
        <v>99</v>
      </c>
    </row>
    <row r="10" ht="58" customHeight="1" spans="1:7">
      <c r="A10" s="67" t="s">
        <v>2799</v>
      </c>
      <c r="B10" s="105">
        <v>377</v>
      </c>
      <c r="C10" s="105">
        <v>62</v>
      </c>
      <c r="D10" s="105">
        <v>106</v>
      </c>
      <c r="E10" s="105">
        <v>104</v>
      </c>
      <c r="F10" s="105">
        <v>100.5</v>
      </c>
      <c r="G10" s="105">
        <v>99</v>
      </c>
    </row>
    <row r="12" customHeight="1"/>
  </sheetData>
  <mergeCells count="6">
    <mergeCell ref="A1:G1"/>
    <mergeCell ref="A2:G2"/>
    <mergeCell ref="A3:G3"/>
    <mergeCell ref="A4:G4"/>
    <mergeCell ref="D5:G5"/>
    <mergeCell ref="A5:A6"/>
  </mergeCells>
  <hyperlinks>
    <hyperlink ref="H1" location="目录!A1" display="目录!A1"/>
  </hyperlinks>
  <pageMargins left="0.75" right="0.75" top="1" bottom="1" header="0.5" footer="0.5"/>
  <pageSetup paperSize="9" orientation="portrait"/>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3"/>
  <sheetViews>
    <sheetView workbookViewId="0">
      <selection activeCell="J1" sqref="J1"/>
    </sheetView>
  </sheetViews>
  <sheetFormatPr defaultColWidth="8.89166666666667" defaultRowHeight="13.5"/>
  <cols>
    <col min="1" max="1" width="14.225" customWidth="1"/>
    <col min="2" max="9" width="16" customWidth="1"/>
  </cols>
  <sheetData>
    <row r="1" ht="46.5" spans="1:10">
      <c r="A1" s="116" t="s">
        <v>2800</v>
      </c>
      <c r="B1" s="116"/>
      <c r="C1" s="116"/>
      <c r="D1" s="116"/>
      <c r="E1" s="116"/>
      <c r="F1" s="116"/>
      <c r="G1" s="116"/>
      <c r="H1" s="116"/>
      <c r="I1" s="116"/>
      <c r="J1" s="26" t="s">
        <v>672</v>
      </c>
    </row>
    <row r="2" ht="22" customHeight="1" spans="1:9">
      <c r="A2" s="117" t="s">
        <v>2801</v>
      </c>
      <c r="B2" s="117"/>
      <c r="C2" s="117"/>
      <c r="D2" s="117"/>
      <c r="E2" s="117"/>
      <c r="F2" s="117"/>
      <c r="G2" s="117"/>
      <c r="H2" s="117"/>
      <c r="I2" s="117"/>
    </row>
    <row r="3" ht="22" customHeight="1" spans="1:9">
      <c r="A3" s="117" t="s">
        <v>2802</v>
      </c>
      <c r="B3" s="117"/>
      <c r="C3" s="117"/>
      <c r="D3" s="117"/>
      <c r="E3" s="117"/>
      <c r="F3" s="117"/>
      <c r="G3" s="117"/>
      <c r="H3" s="117"/>
      <c r="I3" s="117"/>
    </row>
    <row r="4" ht="22" customHeight="1" spans="1:9">
      <c r="A4" s="117" t="s">
        <v>2803</v>
      </c>
      <c r="B4" s="117"/>
      <c r="C4" s="117"/>
      <c r="D4" s="117"/>
      <c r="E4" s="117"/>
      <c r="F4" s="117"/>
      <c r="G4" s="117"/>
      <c r="H4" s="117"/>
      <c r="I4" s="117"/>
    </row>
    <row r="5" ht="22" customHeight="1" spans="1:9">
      <c r="A5" s="118" t="s">
        <v>2804</v>
      </c>
      <c r="B5" s="118"/>
      <c r="C5" s="118"/>
      <c r="D5" s="118"/>
      <c r="E5" s="118"/>
      <c r="F5" s="118"/>
      <c r="G5" s="118"/>
      <c r="H5" s="118"/>
      <c r="I5" s="118"/>
    </row>
    <row r="6" ht="22" customHeight="1" spans="1:9">
      <c r="A6" s="119" t="s">
        <v>2805</v>
      </c>
      <c r="B6" s="119" t="s">
        <v>2806</v>
      </c>
      <c r="C6" s="119"/>
      <c r="D6" s="119" t="s">
        <v>2807</v>
      </c>
      <c r="E6" s="119"/>
      <c r="F6" s="119"/>
      <c r="G6" s="119"/>
      <c r="H6" s="119"/>
      <c r="I6" s="124"/>
    </row>
    <row r="7" ht="22" customHeight="1" spans="1:9">
      <c r="A7" s="120"/>
      <c r="B7" s="120" t="s">
        <v>2755</v>
      </c>
      <c r="C7" s="120" t="s">
        <v>2770</v>
      </c>
      <c r="D7" s="120" t="s">
        <v>2808</v>
      </c>
      <c r="E7" s="120" t="s">
        <v>2758</v>
      </c>
      <c r="F7" s="120" t="s">
        <v>2759</v>
      </c>
      <c r="G7" s="120" t="s">
        <v>2760</v>
      </c>
      <c r="H7" s="120" t="s">
        <v>2761</v>
      </c>
      <c r="I7" s="125" t="s">
        <v>2809</v>
      </c>
    </row>
    <row r="8" spans="1:9">
      <c r="A8" s="121" t="s">
        <v>597</v>
      </c>
      <c r="B8" s="122">
        <v>246</v>
      </c>
      <c r="C8" s="122">
        <v>41</v>
      </c>
      <c r="D8" s="123">
        <v>91.5</v>
      </c>
      <c r="E8" s="123">
        <v>91.5</v>
      </c>
      <c r="F8" s="123">
        <v>90</v>
      </c>
      <c r="G8" s="123">
        <v>89</v>
      </c>
      <c r="H8" s="123">
        <v>88</v>
      </c>
      <c r="I8" s="123">
        <v>87</v>
      </c>
    </row>
    <row r="9" spans="1:9">
      <c r="A9" s="121"/>
      <c r="B9" s="122"/>
      <c r="C9" s="122"/>
      <c r="D9" s="123"/>
      <c r="E9" s="123"/>
      <c r="F9" s="123"/>
      <c r="G9" s="123"/>
      <c r="H9" s="123"/>
      <c r="I9" s="123"/>
    </row>
    <row r="10" spans="1:9">
      <c r="A10" s="121"/>
      <c r="B10" s="122"/>
      <c r="C10" s="122"/>
      <c r="D10" s="123"/>
      <c r="E10" s="123"/>
      <c r="F10" s="123"/>
      <c r="G10" s="123"/>
      <c r="H10" s="123"/>
      <c r="I10" s="123"/>
    </row>
    <row r="11" spans="1:9">
      <c r="A11" s="121"/>
      <c r="B11" s="122"/>
      <c r="C11" s="122"/>
      <c r="D11" s="123"/>
      <c r="E11" s="123"/>
      <c r="F11" s="123"/>
      <c r="G11" s="123"/>
      <c r="H11" s="123"/>
      <c r="I11" s="123"/>
    </row>
    <row r="12" spans="1:9">
      <c r="A12" s="121"/>
      <c r="B12" s="122"/>
      <c r="C12" s="122"/>
      <c r="D12" s="123"/>
      <c r="E12" s="123"/>
      <c r="F12" s="123"/>
      <c r="G12" s="123"/>
      <c r="H12" s="123"/>
      <c r="I12" s="123"/>
    </row>
    <row r="13" ht="18" customHeight="1" spans="1:9">
      <c r="A13" s="118" t="s">
        <v>2810</v>
      </c>
      <c r="B13" s="118"/>
      <c r="C13" s="118"/>
      <c r="D13" s="118"/>
      <c r="E13" s="118"/>
      <c r="F13" s="118"/>
      <c r="G13" s="118"/>
      <c r="H13" s="118"/>
      <c r="I13" s="118"/>
    </row>
  </sheetData>
  <mergeCells count="18">
    <mergeCell ref="A1:I1"/>
    <mergeCell ref="A2:I2"/>
    <mergeCell ref="A3:I3"/>
    <mergeCell ref="A4:I4"/>
    <mergeCell ref="A5:I5"/>
    <mergeCell ref="B6:C6"/>
    <mergeCell ref="D6:I6"/>
    <mergeCell ref="A13:I13"/>
    <mergeCell ref="A6:A7"/>
    <mergeCell ref="A8:A12"/>
    <mergeCell ref="B8:B12"/>
    <mergeCell ref="C8:C12"/>
    <mergeCell ref="D8:D12"/>
    <mergeCell ref="E8:E12"/>
    <mergeCell ref="F8:F12"/>
    <mergeCell ref="G8:G12"/>
    <mergeCell ref="H8:H12"/>
    <mergeCell ref="I8:I12"/>
  </mergeCells>
  <hyperlinks>
    <hyperlink ref="J1" location="目录!A1" display="目录!A1"/>
  </hyperlinks>
  <pageMargins left="0.75" right="0.75" top="1" bottom="1" header="0.5" footer="0.5"/>
  <pageSetup paperSize="9" orientation="portrait"/>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
  <sheetViews>
    <sheetView zoomScale="115" zoomScaleNormal="115" topLeftCell="B1" workbookViewId="0">
      <selection activeCell="G1" sqref="G1"/>
    </sheetView>
  </sheetViews>
  <sheetFormatPr defaultColWidth="8.89166666666667" defaultRowHeight="13.5" outlineLevelCol="6"/>
  <cols>
    <col min="1" max="1" width="20.625" customWidth="1"/>
    <col min="2" max="2" width="20.65" customWidth="1"/>
    <col min="3" max="3" width="20.8583333333333" customWidth="1"/>
    <col min="4" max="5" width="25.125" customWidth="1"/>
    <col min="6" max="6" width="21.375" customWidth="1"/>
  </cols>
  <sheetData>
    <row r="1" ht="46.5" spans="1:7">
      <c r="A1" s="93" t="s">
        <v>56</v>
      </c>
      <c r="B1" s="93"/>
      <c r="C1" s="93"/>
      <c r="D1" s="93"/>
      <c r="E1" s="93"/>
      <c r="F1" s="93"/>
      <c r="G1" s="26" t="s">
        <v>672</v>
      </c>
    </row>
    <row r="2" ht="22" customHeight="1" spans="1:6">
      <c r="A2" s="110" t="s">
        <v>2811</v>
      </c>
      <c r="B2" s="111"/>
      <c r="C2" s="111"/>
      <c r="D2" s="111"/>
      <c r="E2" s="111"/>
      <c r="F2" s="112"/>
    </row>
    <row r="3" ht="30" customHeight="1" spans="1:6">
      <c r="A3" s="113" t="s">
        <v>2812</v>
      </c>
      <c r="B3" s="114"/>
      <c r="C3" s="114"/>
      <c r="D3" s="114"/>
      <c r="E3" s="114"/>
      <c r="F3" s="115"/>
    </row>
    <row r="4" ht="25" customHeight="1" spans="1:6">
      <c r="A4" s="113" t="s">
        <v>2813</v>
      </c>
      <c r="B4" s="114"/>
      <c r="C4" s="114"/>
      <c r="D4" s="114"/>
      <c r="E4" s="114"/>
      <c r="F4" s="115"/>
    </row>
    <row r="5" ht="18" spans="1:6">
      <c r="A5" s="100" t="s">
        <v>427</v>
      </c>
      <c r="B5" s="100" t="s">
        <v>2814</v>
      </c>
      <c r="C5" s="100"/>
      <c r="D5" s="99" t="s">
        <v>2815</v>
      </c>
      <c r="E5" s="99"/>
      <c r="F5" s="99"/>
    </row>
    <row r="6" spans="1:6">
      <c r="A6" s="100"/>
      <c r="B6" s="100" t="s">
        <v>2816</v>
      </c>
      <c r="C6" s="100" t="s">
        <v>2817</v>
      </c>
      <c r="D6" s="101" t="s">
        <v>2818</v>
      </c>
      <c r="E6" s="101" t="s">
        <v>2819</v>
      </c>
      <c r="F6" s="101" t="s">
        <v>2820</v>
      </c>
    </row>
    <row r="7" spans="1:6">
      <c r="A7" s="100"/>
      <c r="B7" s="100"/>
      <c r="C7" s="100"/>
      <c r="D7" s="101"/>
      <c r="E7" s="101"/>
      <c r="F7" s="101"/>
    </row>
    <row r="8" ht="38" customHeight="1" spans="1:6">
      <c r="A8" s="103" t="s">
        <v>582</v>
      </c>
      <c r="B8" s="104">
        <v>165</v>
      </c>
      <c r="C8" s="104">
        <v>25</v>
      </c>
      <c r="D8" s="105">
        <v>39</v>
      </c>
      <c r="E8" s="105">
        <v>37</v>
      </c>
      <c r="F8" s="105">
        <v>36</v>
      </c>
    </row>
    <row r="9" ht="38" customHeight="1" spans="1:6">
      <c r="A9" s="106" t="s">
        <v>583</v>
      </c>
      <c r="B9" s="107">
        <v>150</v>
      </c>
      <c r="C9" s="107">
        <v>18</v>
      </c>
      <c r="D9" s="108">
        <v>31</v>
      </c>
      <c r="E9" s="108">
        <v>26</v>
      </c>
      <c r="F9" s="108">
        <v>25</v>
      </c>
    </row>
  </sheetData>
  <mergeCells count="12">
    <mergeCell ref="A1:F1"/>
    <mergeCell ref="A2:F2"/>
    <mergeCell ref="A3:F3"/>
    <mergeCell ref="A4:F4"/>
    <mergeCell ref="B5:C5"/>
    <mergeCell ref="D5:F5"/>
    <mergeCell ref="A5:A7"/>
    <mergeCell ref="B6:B7"/>
    <mergeCell ref="C6:C7"/>
    <mergeCell ref="D6:D7"/>
    <mergeCell ref="E6:E7"/>
    <mergeCell ref="F6:F7"/>
  </mergeCells>
  <hyperlinks>
    <hyperlink ref="G1" location="目录!A1" display="目录!A1"/>
  </hyperlinks>
  <pageMargins left="0.75" right="0.75" top="1" bottom="1" header="0.5" footer="0.5"/>
  <pageSetup paperSize="9" orientation="portrait"/>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zoomScale="115" zoomScaleNormal="115" workbookViewId="0">
      <selection activeCell="H1" sqref="H1"/>
    </sheetView>
  </sheetViews>
  <sheetFormatPr defaultColWidth="8.89166666666667" defaultRowHeight="13.5" outlineLevelCol="7"/>
  <cols>
    <col min="1" max="1" width="18.9166666666667" customWidth="1"/>
    <col min="2" max="2" width="10.975" customWidth="1"/>
    <col min="3" max="3" width="20.8583333333333" customWidth="1"/>
    <col min="4" max="6" width="20.625" customWidth="1"/>
    <col min="7" max="7" width="13.0416666666667" customWidth="1"/>
  </cols>
  <sheetData>
    <row r="1" ht="46.5" spans="1:8">
      <c r="A1" s="93" t="s">
        <v>58</v>
      </c>
      <c r="B1" s="93"/>
      <c r="C1" s="93"/>
      <c r="D1" s="93"/>
      <c r="E1" s="93"/>
      <c r="F1" s="93"/>
      <c r="G1" s="93"/>
      <c r="H1" s="26" t="s">
        <v>672</v>
      </c>
    </row>
    <row r="2" ht="22" customHeight="1" spans="1:7">
      <c r="A2" s="94" t="s">
        <v>2821</v>
      </c>
      <c r="B2" s="94"/>
      <c r="C2" s="94"/>
      <c r="D2" s="94"/>
      <c r="E2" s="94"/>
      <c r="F2" s="94"/>
      <c r="G2" s="94"/>
    </row>
    <row r="3" ht="35" customHeight="1" spans="1:7">
      <c r="A3" s="95" t="s">
        <v>2822</v>
      </c>
      <c r="B3" s="95"/>
      <c r="C3" s="95"/>
      <c r="D3" s="95"/>
      <c r="E3" s="95"/>
      <c r="F3" s="95"/>
      <c r="G3" s="95"/>
    </row>
    <row r="4" ht="25" customHeight="1" spans="1:7">
      <c r="A4" s="95" t="s">
        <v>2823</v>
      </c>
      <c r="B4" s="95"/>
      <c r="C4" s="95"/>
      <c r="D4" s="95"/>
      <c r="E4" s="95"/>
      <c r="F4" s="95"/>
      <c r="G4" s="95"/>
    </row>
    <row r="5" ht="26" customHeight="1" spans="1:7">
      <c r="A5" s="95" t="s">
        <v>2824</v>
      </c>
      <c r="B5" s="95"/>
      <c r="C5" s="95"/>
      <c r="D5" s="95"/>
      <c r="E5" s="95"/>
      <c r="F5" s="95"/>
      <c r="G5" s="95"/>
    </row>
    <row r="6" ht="18" spans="1:7">
      <c r="A6" s="96" t="s">
        <v>427</v>
      </c>
      <c r="B6" s="96" t="s">
        <v>2814</v>
      </c>
      <c r="C6" s="96"/>
      <c r="D6" s="97" t="s">
        <v>2815</v>
      </c>
      <c r="E6" s="97"/>
      <c r="F6" s="98"/>
      <c r="G6" s="99" t="s">
        <v>2825</v>
      </c>
    </row>
    <row r="7" ht="16" customHeight="1" spans="1:7">
      <c r="A7" s="100"/>
      <c r="B7" s="100" t="s">
        <v>2816</v>
      </c>
      <c r="C7" s="100" t="s">
        <v>2817</v>
      </c>
      <c r="D7" s="101" t="s">
        <v>2826</v>
      </c>
      <c r="E7" s="101" t="s">
        <v>2827</v>
      </c>
      <c r="F7" s="102" t="s">
        <v>2828</v>
      </c>
      <c r="G7" s="99"/>
    </row>
    <row r="8" ht="3" customHeight="1" spans="1:7">
      <c r="A8" s="100"/>
      <c r="B8" s="100"/>
      <c r="C8" s="100"/>
      <c r="D8" s="101"/>
      <c r="E8" s="101"/>
      <c r="F8" s="102"/>
      <c r="G8" s="99"/>
    </row>
    <row r="9" ht="38" customHeight="1" spans="1:7">
      <c r="A9" s="103" t="s">
        <v>2829</v>
      </c>
      <c r="B9" s="104">
        <v>258</v>
      </c>
      <c r="C9" s="104">
        <v>38</v>
      </c>
      <c r="D9" s="105">
        <v>58</v>
      </c>
      <c r="E9" s="105">
        <v>57</v>
      </c>
      <c r="F9" s="105">
        <v>55</v>
      </c>
      <c r="G9" s="105" t="s">
        <v>2830</v>
      </c>
    </row>
    <row r="10" ht="38" customHeight="1" spans="1:7">
      <c r="A10" s="106" t="s">
        <v>757</v>
      </c>
      <c r="B10" s="107">
        <v>179</v>
      </c>
      <c r="C10" s="107">
        <v>25</v>
      </c>
      <c r="D10" s="108">
        <v>39</v>
      </c>
      <c r="E10" s="108">
        <v>38</v>
      </c>
      <c r="F10" s="108">
        <v>37</v>
      </c>
      <c r="G10" s="108" t="s">
        <v>2831</v>
      </c>
    </row>
    <row r="11" ht="38" customHeight="1" spans="1:7">
      <c r="A11" s="105" t="s">
        <v>748</v>
      </c>
      <c r="B11" s="109">
        <v>170</v>
      </c>
      <c r="C11" s="109">
        <v>16</v>
      </c>
      <c r="D11" s="109">
        <v>30</v>
      </c>
      <c r="E11" s="109">
        <v>28</v>
      </c>
      <c r="F11" s="109">
        <v>26</v>
      </c>
      <c r="G11" s="109" t="s">
        <v>2832</v>
      </c>
    </row>
  </sheetData>
  <mergeCells count="14">
    <mergeCell ref="A1:G1"/>
    <mergeCell ref="A2:G2"/>
    <mergeCell ref="A3:G3"/>
    <mergeCell ref="A4:G4"/>
    <mergeCell ref="A5:G5"/>
    <mergeCell ref="B6:C6"/>
    <mergeCell ref="D6:F6"/>
    <mergeCell ref="A6:A8"/>
    <mergeCell ref="B7:B8"/>
    <mergeCell ref="C7:C8"/>
    <mergeCell ref="D7:D8"/>
    <mergeCell ref="E7:E8"/>
    <mergeCell ref="F7:F8"/>
    <mergeCell ref="G6:G8"/>
  </mergeCells>
  <hyperlinks>
    <hyperlink ref="H1" location="目录!A1" display="目录!A1"/>
  </hyperlinks>
  <pageMargins left="0.75" right="0.75" top="1" bottom="1" header="0.5" footer="0.5"/>
  <pageSetup paperSize="9" orientation="portrait"/>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2"/>
  <sheetViews>
    <sheetView topLeftCell="B1" workbookViewId="0">
      <selection activeCell="K1" sqref="K1"/>
    </sheetView>
  </sheetViews>
  <sheetFormatPr defaultColWidth="9" defaultRowHeight="13.5"/>
  <cols>
    <col min="1" max="9" width="15.625" customWidth="1"/>
    <col min="10" max="10" width="14.25" customWidth="1"/>
    <col min="11" max="11" width="10" customWidth="1"/>
  </cols>
  <sheetData>
    <row r="1" ht="36.75" spans="1:11">
      <c r="A1" s="57" t="s">
        <v>2833</v>
      </c>
      <c r="B1" s="58"/>
      <c r="C1" s="58"/>
      <c r="D1" s="58"/>
      <c r="E1" s="58"/>
      <c r="F1" s="58"/>
      <c r="G1" s="58"/>
      <c r="H1" s="58"/>
      <c r="I1" s="58"/>
      <c r="J1" s="58"/>
      <c r="K1" s="26" t="s">
        <v>65</v>
      </c>
    </row>
    <row r="2" ht="29" customHeight="1" spans="1:10">
      <c r="A2" s="59" t="s">
        <v>2834</v>
      </c>
      <c r="B2" s="59"/>
      <c r="C2" s="59"/>
      <c r="D2" s="59"/>
      <c r="E2" s="59"/>
      <c r="F2" s="59"/>
      <c r="G2" s="59"/>
      <c r="H2" s="59"/>
      <c r="I2" s="59"/>
      <c r="J2" s="59"/>
    </row>
    <row r="3" ht="21" spans="1:10">
      <c r="A3" s="60" t="s">
        <v>2835</v>
      </c>
      <c r="B3" s="60" t="s">
        <v>2836</v>
      </c>
      <c r="C3" s="60" t="s">
        <v>2770</v>
      </c>
      <c r="D3" s="60" t="s">
        <v>2744</v>
      </c>
      <c r="E3" s="60" t="s">
        <v>2758</v>
      </c>
      <c r="F3" s="60" t="s">
        <v>2759</v>
      </c>
      <c r="G3" s="60" t="s">
        <v>2760</v>
      </c>
      <c r="H3" s="60" t="s">
        <v>2837</v>
      </c>
      <c r="I3" s="60" t="s">
        <v>2795</v>
      </c>
      <c r="J3" s="81" t="s">
        <v>2838</v>
      </c>
    </row>
    <row r="4" ht="25" customHeight="1" spans="1:10">
      <c r="A4" s="61" t="s">
        <v>2839</v>
      </c>
      <c r="B4" s="62">
        <v>165</v>
      </c>
      <c r="C4" s="62">
        <v>35</v>
      </c>
      <c r="D4" s="62">
        <v>69</v>
      </c>
      <c r="E4" s="62">
        <v>66</v>
      </c>
      <c r="F4" s="62">
        <v>63</v>
      </c>
      <c r="G4" s="62">
        <v>63</v>
      </c>
      <c r="H4" s="62">
        <v>62</v>
      </c>
      <c r="I4" s="62">
        <v>61</v>
      </c>
      <c r="J4" s="82" t="s">
        <v>2840</v>
      </c>
    </row>
    <row r="5" ht="25" customHeight="1" spans="1:10">
      <c r="A5" s="61" t="s">
        <v>2841</v>
      </c>
      <c r="B5" s="62">
        <v>165</v>
      </c>
      <c r="C5" s="62">
        <v>35</v>
      </c>
      <c r="D5" s="62">
        <v>72</v>
      </c>
      <c r="E5" s="62">
        <v>69</v>
      </c>
      <c r="F5" s="62">
        <v>66</v>
      </c>
      <c r="G5" s="62">
        <v>66</v>
      </c>
      <c r="H5" s="62">
        <v>65</v>
      </c>
      <c r="I5" s="62">
        <v>64</v>
      </c>
      <c r="J5" s="82" t="s">
        <v>2840</v>
      </c>
    </row>
    <row r="7" ht="34" customHeight="1" spans="1:10">
      <c r="A7" s="63" t="s">
        <v>2842</v>
      </c>
      <c r="B7" s="64"/>
      <c r="C7" s="64"/>
      <c r="D7" s="64"/>
      <c r="E7" s="64"/>
      <c r="F7" s="64"/>
      <c r="G7" s="64"/>
      <c r="H7" s="64"/>
      <c r="I7" s="64"/>
      <c r="J7" s="64"/>
    </row>
    <row r="8" ht="29" customHeight="1" spans="1:10">
      <c r="A8" s="59" t="s">
        <v>2834</v>
      </c>
      <c r="B8" s="59"/>
      <c r="C8" s="59"/>
      <c r="D8" s="59"/>
      <c r="E8" s="59"/>
      <c r="F8" s="59"/>
      <c r="G8" s="59"/>
      <c r="H8" s="59"/>
      <c r="I8" s="59"/>
      <c r="J8" s="59"/>
    </row>
    <row r="9" ht="17.25" spans="1:10">
      <c r="A9" s="53" t="s">
        <v>2835</v>
      </c>
      <c r="B9" s="53" t="s">
        <v>2755</v>
      </c>
      <c r="C9" s="53" t="s">
        <v>2843</v>
      </c>
      <c r="D9" s="65" t="s">
        <v>2844</v>
      </c>
      <c r="E9" s="66" t="s">
        <v>2845</v>
      </c>
      <c r="F9" s="66" t="s">
        <v>2846</v>
      </c>
      <c r="G9" s="66" t="s">
        <v>2847</v>
      </c>
      <c r="H9" s="66" t="s">
        <v>2848</v>
      </c>
      <c r="I9" s="66" t="s">
        <v>2849</v>
      </c>
      <c r="J9" s="83" t="s">
        <v>2838</v>
      </c>
    </row>
    <row r="10" ht="25" customHeight="1" spans="1:10">
      <c r="A10" s="67" t="s">
        <v>2839</v>
      </c>
      <c r="B10" s="68">
        <v>121</v>
      </c>
      <c r="C10" s="68">
        <v>18.5</v>
      </c>
      <c r="D10" s="68">
        <v>25</v>
      </c>
      <c r="E10" s="68">
        <v>20</v>
      </c>
      <c r="F10" s="68">
        <v>16.5</v>
      </c>
      <c r="G10" s="68">
        <v>14</v>
      </c>
      <c r="H10" s="68">
        <v>13.5</v>
      </c>
      <c r="I10" s="68">
        <v>13.5</v>
      </c>
      <c r="J10" s="84" t="s">
        <v>2850</v>
      </c>
    </row>
    <row r="11" ht="25" customHeight="1" spans="1:10">
      <c r="A11" s="67" t="s">
        <v>2851</v>
      </c>
      <c r="B11" s="68">
        <v>121</v>
      </c>
      <c r="C11" s="68">
        <v>19</v>
      </c>
      <c r="D11" s="68">
        <v>27</v>
      </c>
      <c r="E11" s="68">
        <v>23</v>
      </c>
      <c r="F11" s="68">
        <v>20</v>
      </c>
      <c r="G11" s="68">
        <v>18</v>
      </c>
      <c r="H11" s="68">
        <v>17</v>
      </c>
      <c r="I11" s="68">
        <v>16.5</v>
      </c>
      <c r="J11" s="84" t="s">
        <v>2850</v>
      </c>
    </row>
    <row r="12" ht="25" customHeight="1" spans="1:10">
      <c r="A12" s="67" t="s">
        <v>2852</v>
      </c>
      <c r="B12" s="68">
        <v>122</v>
      </c>
      <c r="C12" s="68">
        <v>19.5</v>
      </c>
      <c r="D12" s="68">
        <v>28</v>
      </c>
      <c r="E12" s="68">
        <v>24</v>
      </c>
      <c r="F12" s="68">
        <v>21</v>
      </c>
      <c r="G12" s="68">
        <v>19</v>
      </c>
      <c r="H12" s="68">
        <v>18</v>
      </c>
      <c r="I12" s="68">
        <v>18</v>
      </c>
      <c r="J12" s="84" t="s">
        <v>2850</v>
      </c>
    </row>
    <row r="13" ht="25" customHeight="1" spans="1:10">
      <c r="A13" s="67" t="s">
        <v>2853</v>
      </c>
      <c r="B13" s="68">
        <v>123</v>
      </c>
      <c r="C13" s="68">
        <v>19.5</v>
      </c>
      <c r="D13" s="68">
        <v>31</v>
      </c>
      <c r="E13" s="68">
        <v>27</v>
      </c>
      <c r="F13" s="68">
        <v>24</v>
      </c>
      <c r="G13" s="68">
        <v>22</v>
      </c>
      <c r="H13" s="68">
        <v>21</v>
      </c>
      <c r="I13" s="68">
        <v>21</v>
      </c>
      <c r="J13" s="84" t="s">
        <v>2854</v>
      </c>
    </row>
    <row r="14" ht="25" customHeight="1" spans="1:10">
      <c r="A14" s="67" t="s">
        <v>2855</v>
      </c>
      <c r="B14" s="68">
        <v>124</v>
      </c>
      <c r="C14" s="68">
        <v>20</v>
      </c>
      <c r="D14" s="68">
        <v>35</v>
      </c>
      <c r="E14" s="68">
        <v>31</v>
      </c>
      <c r="F14" s="68">
        <v>28</v>
      </c>
      <c r="G14" s="68">
        <v>26</v>
      </c>
      <c r="H14" s="68">
        <v>25</v>
      </c>
      <c r="I14" s="68">
        <v>25</v>
      </c>
      <c r="J14" s="84" t="s">
        <v>2854</v>
      </c>
    </row>
    <row r="16" ht="22.5" spans="1:10">
      <c r="A16" s="69" t="s">
        <v>2856</v>
      </c>
      <c r="B16" s="69"/>
      <c r="C16" s="69"/>
      <c r="D16" s="69"/>
      <c r="E16" s="69"/>
      <c r="F16" s="69"/>
      <c r="G16" s="69"/>
      <c r="H16" s="69"/>
      <c r="I16" s="69"/>
      <c r="J16" s="69"/>
    </row>
    <row r="17" ht="17.25" spans="1:12">
      <c r="A17" s="70" t="s">
        <v>2857</v>
      </c>
      <c r="B17" s="71" t="s">
        <v>2858</v>
      </c>
      <c r="C17" s="72"/>
      <c r="D17" s="72"/>
      <c r="E17" s="72"/>
      <c r="F17" s="72"/>
      <c r="G17" s="72"/>
      <c r="H17" s="72"/>
      <c r="I17" s="72"/>
      <c r="J17" s="72"/>
      <c r="K17" s="85"/>
      <c r="L17" s="86"/>
    </row>
    <row r="18" ht="17.25" spans="1:12">
      <c r="A18" s="73">
        <v>1</v>
      </c>
      <c r="B18" s="74" t="s">
        <v>2859</v>
      </c>
      <c r="C18" s="74"/>
      <c r="D18" s="74"/>
      <c r="E18" s="74"/>
      <c r="F18" s="74"/>
      <c r="G18" s="74"/>
      <c r="H18" s="74"/>
      <c r="I18" s="74"/>
      <c r="J18" s="74"/>
      <c r="K18" s="72"/>
      <c r="L18" s="87"/>
    </row>
    <row r="19" ht="17.25" spans="1:12">
      <c r="A19" s="73">
        <v>2</v>
      </c>
      <c r="B19" s="74" t="s">
        <v>2860</v>
      </c>
      <c r="C19" s="74"/>
      <c r="D19" s="74"/>
      <c r="E19" s="74"/>
      <c r="F19" s="74"/>
      <c r="G19" s="74"/>
      <c r="H19" s="74"/>
      <c r="I19" s="74"/>
      <c r="J19" s="74"/>
      <c r="K19" s="72"/>
      <c r="L19" s="87"/>
    </row>
    <row r="20" ht="17.25" spans="1:12">
      <c r="A20" s="73">
        <v>3</v>
      </c>
      <c r="B20" s="74" t="s">
        <v>2861</v>
      </c>
      <c r="C20" s="74"/>
      <c r="D20" s="74"/>
      <c r="E20" s="74"/>
      <c r="F20" s="74"/>
      <c r="G20" s="74"/>
      <c r="H20" s="74"/>
      <c r="I20" s="74"/>
      <c r="J20" s="74"/>
      <c r="K20" s="72"/>
      <c r="L20" s="87"/>
    </row>
    <row r="21" ht="17.25" spans="1:12">
      <c r="A21" s="73">
        <v>4</v>
      </c>
      <c r="B21" s="74" t="s">
        <v>2862</v>
      </c>
      <c r="C21" s="74"/>
      <c r="D21" s="74"/>
      <c r="E21" s="74"/>
      <c r="F21" s="74"/>
      <c r="G21" s="74"/>
      <c r="H21" s="74"/>
      <c r="I21" s="74"/>
      <c r="J21" s="74"/>
      <c r="K21" s="72"/>
      <c r="L21" s="87"/>
    </row>
    <row r="22" ht="17.25" spans="1:12">
      <c r="A22" s="73">
        <v>5</v>
      </c>
      <c r="B22" s="74" t="s">
        <v>2863</v>
      </c>
      <c r="C22" s="74"/>
      <c r="D22" s="74"/>
      <c r="E22" s="74"/>
      <c r="F22" s="74"/>
      <c r="G22" s="74"/>
      <c r="H22" s="74"/>
      <c r="I22" s="74"/>
      <c r="J22" s="74"/>
      <c r="K22" s="72"/>
      <c r="L22" s="88"/>
    </row>
    <row r="23" ht="18" spans="1:12">
      <c r="A23" s="73">
        <v>6</v>
      </c>
      <c r="B23" s="74" t="s">
        <v>2864</v>
      </c>
      <c r="C23" s="74"/>
      <c r="D23" s="74"/>
      <c r="E23" s="74"/>
      <c r="F23" s="74"/>
      <c r="G23" s="74"/>
      <c r="H23" s="74"/>
      <c r="I23" s="76"/>
      <c r="J23" s="76"/>
      <c r="K23" s="89"/>
      <c r="L23" s="90"/>
    </row>
    <row r="24" ht="17.25" spans="1:12">
      <c r="A24" s="73">
        <v>7</v>
      </c>
      <c r="B24" s="75" t="s">
        <v>2865</v>
      </c>
      <c r="C24" s="75"/>
      <c r="D24" s="75"/>
      <c r="E24" s="75"/>
      <c r="F24" s="75"/>
      <c r="G24" s="75"/>
      <c r="H24" s="75"/>
      <c r="I24" s="74"/>
      <c r="J24" s="74"/>
      <c r="K24" s="72"/>
      <c r="L24" s="88"/>
    </row>
    <row r="25" ht="18" spans="1:12">
      <c r="A25" s="73">
        <v>8</v>
      </c>
      <c r="B25" s="75" t="s">
        <v>2866</v>
      </c>
      <c r="C25" s="75"/>
      <c r="D25" s="75"/>
      <c r="E25" s="75"/>
      <c r="F25" s="75"/>
      <c r="G25" s="75"/>
      <c r="H25" s="76"/>
      <c r="I25" s="74"/>
      <c r="J25" s="74"/>
      <c r="K25" s="72"/>
      <c r="L25" s="88"/>
    </row>
    <row r="26" ht="17.25" spans="1:12">
      <c r="A26" s="73">
        <v>9</v>
      </c>
      <c r="B26" s="74" t="s">
        <v>2867</v>
      </c>
      <c r="C26" s="74"/>
      <c r="D26" s="74"/>
      <c r="E26" s="74"/>
      <c r="F26" s="74"/>
      <c r="G26" s="74"/>
      <c r="H26" s="74"/>
      <c r="I26" s="74"/>
      <c r="J26" s="74"/>
      <c r="K26" s="72"/>
      <c r="L26" s="88"/>
    </row>
    <row r="27" ht="17.25" spans="1:12">
      <c r="A27" s="70" t="s">
        <v>2868</v>
      </c>
      <c r="B27" s="77" t="s">
        <v>2869</v>
      </c>
      <c r="C27" s="74"/>
      <c r="D27" s="74"/>
      <c r="E27" s="74"/>
      <c r="F27" s="74"/>
      <c r="G27" s="74"/>
      <c r="H27" s="74"/>
      <c r="I27" s="74"/>
      <c r="J27" s="74"/>
      <c r="K27" s="72"/>
      <c r="L27" s="88"/>
    </row>
    <row r="28" ht="17.25" spans="1:12">
      <c r="A28" s="78" t="s">
        <v>2870</v>
      </c>
      <c r="B28" s="77" t="s">
        <v>2871</v>
      </c>
      <c r="C28" s="74"/>
      <c r="D28" s="74"/>
      <c r="E28" s="74"/>
      <c r="F28" s="74"/>
      <c r="G28" s="74"/>
      <c r="H28" s="74"/>
      <c r="I28" s="74"/>
      <c r="J28" s="74"/>
      <c r="K28" s="72"/>
      <c r="L28" s="88"/>
    </row>
    <row r="29" ht="17.25" spans="1:12">
      <c r="A29" s="78" t="s">
        <v>2872</v>
      </c>
      <c r="B29" s="74" t="s">
        <v>2873</v>
      </c>
      <c r="C29" s="74"/>
      <c r="D29" s="74"/>
      <c r="E29" s="74"/>
      <c r="F29" s="74"/>
      <c r="G29" s="74"/>
      <c r="H29" s="74"/>
      <c r="I29" s="74"/>
      <c r="J29" s="74"/>
      <c r="K29" s="72"/>
      <c r="L29" s="88"/>
    </row>
    <row r="30" ht="17.25" spans="1:12">
      <c r="A30" s="78" t="s">
        <v>2874</v>
      </c>
      <c r="B30" s="74" t="s">
        <v>2875</v>
      </c>
      <c r="C30" s="74"/>
      <c r="D30" s="74"/>
      <c r="E30" s="74"/>
      <c r="F30" s="74"/>
      <c r="G30" s="74"/>
      <c r="H30" s="74"/>
      <c r="I30" s="74"/>
      <c r="J30" s="74"/>
      <c r="K30" s="72"/>
      <c r="L30" s="88"/>
    </row>
    <row r="31" ht="17.25" spans="1:12">
      <c r="A31" s="78" t="s">
        <v>2876</v>
      </c>
      <c r="B31" s="74" t="s">
        <v>2877</v>
      </c>
      <c r="C31" s="74"/>
      <c r="D31" s="74"/>
      <c r="E31" s="74"/>
      <c r="F31" s="74"/>
      <c r="G31" s="74"/>
      <c r="H31" s="74"/>
      <c r="I31" s="74"/>
      <c r="J31" s="74"/>
      <c r="K31" s="72"/>
      <c r="L31" s="88"/>
    </row>
    <row r="32" ht="24.75" spans="1:12">
      <c r="A32" s="79"/>
      <c r="B32" s="80" t="s">
        <v>2878</v>
      </c>
      <c r="C32" s="80"/>
      <c r="D32" s="80"/>
      <c r="E32" s="80"/>
      <c r="F32" s="80"/>
      <c r="G32" s="80"/>
      <c r="H32" s="80"/>
      <c r="I32" s="91"/>
      <c r="J32" s="91"/>
      <c r="K32" s="91"/>
      <c r="L32" s="92"/>
    </row>
  </sheetData>
  <mergeCells count="6">
    <mergeCell ref="A1:J1"/>
    <mergeCell ref="A2:J2"/>
    <mergeCell ref="A7:J7"/>
    <mergeCell ref="A8:J8"/>
    <mergeCell ref="A16:J16"/>
    <mergeCell ref="B32:H32"/>
  </mergeCells>
  <hyperlinks>
    <hyperlink ref="K1" location="目录!A1" display="目录"/>
  </hyperlinks>
  <pageMargins left="0.75" right="0.75" top="1" bottom="1" header="0.5" footer="0.5"/>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
  <sheetViews>
    <sheetView workbookViewId="0">
      <selection activeCell="F1" sqref="F1"/>
    </sheetView>
  </sheetViews>
  <sheetFormatPr defaultColWidth="9" defaultRowHeight="13.5" outlineLevelRow="6" outlineLevelCol="5"/>
  <cols>
    <col min="1" max="5" width="25.625" customWidth="1"/>
  </cols>
  <sheetData>
    <row r="1" ht="46.5" spans="1:6">
      <c r="A1" s="41" t="s">
        <v>2879</v>
      </c>
      <c r="B1" s="41"/>
      <c r="C1" s="41"/>
      <c r="D1" s="41"/>
      <c r="E1" s="41"/>
      <c r="F1" s="42" t="s">
        <v>65</v>
      </c>
    </row>
    <row r="2" ht="30" customHeight="1" spans="1:5">
      <c r="A2" s="43" t="s">
        <v>2880</v>
      </c>
      <c r="B2" s="44"/>
      <c r="C2" s="44"/>
      <c r="D2" s="44"/>
      <c r="E2" s="44"/>
    </row>
    <row r="3" ht="30" customHeight="1" spans="1:5">
      <c r="A3" s="45" t="s">
        <v>2881</v>
      </c>
      <c r="B3" s="45"/>
      <c r="C3" s="45"/>
      <c r="D3" s="45"/>
      <c r="E3" s="45"/>
    </row>
    <row r="4" ht="30" customHeight="1" spans="1:5">
      <c r="A4" s="46" t="s">
        <v>2882</v>
      </c>
      <c r="B4" s="47"/>
      <c r="C4" s="47"/>
      <c r="D4" s="47"/>
      <c r="E4" s="48"/>
    </row>
    <row r="5" ht="30" customHeight="1" spans="1:5">
      <c r="A5" s="49" t="s">
        <v>2883</v>
      </c>
      <c r="B5" s="49"/>
      <c r="C5" s="49"/>
      <c r="D5" s="49"/>
      <c r="E5" s="49"/>
    </row>
    <row r="6" ht="30" customHeight="1" spans="1:5">
      <c r="A6" s="50" t="s">
        <v>2884</v>
      </c>
      <c r="B6" s="51" t="s">
        <v>2836</v>
      </c>
      <c r="C6" s="51" t="s">
        <v>2756</v>
      </c>
      <c r="D6" s="52" t="s">
        <v>2885</v>
      </c>
      <c r="E6" s="52" t="s">
        <v>2763</v>
      </c>
    </row>
    <row r="7" ht="72" customHeight="1" spans="1:5">
      <c r="A7" s="53" t="s">
        <v>2886</v>
      </c>
      <c r="B7" s="54">
        <v>160</v>
      </c>
      <c r="C7" s="55">
        <v>20</v>
      </c>
      <c r="D7" s="56" t="s">
        <v>2887</v>
      </c>
      <c r="E7" s="56" t="s">
        <v>2888</v>
      </c>
    </row>
  </sheetData>
  <mergeCells count="5">
    <mergeCell ref="A1:E1"/>
    <mergeCell ref="A2:E2"/>
    <mergeCell ref="A3:E3"/>
    <mergeCell ref="A4:E4"/>
    <mergeCell ref="A5:E5"/>
  </mergeCells>
  <hyperlinks>
    <hyperlink ref="A2" r:id="rId1" display="http://cxc.com.hk/zh-hant/   派送公司网址       材积/6000" tooltip="http://cxc.com.hk/zh-hant/   派送公司网址       材积/6000"/>
    <hyperlink ref="F1" location="目录!A1" display="目录"/>
  </hyperlink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24"/>
  <sheetViews>
    <sheetView workbookViewId="0">
      <selection activeCell="L1" sqref="L1"/>
    </sheetView>
  </sheetViews>
  <sheetFormatPr defaultColWidth="9" defaultRowHeight="13.5"/>
  <cols>
    <col min="1" max="1" width="2.13333333333333" customWidth="1"/>
  </cols>
  <sheetData>
    <row r="1" s="724" customFormat="1" ht="27" spans="2:12">
      <c r="B1" s="725" t="s">
        <v>177</v>
      </c>
      <c r="C1" s="725"/>
      <c r="D1" s="725"/>
      <c r="E1" s="725"/>
      <c r="F1" s="725"/>
      <c r="G1" s="725"/>
      <c r="H1" s="725"/>
      <c r="I1" s="725"/>
      <c r="J1" s="725"/>
      <c r="K1" s="725"/>
      <c r="L1" s="736" t="s">
        <v>178</v>
      </c>
    </row>
    <row r="2" s="724" customFormat="1" ht="20.25" spans="2:2">
      <c r="B2" s="726" t="s">
        <v>179</v>
      </c>
    </row>
    <row r="3" s="724" customFormat="1" ht="14.25" spans="2:2">
      <c r="B3" s="727" t="s">
        <v>180</v>
      </c>
    </row>
    <row r="4" s="724" customFormat="1" ht="14.25" spans="2:2">
      <c r="B4" s="727" t="s">
        <v>181</v>
      </c>
    </row>
    <row r="5" s="724" customFormat="1" ht="14.25" spans="2:6">
      <c r="B5" s="727" t="s">
        <v>182</v>
      </c>
      <c r="C5" s="727"/>
      <c r="D5" s="727"/>
      <c r="E5" s="727"/>
      <c r="F5" s="727"/>
    </row>
    <row r="6" s="724" customFormat="1" ht="14.25" spans="2:6">
      <c r="B6" s="727" t="s">
        <v>183</v>
      </c>
      <c r="C6" s="727"/>
      <c r="D6" s="727"/>
      <c r="E6" s="727"/>
      <c r="F6" s="727"/>
    </row>
    <row r="7" s="724" customFormat="1" ht="14.25" spans="2:2">
      <c r="B7" s="728" t="s">
        <v>184</v>
      </c>
    </row>
    <row r="8" s="724" customFormat="1" ht="14.25" spans="2:2">
      <c r="B8" s="727" t="s">
        <v>185</v>
      </c>
    </row>
    <row r="9" s="724" customFormat="1" ht="14.25" spans="2:2">
      <c r="B9" s="727" t="s">
        <v>186</v>
      </c>
    </row>
    <row r="10" s="724" customFormat="1" ht="14.25" spans="2:2">
      <c r="B10" s="727" t="s">
        <v>187</v>
      </c>
    </row>
    <row r="11" s="724" customFormat="1" ht="14.25" spans="2:2">
      <c r="B11" s="727" t="s">
        <v>188</v>
      </c>
    </row>
    <row r="12" s="724" customFormat="1" ht="14.25" spans="2:2">
      <c r="B12" s="729" t="s">
        <v>189</v>
      </c>
    </row>
    <row r="13" s="724" customFormat="1" ht="14.25" spans="2:2">
      <c r="B13" s="727" t="s">
        <v>190</v>
      </c>
    </row>
    <row r="14" s="724" customFormat="1" ht="14.25" spans="2:2">
      <c r="B14" s="730" t="s">
        <v>191</v>
      </c>
    </row>
    <row r="15" s="724" customFormat="1" ht="14.25" spans="2:2">
      <c r="B15" s="730" t="s">
        <v>192</v>
      </c>
    </row>
    <row r="16" s="724" customFormat="1" ht="14.25" spans="2:2">
      <c r="B16" s="730" t="s">
        <v>193</v>
      </c>
    </row>
    <row r="17" s="724" customFormat="1" ht="14.25" spans="2:2">
      <c r="B17" s="730" t="s">
        <v>194</v>
      </c>
    </row>
    <row r="18" s="724" customFormat="1" ht="14.25" spans="2:2">
      <c r="B18" s="727" t="s">
        <v>195</v>
      </c>
    </row>
    <row r="19" s="724" customFormat="1" ht="14.25" spans="2:11">
      <c r="B19" s="727" t="s">
        <v>196</v>
      </c>
      <c r="C19" s="731"/>
      <c r="D19" s="731"/>
      <c r="E19" s="731"/>
      <c r="F19" s="731"/>
      <c r="G19" s="731"/>
      <c r="H19" s="731"/>
      <c r="I19" s="731"/>
      <c r="J19" s="731"/>
      <c r="K19" s="731"/>
    </row>
    <row r="20" s="724" customFormat="1" ht="14.25" spans="2:11">
      <c r="B20" s="727" t="s">
        <v>197</v>
      </c>
      <c r="C20" s="731"/>
      <c r="D20" s="731"/>
      <c r="E20" s="731"/>
      <c r="F20" s="731"/>
      <c r="G20" s="731"/>
      <c r="H20" s="731"/>
      <c r="I20" s="731"/>
      <c r="J20" s="731"/>
      <c r="K20" s="731"/>
    </row>
    <row r="21" s="724" customFormat="1" ht="14.25" spans="2:11">
      <c r="B21" s="727" t="s">
        <v>198</v>
      </c>
      <c r="C21" s="731"/>
      <c r="D21" s="731"/>
      <c r="E21" s="731"/>
      <c r="F21" s="731"/>
      <c r="G21" s="731"/>
      <c r="H21" s="731"/>
      <c r="I21" s="731"/>
      <c r="J21" s="731"/>
      <c r="K21" s="731"/>
    </row>
    <row r="22" s="724" customFormat="1" ht="14.25" spans="3:11">
      <c r="C22" s="731"/>
      <c r="D22" s="731"/>
      <c r="E22" s="731"/>
      <c r="F22" s="731"/>
      <c r="G22" s="731"/>
      <c r="H22" s="731"/>
      <c r="I22" s="731"/>
      <c r="J22" s="731"/>
      <c r="K22" s="731"/>
    </row>
    <row r="23" s="724" customFormat="1" ht="20.25" spans="2:2">
      <c r="B23" s="726" t="s">
        <v>199</v>
      </c>
    </row>
    <row r="24" s="724" customFormat="1" ht="14.25" spans="2:2">
      <c r="B24" s="727" t="s">
        <v>200</v>
      </c>
    </row>
    <row r="25" s="724" customFormat="1" ht="14.25" spans="2:2">
      <c r="B25" s="727" t="s">
        <v>201</v>
      </c>
    </row>
    <row r="26" s="724" customFormat="1" ht="14.25" spans="2:10">
      <c r="B26" s="727" t="s">
        <v>202</v>
      </c>
      <c r="C26" s="732"/>
      <c r="D26" s="732"/>
      <c r="E26" s="732"/>
      <c r="F26" s="732"/>
      <c r="G26" s="732"/>
      <c r="H26" s="732"/>
      <c r="I26" s="732"/>
      <c r="J26" s="732"/>
    </row>
    <row r="27" s="724" customFormat="1" ht="14.25" spans="2:10">
      <c r="B27" s="727" t="s">
        <v>203</v>
      </c>
      <c r="C27" s="732"/>
      <c r="D27" s="732"/>
      <c r="E27" s="732"/>
      <c r="F27" s="732"/>
      <c r="G27" s="732"/>
      <c r="H27" s="732"/>
      <c r="I27" s="732"/>
      <c r="J27" s="732"/>
    </row>
    <row r="28" s="724" customFormat="1" ht="14.25" spans="2:10">
      <c r="B28" s="732"/>
      <c r="C28" s="732"/>
      <c r="D28" s="732"/>
      <c r="E28" s="732"/>
      <c r="F28" s="732"/>
      <c r="G28" s="732"/>
      <c r="H28" s="732"/>
      <c r="I28" s="732"/>
      <c r="J28" s="732"/>
    </row>
    <row r="29" s="724" customFormat="1" ht="14.25" spans="2:2">
      <c r="B29" s="727" t="s">
        <v>204</v>
      </c>
    </row>
    <row r="30" s="724" customFormat="1" ht="14.25" spans="2:2">
      <c r="B30" s="727" t="s">
        <v>205</v>
      </c>
    </row>
    <row r="31" s="724" customFormat="1" ht="14.25" spans="2:2">
      <c r="B31" s="727" t="s">
        <v>206</v>
      </c>
    </row>
    <row r="32" s="724" customFormat="1" ht="14.25" spans="2:2">
      <c r="B32" s="727" t="s">
        <v>207</v>
      </c>
    </row>
    <row r="33" s="724" customFormat="1" ht="14.25" spans="2:2">
      <c r="B33" s="727" t="s">
        <v>208</v>
      </c>
    </row>
    <row r="34" s="724" customFormat="1" ht="14.25" spans="2:2">
      <c r="B34" s="727" t="s">
        <v>209</v>
      </c>
    </row>
    <row r="35" s="724" customFormat="1" ht="14.25"/>
    <row r="36" s="724" customFormat="1" ht="20.25" spans="2:2">
      <c r="B36" s="726" t="s">
        <v>210</v>
      </c>
    </row>
    <row r="37" s="724" customFormat="1" ht="14.25" spans="2:2">
      <c r="B37" s="727" t="s">
        <v>211</v>
      </c>
    </row>
    <row r="38" s="724" customFormat="1" ht="14.25" spans="2:2">
      <c r="B38" s="727" t="s">
        <v>212</v>
      </c>
    </row>
    <row r="39" s="724" customFormat="1" ht="14.25" spans="2:2">
      <c r="B39" s="727" t="s">
        <v>213</v>
      </c>
    </row>
    <row r="40" s="724" customFormat="1" ht="14.25" spans="2:2">
      <c r="B40" s="727" t="s">
        <v>214</v>
      </c>
    </row>
    <row r="41" s="724" customFormat="1" ht="14.25" spans="2:2">
      <c r="B41" s="727" t="s">
        <v>215</v>
      </c>
    </row>
    <row r="42" s="724" customFormat="1" ht="14.25" spans="2:2">
      <c r="B42" s="727" t="s">
        <v>216</v>
      </c>
    </row>
    <row r="43" s="724" customFormat="1" ht="14.25" spans="2:2">
      <c r="B43" s="727" t="s">
        <v>217</v>
      </c>
    </row>
    <row r="44" s="724" customFormat="1" ht="14.25" spans="2:2">
      <c r="B44" s="727" t="s">
        <v>218</v>
      </c>
    </row>
    <row r="45" s="724" customFormat="1" ht="14.25" spans="2:2">
      <c r="B45" s="727" t="s">
        <v>219</v>
      </c>
    </row>
    <row r="46" s="724" customFormat="1" ht="14.25" spans="2:2">
      <c r="B46" s="727" t="s">
        <v>220</v>
      </c>
    </row>
    <row r="47" s="724" customFormat="1" ht="14.25" spans="2:2">
      <c r="B47" s="727" t="s">
        <v>221</v>
      </c>
    </row>
    <row r="48" s="724" customFormat="1" ht="14.25"/>
    <row r="49" s="724" customFormat="1" ht="14.25" spans="2:2">
      <c r="B49" s="727" t="s">
        <v>222</v>
      </c>
    </row>
    <row r="50" s="724" customFormat="1" ht="14.25" spans="2:2">
      <c r="B50" s="727" t="s">
        <v>223</v>
      </c>
    </row>
    <row r="51" s="724" customFormat="1" ht="14.25" spans="2:2">
      <c r="B51" s="727" t="s">
        <v>224</v>
      </c>
    </row>
    <row r="52" s="724" customFormat="1" ht="14.25" spans="2:2">
      <c r="B52" s="727" t="s">
        <v>225</v>
      </c>
    </row>
    <row r="53" s="724" customFormat="1" ht="14.25" spans="2:2">
      <c r="B53" s="727" t="s">
        <v>226</v>
      </c>
    </row>
    <row r="54" s="724" customFormat="1" ht="14.25" spans="2:2">
      <c r="B54" s="727" t="s">
        <v>227</v>
      </c>
    </row>
    <row r="55" s="724" customFormat="1" ht="14.25" spans="2:2">
      <c r="B55" s="727" t="s">
        <v>228</v>
      </c>
    </row>
    <row r="56" s="724" customFormat="1" ht="14.25" spans="2:2">
      <c r="B56" s="727" t="s">
        <v>229</v>
      </c>
    </row>
    <row r="57" s="724" customFormat="1" ht="14.25" spans="2:2">
      <c r="B57" s="727" t="s">
        <v>230</v>
      </c>
    </row>
    <row r="58" s="724" customFormat="1" ht="14.25" spans="2:2">
      <c r="B58" s="727" t="s">
        <v>231</v>
      </c>
    </row>
    <row r="59" s="724" customFormat="1" ht="14.25" spans="2:2">
      <c r="B59" s="727" t="s">
        <v>232</v>
      </c>
    </row>
    <row r="60" s="724" customFormat="1" ht="12.75" customHeight="1" spans="2:18">
      <c r="B60" s="733" t="s">
        <v>233</v>
      </c>
      <c r="C60" s="730"/>
      <c r="D60" s="730"/>
      <c r="E60" s="730"/>
      <c r="F60" s="730"/>
      <c r="G60" s="730"/>
      <c r="H60" s="730"/>
      <c r="I60" s="730"/>
      <c r="J60" s="730"/>
      <c r="K60" s="737"/>
      <c r="L60" s="737"/>
      <c r="M60" s="737"/>
      <c r="N60" s="737"/>
      <c r="O60" s="737"/>
      <c r="P60" s="738"/>
      <c r="Q60" s="738"/>
      <c r="R60" s="738"/>
    </row>
    <row r="61" s="724" customFormat="1" ht="12.75" customHeight="1" spans="2:18">
      <c r="B61" s="733" t="s">
        <v>234</v>
      </c>
      <c r="C61" s="730"/>
      <c r="D61" s="730"/>
      <c r="E61" s="730"/>
      <c r="F61" s="730"/>
      <c r="G61" s="730"/>
      <c r="H61" s="730"/>
      <c r="I61" s="730"/>
      <c r="J61" s="730"/>
      <c r="K61" s="737"/>
      <c r="L61" s="737"/>
      <c r="M61" s="737"/>
      <c r="N61" s="737"/>
      <c r="O61" s="737"/>
      <c r="P61" s="738"/>
      <c r="Q61" s="738"/>
      <c r="R61" s="738"/>
    </row>
    <row r="62" s="724" customFormat="1" ht="12.75" customHeight="1" spans="2:18">
      <c r="B62" s="733" t="s">
        <v>235</v>
      </c>
      <c r="C62" s="730"/>
      <c r="D62" s="730"/>
      <c r="E62" s="730"/>
      <c r="F62" s="730"/>
      <c r="G62" s="730"/>
      <c r="H62" s="730"/>
      <c r="I62" s="730"/>
      <c r="J62" s="730"/>
      <c r="K62" s="737"/>
      <c r="L62" s="737"/>
      <c r="M62" s="737"/>
      <c r="N62" s="737"/>
      <c r="O62" s="737"/>
      <c r="P62" s="738"/>
      <c r="Q62" s="738"/>
      <c r="R62" s="738"/>
    </row>
    <row r="63" s="724" customFormat="1" ht="12.75" customHeight="1" spans="2:19">
      <c r="B63" s="734" t="s">
        <v>236</v>
      </c>
      <c r="C63" s="735"/>
      <c r="D63" s="735"/>
      <c r="E63" s="735"/>
      <c r="F63" s="735"/>
      <c r="G63" s="735"/>
      <c r="H63" s="735"/>
      <c r="I63" s="735"/>
      <c r="J63" s="735"/>
      <c r="K63" s="735"/>
      <c r="L63" s="735"/>
      <c r="M63" s="735"/>
      <c r="N63" s="735"/>
      <c r="O63" s="735"/>
      <c r="P63" s="735"/>
      <c r="Q63" s="735"/>
      <c r="R63" s="735"/>
      <c r="S63" s="735"/>
    </row>
    <row r="64" s="724" customFormat="1" ht="12.75" customHeight="1" spans="2:19">
      <c r="B64" s="734" t="s">
        <v>237</v>
      </c>
      <c r="C64" s="735"/>
      <c r="D64" s="735"/>
      <c r="E64" s="735"/>
      <c r="F64" s="735"/>
      <c r="G64" s="735"/>
      <c r="H64" s="735"/>
      <c r="I64" s="735"/>
      <c r="J64" s="735"/>
      <c r="K64" s="735"/>
      <c r="L64" s="735"/>
      <c r="M64" s="735"/>
      <c r="N64" s="735"/>
      <c r="O64" s="735"/>
      <c r="P64" s="735"/>
      <c r="Q64" s="735"/>
      <c r="R64" s="735"/>
      <c r="S64" s="735"/>
    </row>
    <row r="65" s="724" customFormat="1" ht="12.75" customHeight="1" spans="2:3">
      <c r="B65" s="734" t="s">
        <v>238</v>
      </c>
      <c r="C65" s="739"/>
    </row>
    <row r="66" s="724" customFormat="1" ht="12.75" customHeight="1" spans="2:3">
      <c r="B66" s="734" t="s">
        <v>239</v>
      </c>
      <c r="C66" s="739"/>
    </row>
    <row r="67" s="724" customFormat="1" ht="12.75" customHeight="1" spans="2:3">
      <c r="B67" s="734" t="s">
        <v>240</v>
      </c>
      <c r="C67" s="739"/>
    </row>
    <row r="68" s="724" customFormat="1" ht="12.75" customHeight="1" spans="2:3">
      <c r="B68" s="734" t="s">
        <v>241</v>
      </c>
      <c r="C68" s="739"/>
    </row>
    <row r="69" s="724" customFormat="1" ht="12.75" customHeight="1" spans="2:3">
      <c r="B69" s="734" t="s">
        <v>242</v>
      </c>
      <c r="C69" s="739"/>
    </row>
    <row r="70" s="724" customFormat="1" ht="12.75" customHeight="1" spans="2:3">
      <c r="B70" s="734" t="s">
        <v>243</v>
      </c>
      <c r="C70" s="739"/>
    </row>
    <row r="71" s="724" customFormat="1" ht="12.75" customHeight="1" spans="2:3">
      <c r="B71" s="734" t="s">
        <v>244</v>
      </c>
      <c r="C71" s="739"/>
    </row>
    <row r="72" s="724" customFormat="1" ht="12.75" customHeight="1" spans="2:3">
      <c r="B72" s="734" t="s">
        <v>245</v>
      </c>
      <c r="C72" s="739"/>
    </row>
    <row r="73" s="724" customFormat="1" ht="12.75" customHeight="1" spans="2:3">
      <c r="B73" s="734" t="s">
        <v>246</v>
      </c>
      <c r="C73" s="739"/>
    </row>
    <row r="74" s="724" customFormat="1" ht="12.75" customHeight="1" spans="2:3">
      <c r="B74" s="734" t="s">
        <v>247</v>
      </c>
      <c r="C74" s="739"/>
    </row>
    <row r="75" s="724" customFormat="1" ht="12" customHeight="1" spans="2:18">
      <c r="B75" s="740" t="s">
        <v>248</v>
      </c>
      <c r="C75" s="741"/>
      <c r="D75" s="741"/>
      <c r="E75" s="741"/>
      <c r="F75" s="741"/>
      <c r="G75" s="741"/>
      <c r="H75" s="741"/>
      <c r="I75" s="741"/>
      <c r="J75" s="741"/>
      <c r="K75" s="737"/>
      <c r="L75" s="737"/>
      <c r="M75" s="737"/>
      <c r="N75" s="737"/>
      <c r="O75" s="737"/>
      <c r="P75" s="738"/>
      <c r="Q75" s="738"/>
      <c r="R75" s="738"/>
    </row>
    <row r="76" s="724" customFormat="1" ht="12" customHeight="1" spans="2:18">
      <c r="B76" s="740"/>
      <c r="C76" s="741"/>
      <c r="D76" s="741"/>
      <c r="E76" s="741"/>
      <c r="F76" s="741"/>
      <c r="G76" s="741"/>
      <c r="H76" s="741"/>
      <c r="I76" s="741"/>
      <c r="J76" s="741"/>
      <c r="K76" s="737"/>
      <c r="L76" s="737"/>
      <c r="M76" s="737"/>
      <c r="N76" s="737"/>
      <c r="O76" s="737"/>
      <c r="P76" s="738"/>
      <c r="Q76" s="738"/>
      <c r="R76" s="738"/>
    </row>
    <row r="77" s="724" customFormat="1" ht="12.75" customHeight="1" spans="1:2">
      <c r="A77" s="730"/>
      <c r="B77" s="727" t="s">
        <v>249</v>
      </c>
    </row>
    <row r="78" s="724" customFormat="1" ht="12.75" customHeight="1" spans="1:2">
      <c r="A78" s="730"/>
      <c r="B78" s="727" t="s">
        <v>250</v>
      </c>
    </row>
    <row r="79" s="724" customFormat="1" ht="14.25" spans="2:2">
      <c r="B79" s="727" t="s">
        <v>251</v>
      </c>
    </row>
    <row r="80" s="724" customFormat="1" ht="14.25" spans="2:2">
      <c r="B80" s="727" t="s">
        <v>252</v>
      </c>
    </row>
    <row r="81" s="724" customFormat="1" ht="14.25"/>
    <row r="82" s="724" customFormat="1" ht="20.25" spans="2:2">
      <c r="B82" s="726" t="s">
        <v>253</v>
      </c>
    </row>
    <row r="83" s="724" customFormat="1" ht="14.25" spans="2:2">
      <c r="B83" s="727" t="s">
        <v>254</v>
      </c>
    </row>
    <row r="84" s="724" customFormat="1" ht="14.25" spans="2:2">
      <c r="B84" s="727" t="s">
        <v>255</v>
      </c>
    </row>
    <row r="85" s="724" customFormat="1" ht="14.25" spans="2:2">
      <c r="B85" s="727" t="s">
        <v>256</v>
      </c>
    </row>
    <row r="86" s="724" customFormat="1" ht="14.25" spans="2:2">
      <c r="B86" s="727" t="s">
        <v>257</v>
      </c>
    </row>
    <row r="87" s="724" customFormat="1" ht="14.25" spans="2:2">
      <c r="B87" s="727" t="s">
        <v>258</v>
      </c>
    </row>
    <row r="88" s="724" customFormat="1" ht="14.25" spans="2:2">
      <c r="B88" s="727" t="s">
        <v>259</v>
      </c>
    </row>
    <row r="89" s="724" customFormat="1" ht="14.25" spans="2:2">
      <c r="B89" s="727" t="s">
        <v>260</v>
      </c>
    </row>
    <row r="90" s="724" customFormat="1" ht="14.25" spans="2:2">
      <c r="B90" s="727" t="s">
        <v>261</v>
      </c>
    </row>
    <row r="91" s="724" customFormat="1" ht="14.25" spans="2:2">
      <c r="B91" s="727" t="s">
        <v>262</v>
      </c>
    </row>
    <row r="92" s="724" customFormat="1" ht="14.25" spans="2:2">
      <c r="B92" s="727" t="s">
        <v>263</v>
      </c>
    </row>
    <row r="93" s="724" customFormat="1" ht="14.25" spans="2:2">
      <c r="B93" s="729" t="s">
        <v>264</v>
      </c>
    </row>
    <row r="94" s="724" customFormat="1" ht="14.25" spans="2:2">
      <c r="B94" s="729" t="s">
        <v>265</v>
      </c>
    </row>
    <row r="95" s="724" customFormat="1" ht="14.25" spans="2:2">
      <c r="B95" s="729" t="s">
        <v>266</v>
      </c>
    </row>
    <row r="96" s="724" customFormat="1" ht="14.25" spans="2:2">
      <c r="B96" s="729" t="s">
        <v>267</v>
      </c>
    </row>
    <row r="97" s="724" customFormat="1" ht="14.25" spans="2:2">
      <c r="B97" s="729" t="s">
        <v>268</v>
      </c>
    </row>
    <row r="98" s="724" customFormat="1" ht="14.25" spans="2:2">
      <c r="B98" s="729" t="s">
        <v>269</v>
      </c>
    </row>
    <row r="99" s="724" customFormat="1" ht="14.25" spans="2:2">
      <c r="B99" s="729" t="s">
        <v>270</v>
      </c>
    </row>
    <row r="100" s="724" customFormat="1" ht="14.25"/>
    <row r="101" s="724" customFormat="1" ht="20.25" spans="2:2">
      <c r="B101" s="726" t="s">
        <v>271</v>
      </c>
    </row>
    <row r="102" s="724" customFormat="1" ht="14.25" spans="2:2">
      <c r="B102" s="727" t="s">
        <v>272</v>
      </c>
    </row>
    <row r="103" s="724" customFormat="1" ht="14.25" spans="2:2">
      <c r="B103" s="727" t="s">
        <v>273</v>
      </c>
    </row>
    <row r="104" s="724" customFormat="1" ht="14.25" spans="2:2">
      <c r="B104" s="727" t="s">
        <v>274</v>
      </c>
    </row>
    <row r="105" s="724" customFormat="1" ht="14.25" spans="2:2">
      <c r="B105" s="727" t="s">
        <v>275</v>
      </c>
    </row>
    <row r="106" s="724" customFormat="1" ht="14.25" spans="2:2">
      <c r="B106" s="727" t="s">
        <v>276</v>
      </c>
    </row>
    <row r="107" s="724" customFormat="1" ht="14.25" spans="2:2">
      <c r="B107" s="727" t="s">
        <v>277</v>
      </c>
    </row>
    <row r="108" s="724" customFormat="1" ht="14.25" spans="2:2">
      <c r="B108" s="727" t="s">
        <v>278</v>
      </c>
    </row>
    <row r="109" s="724" customFormat="1" ht="14.25" spans="2:2">
      <c r="B109" s="727" t="s">
        <v>279</v>
      </c>
    </row>
    <row r="110" s="724" customFormat="1" ht="14.25" spans="2:2">
      <c r="B110" s="727" t="s">
        <v>280</v>
      </c>
    </row>
    <row r="111" s="724" customFormat="1" ht="14.25" spans="2:2">
      <c r="B111" s="727" t="s">
        <v>281</v>
      </c>
    </row>
    <row r="112" s="724" customFormat="1" ht="14.25"/>
    <row r="113" s="724" customFormat="1" ht="14.25"/>
    <row r="114" s="724" customFormat="1" ht="14.25"/>
    <row r="115" s="724" customFormat="1" ht="14.25"/>
    <row r="116" s="724" customFormat="1" ht="14.25"/>
    <row r="117" s="724" customFormat="1" ht="14.25"/>
    <row r="118" s="724" customFormat="1" ht="14.25"/>
    <row r="119" s="724" customFormat="1" ht="14.25"/>
    <row r="120" s="724" customFormat="1" ht="14.25"/>
    <row r="121" s="724" customFormat="1" ht="14.25"/>
    <row r="122" s="724" customFormat="1" ht="14.25"/>
    <row r="123" s="724" customFormat="1" ht="14.25"/>
    <row r="124" s="724" customFormat="1" ht="14.25"/>
  </sheetData>
  <mergeCells count="1">
    <mergeCell ref="B1:K1"/>
  </mergeCells>
  <hyperlinks>
    <hyperlink ref="L1" location="目录!A1" display="返回目录"/>
  </hyperlinks>
  <pageMargins left="0.75" right="0.75" top="1" bottom="1" header="0.5" footer="0.5"/>
  <pageSetup paperSize="9" orientation="portrait"/>
  <headerFooter/>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4"/>
  <sheetViews>
    <sheetView workbookViewId="0">
      <selection activeCell="M1" sqref="M1"/>
    </sheetView>
  </sheetViews>
  <sheetFormatPr defaultColWidth="9" defaultRowHeight="13.5"/>
  <cols>
    <col min="13" max="13" width="13.5" customWidth="1"/>
    <col min="14" max="14" width="10.75" customWidth="1"/>
  </cols>
  <sheetData>
    <row r="1" ht="18.75" spans="1:13">
      <c r="A1" s="1" t="s">
        <v>2889</v>
      </c>
      <c r="B1" s="2"/>
      <c r="C1" s="3"/>
      <c r="D1" s="4" t="s">
        <v>2890</v>
      </c>
      <c r="E1" s="5"/>
      <c r="F1" s="6"/>
      <c r="G1" s="7" t="s">
        <v>2891</v>
      </c>
      <c r="H1" s="8"/>
      <c r="I1" s="22"/>
      <c r="J1" s="23" t="s">
        <v>2892</v>
      </c>
      <c r="K1" s="24"/>
      <c r="L1" s="25"/>
      <c r="M1" s="26" t="s">
        <v>65</v>
      </c>
    </row>
    <row r="2" spans="1:12">
      <c r="A2" s="9">
        <v>1</v>
      </c>
      <c r="B2" s="10" t="s">
        <v>1871</v>
      </c>
      <c r="C2" s="11" t="s">
        <v>556</v>
      </c>
      <c r="D2" s="12">
        <v>1</v>
      </c>
      <c r="E2" s="13" t="s">
        <v>2893</v>
      </c>
      <c r="F2" s="13" t="s">
        <v>496</v>
      </c>
      <c r="G2" s="14">
        <v>1</v>
      </c>
      <c r="H2" s="15" t="s">
        <v>1389</v>
      </c>
      <c r="I2" s="15" t="s">
        <v>434</v>
      </c>
      <c r="J2" s="27">
        <v>1</v>
      </c>
      <c r="K2" s="28" t="s">
        <v>2270</v>
      </c>
      <c r="L2" s="29" t="s">
        <v>478</v>
      </c>
    </row>
    <row r="3" ht="14.25" spans="1:14">
      <c r="A3" s="9">
        <v>2</v>
      </c>
      <c r="B3" s="10" t="s">
        <v>1874</v>
      </c>
      <c r="C3" s="11" t="s">
        <v>438</v>
      </c>
      <c r="D3" s="12">
        <v>2</v>
      </c>
      <c r="E3" s="16" t="s">
        <v>1009</v>
      </c>
      <c r="F3" s="16" t="s">
        <v>493</v>
      </c>
      <c r="G3" s="14">
        <v>2</v>
      </c>
      <c r="H3" s="15" t="s">
        <v>1410</v>
      </c>
      <c r="I3" s="15" t="s">
        <v>574</v>
      </c>
      <c r="J3" s="27">
        <v>2</v>
      </c>
      <c r="K3" s="28" t="s">
        <v>1619</v>
      </c>
      <c r="L3" s="29" t="s">
        <v>590</v>
      </c>
      <c r="M3" s="30" t="s">
        <v>2894</v>
      </c>
      <c r="N3" s="31">
        <v>44431</v>
      </c>
    </row>
    <row r="4" spans="1:12">
      <c r="A4" s="9">
        <v>3</v>
      </c>
      <c r="B4" s="10" t="s">
        <v>1865</v>
      </c>
      <c r="C4" s="11" t="s">
        <v>591</v>
      </c>
      <c r="D4" s="12">
        <v>3</v>
      </c>
      <c r="E4" s="16" t="s">
        <v>1076</v>
      </c>
      <c r="F4" s="16" t="s">
        <v>469</v>
      </c>
      <c r="G4" s="14">
        <v>3</v>
      </c>
      <c r="H4" s="15" t="s">
        <v>1230</v>
      </c>
      <c r="I4" s="15" t="s">
        <v>1229</v>
      </c>
      <c r="J4" s="27">
        <v>3</v>
      </c>
      <c r="K4" s="28" t="s">
        <v>2287</v>
      </c>
      <c r="L4" s="29" t="s">
        <v>654</v>
      </c>
    </row>
    <row r="5" ht="22.5" spans="1:12">
      <c r="A5" s="9">
        <v>4</v>
      </c>
      <c r="B5" s="10" t="s">
        <v>1869</v>
      </c>
      <c r="C5" s="11" t="s">
        <v>589</v>
      </c>
      <c r="D5" s="12">
        <v>4</v>
      </c>
      <c r="E5" s="16" t="s">
        <v>2254</v>
      </c>
      <c r="F5" s="16" t="s">
        <v>564</v>
      </c>
      <c r="G5" s="14">
        <v>4</v>
      </c>
      <c r="H5" s="15" t="s">
        <v>2238</v>
      </c>
      <c r="I5" s="15" t="s">
        <v>2895</v>
      </c>
      <c r="J5" s="27">
        <v>4</v>
      </c>
      <c r="K5" s="28" t="s">
        <v>1589</v>
      </c>
      <c r="L5" s="29" t="s">
        <v>627</v>
      </c>
    </row>
    <row r="6" spans="1:12">
      <c r="A6" s="9">
        <v>5</v>
      </c>
      <c r="B6" s="10" t="s">
        <v>1887</v>
      </c>
      <c r="C6" s="11" t="s">
        <v>633</v>
      </c>
      <c r="D6" s="12">
        <v>5</v>
      </c>
      <c r="E6" s="16" t="s">
        <v>2896</v>
      </c>
      <c r="F6" s="16" t="s">
        <v>1909</v>
      </c>
      <c r="G6" s="14">
        <v>5</v>
      </c>
      <c r="H6" s="15"/>
      <c r="I6" s="15"/>
      <c r="J6" s="27">
        <v>5</v>
      </c>
      <c r="K6" s="28" t="s">
        <v>1749</v>
      </c>
      <c r="L6" s="29" t="s">
        <v>661</v>
      </c>
    </row>
    <row r="7" ht="22.5" spans="1:12">
      <c r="A7" s="9">
        <v>6</v>
      </c>
      <c r="B7" s="10" t="s">
        <v>2048</v>
      </c>
      <c r="C7" s="11" t="s">
        <v>465</v>
      </c>
      <c r="D7" s="12">
        <v>6</v>
      </c>
      <c r="E7" s="16" t="s">
        <v>2423</v>
      </c>
      <c r="F7" s="16" t="s">
        <v>663</v>
      </c>
      <c r="G7" s="14">
        <v>6</v>
      </c>
      <c r="H7" s="15" t="s">
        <v>961</v>
      </c>
      <c r="I7" s="15" t="s">
        <v>2897</v>
      </c>
      <c r="J7" s="27">
        <v>6</v>
      </c>
      <c r="K7" s="28" t="s">
        <v>2262</v>
      </c>
      <c r="L7" s="32" t="s">
        <v>650</v>
      </c>
    </row>
    <row r="8" ht="146.25" spans="1:12">
      <c r="A8" s="9">
        <v>7</v>
      </c>
      <c r="B8" s="10" t="s">
        <v>1936</v>
      </c>
      <c r="C8" s="11" t="s">
        <v>439</v>
      </c>
      <c r="D8" s="12">
        <v>7</v>
      </c>
      <c r="E8" s="16" t="s">
        <v>1399</v>
      </c>
      <c r="F8" s="16" t="s">
        <v>445</v>
      </c>
      <c r="G8" s="14">
        <v>7</v>
      </c>
      <c r="H8" s="17" t="s">
        <v>2898</v>
      </c>
      <c r="I8" s="15" t="s">
        <v>2899</v>
      </c>
      <c r="J8" s="27">
        <v>7</v>
      </c>
      <c r="K8" s="28" t="s">
        <v>954</v>
      </c>
      <c r="L8" s="32" t="s">
        <v>644</v>
      </c>
    </row>
    <row r="9" spans="1:12">
      <c r="A9" s="9">
        <v>8</v>
      </c>
      <c r="B9" s="10" t="s">
        <v>1945</v>
      </c>
      <c r="C9" s="11" t="s">
        <v>478</v>
      </c>
      <c r="D9" s="12">
        <v>8</v>
      </c>
      <c r="E9" s="16" t="s">
        <v>1676</v>
      </c>
      <c r="F9" s="16" t="s">
        <v>506</v>
      </c>
      <c r="G9" s="14">
        <v>8</v>
      </c>
      <c r="H9" s="18" t="s">
        <v>2243</v>
      </c>
      <c r="I9" s="15" t="s">
        <v>448</v>
      </c>
      <c r="J9" s="27">
        <v>8</v>
      </c>
      <c r="K9" s="28" t="s">
        <v>2238</v>
      </c>
      <c r="L9" s="32" t="s">
        <v>556</v>
      </c>
    </row>
    <row r="10" ht="157.5" spans="1:12">
      <c r="A10" s="9">
        <v>9</v>
      </c>
      <c r="B10" s="10" t="s">
        <v>1947</v>
      </c>
      <c r="C10" s="11" t="s">
        <v>490</v>
      </c>
      <c r="D10" s="12">
        <v>9</v>
      </c>
      <c r="E10" s="16" t="s">
        <v>1531</v>
      </c>
      <c r="F10" s="16" t="s">
        <v>552</v>
      </c>
      <c r="G10" s="14">
        <v>9</v>
      </c>
      <c r="H10" s="18" t="s">
        <v>2900</v>
      </c>
      <c r="I10" s="15" t="s">
        <v>2901</v>
      </c>
      <c r="J10" s="27">
        <v>9</v>
      </c>
      <c r="K10" s="28" t="s">
        <v>961</v>
      </c>
      <c r="L10" s="32" t="s">
        <v>438</v>
      </c>
    </row>
    <row r="11" ht="22.5" spans="1:12">
      <c r="A11" s="9">
        <v>10</v>
      </c>
      <c r="B11" s="10" t="s">
        <v>1949</v>
      </c>
      <c r="C11" s="11" t="s">
        <v>644</v>
      </c>
      <c r="D11" s="12">
        <v>10</v>
      </c>
      <c r="E11" s="19" t="s">
        <v>2902</v>
      </c>
      <c r="F11" s="16" t="s">
        <v>2903</v>
      </c>
      <c r="G11" s="14">
        <v>10</v>
      </c>
      <c r="H11" s="15" t="s">
        <v>2244</v>
      </c>
      <c r="I11" s="15" t="s">
        <v>1989</v>
      </c>
      <c r="J11" s="27">
        <v>10</v>
      </c>
      <c r="K11" s="28" t="s">
        <v>754</v>
      </c>
      <c r="L11" s="32" t="s">
        <v>591</v>
      </c>
    </row>
    <row r="12" spans="1:12">
      <c r="A12" s="9">
        <v>11</v>
      </c>
      <c r="B12" s="10" t="s">
        <v>2102</v>
      </c>
      <c r="C12" s="11" t="s">
        <v>651</v>
      </c>
      <c r="D12" s="12">
        <v>11</v>
      </c>
      <c r="E12" s="19" t="s">
        <v>1959</v>
      </c>
      <c r="F12" s="16" t="s">
        <v>441</v>
      </c>
      <c r="G12" s="14">
        <v>11</v>
      </c>
      <c r="H12" s="15" t="s">
        <v>1518</v>
      </c>
      <c r="I12" s="18" t="s">
        <v>459</v>
      </c>
      <c r="J12" s="27">
        <v>11</v>
      </c>
      <c r="K12" s="28" t="s">
        <v>773</v>
      </c>
      <c r="L12" s="32" t="s">
        <v>589</v>
      </c>
    </row>
    <row r="13" ht="33.75" spans="1:12">
      <c r="A13" s="9">
        <v>12</v>
      </c>
      <c r="B13" s="10" t="s">
        <v>2421</v>
      </c>
      <c r="C13" s="11" t="s">
        <v>782</v>
      </c>
      <c r="D13" s="12">
        <v>12</v>
      </c>
      <c r="E13" s="19" t="s">
        <v>1973</v>
      </c>
      <c r="F13" s="16" t="s">
        <v>443</v>
      </c>
      <c r="G13" s="14">
        <v>12</v>
      </c>
      <c r="H13" s="15" t="s">
        <v>1530</v>
      </c>
      <c r="I13" s="15" t="s">
        <v>469</v>
      </c>
      <c r="J13" s="27">
        <v>12</v>
      </c>
      <c r="K13" s="28" t="s">
        <v>2251</v>
      </c>
      <c r="L13" s="32" t="s">
        <v>469</v>
      </c>
    </row>
    <row r="14" ht="33.75" spans="1:12">
      <c r="A14" s="9">
        <v>13</v>
      </c>
      <c r="B14" s="10" t="s">
        <v>2904</v>
      </c>
      <c r="C14" s="11" t="s">
        <v>618</v>
      </c>
      <c r="D14" s="12">
        <v>13</v>
      </c>
      <c r="E14" s="19" t="s">
        <v>1890</v>
      </c>
      <c r="F14" s="16" t="s">
        <v>459</v>
      </c>
      <c r="G14" s="14">
        <v>13</v>
      </c>
      <c r="H14" s="15" t="s">
        <v>1713</v>
      </c>
      <c r="I14" s="15" t="s">
        <v>566</v>
      </c>
      <c r="J14" s="27">
        <v>13</v>
      </c>
      <c r="K14" s="28" t="s">
        <v>1736</v>
      </c>
      <c r="L14" s="32" t="s">
        <v>633</v>
      </c>
    </row>
    <row r="15" spans="1:12">
      <c r="A15" s="9">
        <v>14</v>
      </c>
      <c r="B15" s="10" t="s">
        <v>904</v>
      </c>
      <c r="C15" s="11" t="s">
        <v>643</v>
      </c>
      <c r="D15" s="12">
        <v>14</v>
      </c>
      <c r="E15" s="19" t="s">
        <v>1201</v>
      </c>
      <c r="F15" s="16" t="s">
        <v>462</v>
      </c>
      <c r="G15" s="14">
        <v>14</v>
      </c>
      <c r="H15" s="15" t="s">
        <v>1535</v>
      </c>
      <c r="I15" s="15" t="s">
        <v>1536</v>
      </c>
      <c r="J15" s="27">
        <v>14</v>
      </c>
      <c r="K15" s="28" t="s">
        <v>1041</v>
      </c>
      <c r="L15" s="32" t="s">
        <v>439</v>
      </c>
    </row>
    <row r="16" ht="24" spans="1:12">
      <c r="A16" s="9">
        <v>15</v>
      </c>
      <c r="B16" s="10" t="s">
        <v>1972</v>
      </c>
      <c r="C16" s="11" t="s">
        <v>486</v>
      </c>
      <c r="D16" s="12">
        <v>15</v>
      </c>
      <c r="E16" s="19" t="s">
        <v>2098</v>
      </c>
      <c r="F16" s="16" t="s">
        <v>476</v>
      </c>
      <c r="G16" s="14">
        <v>15</v>
      </c>
      <c r="H16" s="15" t="s">
        <v>1098</v>
      </c>
      <c r="I16" s="15" t="s">
        <v>495</v>
      </c>
      <c r="J16" s="27">
        <v>15</v>
      </c>
      <c r="K16" s="28" t="s">
        <v>1416</v>
      </c>
      <c r="L16" s="32" t="s">
        <v>651</v>
      </c>
    </row>
    <row r="17" ht="135" spans="1:12">
      <c r="A17" s="9">
        <v>16</v>
      </c>
      <c r="B17" s="10" t="s">
        <v>2905</v>
      </c>
      <c r="C17" s="11" t="s">
        <v>656</v>
      </c>
      <c r="D17" s="12">
        <v>16</v>
      </c>
      <c r="E17" s="19" t="s">
        <v>2906</v>
      </c>
      <c r="F17" s="16" t="s">
        <v>2086</v>
      </c>
      <c r="G17" s="14">
        <v>16</v>
      </c>
      <c r="H17" s="15" t="s">
        <v>2907</v>
      </c>
      <c r="I17" s="15" t="s">
        <v>2908</v>
      </c>
      <c r="J17" s="27">
        <v>16</v>
      </c>
      <c r="K17" s="28" t="s">
        <v>883</v>
      </c>
      <c r="L17" s="32" t="s">
        <v>2909</v>
      </c>
    </row>
    <row r="18" spans="1:12">
      <c r="A18" s="9">
        <v>17</v>
      </c>
      <c r="B18" s="10" t="s">
        <v>1908</v>
      </c>
      <c r="C18" s="11" t="s">
        <v>483</v>
      </c>
      <c r="D18" s="12">
        <v>17</v>
      </c>
      <c r="E18" s="19" t="s">
        <v>2910</v>
      </c>
      <c r="F18" s="16" t="s">
        <v>1695</v>
      </c>
      <c r="G18" s="14">
        <v>17</v>
      </c>
      <c r="H18" s="15" t="s">
        <v>2911</v>
      </c>
      <c r="I18" s="15" t="s">
        <v>479</v>
      </c>
      <c r="J18" s="27">
        <v>17</v>
      </c>
      <c r="K18" s="28" t="s">
        <v>2912</v>
      </c>
      <c r="L18" s="32" t="s">
        <v>643</v>
      </c>
    </row>
    <row r="19" ht="24" spans="1:12">
      <c r="A19" s="9">
        <v>18</v>
      </c>
      <c r="B19" s="10" t="s">
        <v>1919</v>
      </c>
      <c r="C19" s="11" t="s">
        <v>523</v>
      </c>
      <c r="D19" s="12">
        <v>18</v>
      </c>
      <c r="E19" s="19" t="s">
        <v>2006</v>
      </c>
      <c r="F19" s="16" t="s">
        <v>2290</v>
      </c>
      <c r="G19" s="14">
        <v>18</v>
      </c>
      <c r="H19" s="15" t="s">
        <v>1743</v>
      </c>
      <c r="I19" s="15" t="s">
        <v>485</v>
      </c>
      <c r="J19" s="33">
        <v>18</v>
      </c>
      <c r="K19" s="28" t="s">
        <v>2288</v>
      </c>
      <c r="L19" s="32" t="s">
        <v>656</v>
      </c>
    </row>
    <row r="20" spans="1:12">
      <c r="A20" s="9">
        <v>19</v>
      </c>
      <c r="B20" s="10" t="s">
        <v>2021</v>
      </c>
      <c r="C20" s="11" t="s">
        <v>2913</v>
      </c>
      <c r="D20" s="12">
        <v>19</v>
      </c>
      <c r="E20" s="19" t="s">
        <v>1994</v>
      </c>
      <c r="F20" s="16" t="s">
        <v>544</v>
      </c>
      <c r="G20" s="14">
        <v>19</v>
      </c>
      <c r="H20" s="15"/>
      <c r="I20" s="15"/>
      <c r="J20" s="34">
        <v>19</v>
      </c>
      <c r="K20" s="28" t="s">
        <v>1612</v>
      </c>
      <c r="L20" s="32" t="s">
        <v>1909</v>
      </c>
    </row>
    <row r="21" ht="22.5" spans="1:12">
      <c r="A21" s="9">
        <v>20</v>
      </c>
      <c r="B21" s="10" t="s">
        <v>1942</v>
      </c>
      <c r="C21" s="11" t="s">
        <v>577</v>
      </c>
      <c r="D21" s="12">
        <v>20</v>
      </c>
      <c r="E21" s="19" t="s">
        <v>2002</v>
      </c>
      <c r="F21" s="16" t="s">
        <v>550</v>
      </c>
      <c r="G21" s="14">
        <v>20</v>
      </c>
      <c r="H21" s="15" t="s">
        <v>1611</v>
      </c>
      <c r="I21" s="15" t="s">
        <v>466</v>
      </c>
      <c r="J21" s="34">
        <v>20</v>
      </c>
      <c r="K21" s="28" t="s">
        <v>1474</v>
      </c>
      <c r="L21" s="32" t="s">
        <v>663</v>
      </c>
    </row>
    <row r="22" ht="33.75" spans="1:12">
      <c r="A22" s="9">
        <v>21</v>
      </c>
      <c r="B22" s="10" t="s">
        <v>2914</v>
      </c>
      <c r="C22" s="11" t="s">
        <v>543</v>
      </c>
      <c r="D22" s="12">
        <v>21</v>
      </c>
      <c r="E22" s="19" t="s">
        <v>2915</v>
      </c>
      <c r="F22" s="16" t="s">
        <v>561</v>
      </c>
      <c r="G22" s="14">
        <v>21</v>
      </c>
      <c r="H22" s="15" t="s">
        <v>1620</v>
      </c>
      <c r="I22" s="15" t="s">
        <v>440</v>
      </c>
      <c r="J22" s="34">
        <v>21</v>
      </c>
      <c r="K22" s="28" t="s">
        <v>2315</v>
      </c>
      <c r="L22" s="32" t="s">
        <v>577</v>
      </c>
    </row>
    <row r="23" ht="24" spans="1:12">
      <c r="A23" s="9">
        <v>22</v>
      </c>
      <c r="B23" s="10" t="s">
        <v>2056</v>
      </c>
      <c r="C23" s="11" t="s">
        <v>1409</v>
      </c>
      <c r="D23" s="12">
        <v>22</v>
      </c>
      <c r="E23" s="19" t="s">
        <v>2089</v>
      </c>
      <c r="F23" s="16" t="s">
        <v>1308</v>
      </c>
      <c r="G23" s="14">
        <v>22</v>
      </c>
      <c r="H23" s="15" t="s">
        <v>971</v>
      </c>
      <c r="I23" s="15" t="s">
        <v>470</v>
      </c>
      <c r="J23" s="34">
        <v>22</v>
      </c>
      <c r="K23" s="28" t="s">
        <v>1672</v>
      </c>
      <c r="L23" s="32" t="s">
        <v>493</v>
      </c>
    </row>
    <row r="24" ht="22.5" spans="1:12">
      <c r="A24" s="9">
        <v>23</v>
      </c>
      <c r="B24" s="10" t="s">
        <v>1076</v>
      </c>
      <c r="C24" s="11" t="s">
        <v>469</v>
      </c>
      <c r="D24" s="12">
        <v>23</v>
      </c>
      <c r="E24" s="19" t="s">
        <v>2916</v>
      </c>
      <c r="F24" s="16" t="s">
        <v>472</v>
      </c>
      <c r="G24" s="14">
        <v>23</v>
      </c>
      <c r="H24" s="15" t="s">
        <v>2917</v>
      </c>
      <c r="I24" s="15" t="s">
        <v>468</v>
      </c>
      <c r="J24" s="34">
        <v>23</v>
      </c>
      <c r="K24" s="28" t="s">
        <v>2310</v>
      </c>
      <c r="L24" s="32" t="s">
        <v>2708</v>
      </c>
    </row>
    <row r="25" ht="33.75" spans="1:12">
      <c r="A25" s="9">
        <v>24</v>
      </c>
      <c r="B25" s="10" t="s">
        <v>2287</v>
      </c>
      <c r="C25" s="11" t="s">
        <v>654</v>
      </c>
      <c r="D25" s="12">
        <v>24</v>
      </c>
      <c r="E25" s="19" t="s">
        <v>2918</v>
      </c>
      <c r="F25" s="16" t="s">
        <v>1726</v>
      </c>
      <c r="G25" s="14">
        <v>24</v>
      </c>
      <c r="H25" s="15" t="s">
        <v>2919</v>
      </c>
      <c r="I25" s="15" t="s">
        <v>2920</v>
      </c>
      <c r="J25" s="34">
        <v>24</v>
      </c>
      <c r="K25" s="35" t="s">
        <v>2921</v>
      </c>
      <c r="L25" s="36" t="s">
        <v>570</v>
      </c>
    </row>
    <row r="26" spans="1:12">
      <c r="A26" s="9">
        <v>25</v>
      </c>
      <c r="B26" s="10" t="s">
        <v>1399</v>
      </c>
      <c r="C26" s="11" t="s">
        <v>445</v>
      </c>
      <c r="D26" s="12">
        <v>25</v>
      </c>
      <c r="E26" s="19" t="s">
        <v>2284</v>
      </c>
      <c r="F26" s="16" t="s">
        <v>504</v>
      </c>
      <c r="G26" s="14">
        <v>25</v>
      </c>
      <c r="H26" s="15" t="s">
        <v>1411</v>
      </c>
      <c r="I26" s="15" t="s">
        <v>471</v>
      </c>
      <c r="J26" s="34">
        <v>25</v>
      </c>
      <c r="K26" s="37" t="s">
        <v>1636</v>
      </c>
      <c r="L26" s="37" t="s">
        <v>523</v>
      </c>
    </row>
    <row r="27" ht="45" spans="1:12">
      <c r="A27" s="9">
        <v>26</v>
      </c>
      <c r="B27" s="10" t="s">
        <v>1489</v>
      </c>
      <c r="C27" s="11" t="s">
        <v>454</v>
      </c>
      <c r="D27" s="12">
        <v>26</v>
      </c>
      <c r="E27" s="19" t="s">
        <v>2922</v>
      </c>
      <c r="F27" s="16" t="s">
        <v>571</v>
      </c>
      <c r="G27" s="14">
        <v>26</v>
      </c>
      <c r="H27" s="15" t="s">
        <v>2270</v>
      </c>
      <c r="I27" s="15" t="s">
        <v>478</v>
      </c>
      <c r="J27" s="34">
        <v>26</v>
      </c>
      <c r="K27" s="37" t="s">
        <v>1676</v>
      </c>
      <c r="L27" s="37" t="s">
        <v>506</v>
      </c>
    </row>
    <row r="28" ht="14.25" spans="1:12">
      <c r="A28" s="9">
        <v>27</v>
      </c>
      <c r="B28" s="10" t="s">
        <v>1006</v>
      </c>
      <c r="C28" s="11" t="s">
        <v>575</v>
      </c>
      <c r="D28" s="20"/>
      <c r="E28" s="20"/>
      <c r="F28" s="20"/>
      <c r="G28" s="14">
        <v>27</v>
      </c>
      <c r="H28" s="15" t="s">
        <v>1424</v>
      </c>
      <c r="I28" s="15" t="s">
        <v>490</v>
      </c>
      <c r="J28" s="34">
        <v>27</v>
      </c>
      <c r="K28" s="37" t="s">
        <v>936</v>
      </c>
      <c r="L28" s="37" t="s">
        <v>626</v>
      </c>
    </row>
    <row r="29" ht="22.5" spans="1:12">
      <c r="A29" s="9">
        <v>28</v>
      </c>
      <c r="B29" s="10" t="s">
        <v>2923</v>
      </c>
      <c r="C29" s="11" t="s">
        <v>648</v>
      </c>
      <c r="D29" s="20"/>
      <c r="E29" s="20"/>
      <c r="F29" s="20"/>
      <c r="G29" s="14">
        <v>28</v>
      </c>
      <c r="H29" s="15" t="s">
        <v>1437</v>
      </c>
      <c r="I29" s="15" t="s">
        <v>477</v>
      </c>
      <c r="J29" s="34">
        <v>28</v>
      </c>
      <c r="K29" s="37" t="s">
        <v>2312</v>
      </c>
      <c r="L29" s="37" t="s">
        <v>527</v>
      </c>
    </row>
    <row r="30" ht="22.5" spans="1:12">
      <c r="A30" s="9">
        <v>29</v>
      </c>
      <c r="B30" s="10" t="s">
        <v>1620</v>
      </c>
      <c r="C30" s="11" t="s">
        <v>440</v>
      </c>
      <c r="D30" s="20"/>
      <c r="E30" s="20"/>
      <c r="F30" s="20"/>
      <c r="G30" s="14">
        <v>29</v>
      </c>
      <c r="H30" s="15" t="s">
        <v>1679</v>
      </c>
      <c r="I30" s="15" t="s">
        <v>488</v>
      </c>
      <c r="J30" s="34">
        <v>29</v>
      </c>
      <c r="K30" s="37" t="s">
        <v>2324</v>
      </c>
      <c r="L30" s="37" t="s">
        <v>551</v>
      </c>
    </row>
    <row r="31" ht="33.75" spans="1:12">
      <c r="A31" s="9">
        <v>30</v>
      </c>
      <c r="B31" s="10" t="s">
        <v>1395</v>
      </c>
      <c r="C31" s="11" t="s">
        <v>569</v>
      </c>
      <c r="D31" s="20"/>
      <c r="E31" s="21"/>
      <c r="F31" s="20"/>
      <c r="G31" s="14">
        <v>30</v>
      </c>
      <c r="H31" s="15" t="s">
        <v>2924</v>
      </c>
      <c r="I31" s="15" t="s">
        <v>2925</v>
      </c>
      <c r="J31" s="34">
        <v>30</v>
      </c>
      <c r="K31" s="37" t="s">
        <v>1215</v>
      </c>
      <c r="L31" s="37" t="s">
        <v>435</v>
      </c>
    </row>
    <row r="32" ht="24" spans="1:12">
      <c r="A32" s="9">
        <v>31</v>
      </c>
      <c r="B32" s="10" t="s">
        <v>1408</v>
      </c>
      <c r="C32" s="11" t="s">
        <v>1409</v>
      </c>
      <c r="D32" s="20"/>
      <c r="E32" s="21"/>
      <c r="F32" s="20"/>
      <c r="G32" s="14">
        <v>31</v>
      </c>
      <c r="H32" s="15" t="s">
        <v>2281</v>
      </c>
      <c r="I32" s="15" t="s">
        <v>481</v>
      </c>
      <c r="J32" s="34">
        <v>31</v>
      </c>
      <c r="K32" s="37" t="s">
        <v>2926</v>
      </c>
      <c r="L32" s="37" t="s">
        <v>564</v>
      </c>
    </row>
    <row r="33" ht="33.75" spans="1:12">
      <c r="A33" s="9">
        <v>32</v>
      </c>
      <c r="B33" s="10" t="s">
        <v>1513</v>
      </c>
      <c r="C33" s="11" t="s">
        <v>562</v>
      </c>
      <c r="D33" s="20"/>
      <c r="E33" s="21"/>
      <c r="F33" s="20"/>
      <c r="G33" s="14">
        <v>32</v>
      </c>
      <c r="H33" s="15" t="s">
        <v>2927</v>
      </c>
      <c r="I33" s="15" t="s">
        <v>2928</v>
      </c>
      <c r="J33" s="34">
        <v>32</v>
      </c>
      <c r="K33" s="37" t="s">
        <v>2929</v>
      </c>
      <c r="L33" s="37" t="s">
        <v>552</v>
      </c>
    </row>
    <row r="34" ht="14.25" spans="1:12">
      <c r="A34" s="9">
        <v>33</v>
      </c>
      <c r="B34" s="10" t="s">
        <v>1526</v>
      </c>
      <c r="C34" s="11" t="s">
        <v>499</v>
      </c>
      <c r="D34" s="20"/>
      <c r="E34" s="21"/>
      <c r="F34" s="20"/>
      <c r="G34" s="14">
        <v>33</v>
      </c>
      <c r="H34" s="15" t="s">
        <v>981</v>
      </c>
      <c r="I34" s="15" t="s">
        <v>496</v>
      </c>
      <c r="J34" s="34">
        <v>33</v>
      </c>
      <c r="K34" s="37" t="s">
        <v>1399</v>
      </c>
      <c r="L34" s="37" t="s">
        <v>445</v>
      </c>
    </row>
    <row r="35" ht="22.5" spans="1:12">
      <c r="A35" s="9">
        <v>34</v>
      </c>
      <c r="B35" s="10" t="s">
        <v>1619</v>
      </c>
      <c r="C35" s="11" t="s">
        <v>590</v>
      </c>
      <c r="D35" s="20"/>
      <c r="E35" s="21"/>
      <c r="F35" s="20"/>
      <c r="G35" s="14">
        <v>34</v>
      </c>
      <c r="H35" s="15" t="s">
        <v>2283</v>
      </c>
      <c r="I35" s="15" t="s">
        <v>486</v>
      </c>
      <c r="J35" s="34">
        <v>34</v>
      </c>
      <c r="K35" s="38" t="s">
        <v>1425</v>
      </c>
      <c r="L35" s="38" t="s">
        <v>528</v>
      </c>
    </row>
    <row r="36" ht="157.5" spans="1:12">
      <c r="A36" s="9">
        <v>35</v>
      </c>
      <c r="B36" s="10" t="s">
        <v>1572</v>
      </c>
      <c r="C36" s="11" t="s">
        <v>2930</v>
      </c>
      <c r="D36" s="20"/>
      <c r="E36" s="21"/>
      <c r="F36" s="20"/>
      <c r="G36" s="14">
        <v>35</v>
      </c>
      <c r="H36" s="15" t="s">
        <v>2931</v>
      </c>
      <c r="I36" s="15" t="s">
        <v>2932</v>
      </c>
      <c r="J36" s="34">
        <v>35</v>
      </c>
      <c r="K36" s="38" t="s">
        <v>1437</v>
      </c>
      <c r="L36" s="38" t="s">
        <v>949</v>
      </c>
    </row>
    <row r="37" ht="14.25" spans="1:12">
      <c r="A37" s="9">
        <v>36</v>
      </c>
      <c r="B37" s="10" t="s">
        <v>1737</v>
      </c>
      <c r="C37" s="11" t="s">
        <v>512</v>
      </c>
      <c r="D37" s="20"/>
      <c r="E37" s="21"/>
      <c r="F37" s="20"/>
      <c r="G37" s="14">
        <v>36</v>
      </c>
      <c r="H37" s="15" t="s">
        <v>1559</v>
      </c>
      <c r="I37" s="15" t="s">
        <v>501</v>
      </c>
      <c r="J37" s="34">
        <v>36</v>
      </c>
      <c r="K37" s="38" t="s">
        <v>2933</v>
      </c>
      <c r="L37" s="38" t="s">
        <v>489</v>
      </c>
    </row>
    <row r="38" ht="24" spans="1:12">
      <c r="A38" s="9">
        <v>37</v>
      </c>
      <c r="B38" s="10" t="s">
        <v>1778</v>
      </c>
      <c r="C38" s="11" t="s">
        <v>658</v>
      </c>
      <c r="D38" s="20"/>
      <c r="E38" s="21"/>
      <c r="F38" s="20"/>
      <c r="G38" s="14">
        <v>37</v>
      </c>
      <c r="H38" s="15"/>
      <c r="I38" s="15"/>
      <c r="J38" s="34">
        <v>37</v>
      </c>
      <c r="K38" s="39" t="s">
        <v>2243</v>
      </c>
      <c r="L38" s="39" t="s">
        <v>448</v>
      </c>
    </row>
    <row r="39" ht="22.5" spans="1:12">
      <c r="A39" s="9">
        <v>38</v>
      </c>
      <c r="B39" s="10" t="s">
        <v>2934</v>
      </c>
      <c r="C39" s="11" t="s">
        <v>659</v>
      </c>
      <c r="D39" s="20"/>
      <c r="E39" s="21"/>
      <c r="F39" s="20"/>
      <c r="G39" s="14">
        <v>38</v>
      </c>
      <c r="H39" s="15" t="s">
        <v>2284</v>
      </c>
      <c r="I39" s="15" t="s">
        <v>504</v>
      </c>
      <c r="J39" s="34">
        <v>38</v>
      </c>
      <c r="K39" s="39" t="s">
        <v>2935</v>
      </c>
      <c r="L39" s="39" t="s">
        <v>2936</v>
      </c>
    </row>
    <row r="40" ht="24" spans="1:12">
      <c r="A40" s="9">
        <v>39</v>
      </c>
      <c r="B40" s="10" t="s">
        <v>831</v>
      </c>
      <c r="C40" s="11" t="s">
        <v>670</v>
      </c>
      <c r="D40" s="20"/>
      <c r="E40" s="21"/>
      <c r="F40" s="20"/>
      <c r="G40" s="14">
        <v>39</v>
      </c>
      <c r="H40" s="15" t="s">
        <v>1572</v>
      </c>
      <c r="I40" s="15" t="s">
        <v>507</v>
      </c>
      <c r="J40" s="40"/>
      <c r="K40" s="40"/>
      <c r="L40" s="40"/>
    </row>
    <row r="41" ht="14.25" spans="1:12">
      <c r="A41" s="9">
        <v>40</v>
      </c>
      <c r="B41" s="10" t="s">
        <v>768</v>
      </c>
      <c r="C41" s="11" t="s">
        <v>598</v>
      </c>
      <c r="D41" s="20"/>
      <c r="E41" s="21"/>
      <c r="F41" s="20"/>
      <c r="G41" s="14">
        <v>40</v>
      </c>
      <c r="H41" s="15" t="s">
        <v>2287</v>
      </c>
      <c r="I41" s="15" t="s">
        <v>654</v>
      </c>
      <c r="J41" s="40"/>
      <c r="K41" s="40"/>
      <c r="L41" s="40"/>
    </row>
    <row r="42" ht="14.25" spans="1:12">
      <c r="A42" s="9">
        <v>41</v>
      </c>
      <c r="B42" s="10" t="s">
        <v>839</v>
      </c>
      <c r="C42" s="11" t="s">
        <v>647</v>
      </c>
      <c r="D42" s="20"/>
      <c r="E42" s="21"/>
      <c r="F42" s="20"/>
      <c r="G42" s="14">
        <v>41</v>
      </c>
      <c r="H42" s="15"/>
      <c r="I42" s="15"/>
      <c r="J42" s="40"/>
      <c r="K42" s="40"/>
      <c r="L42" s="40"/>
    </row>
    <row r="43" ht="24" spans="1:12">
      <c r="A43" s="9">
        <v>42</v>
      </c>
      <c r="B43" s="10" t="s">
        <v>1481</v>
      </c>
      <c r="C43" s="11" t="s">
        <v>646</v>
      </c>
      <c r="D43" s="20"/>
      <c r="E43" s="21"/>
      <c r="F43" s="20"/>
      <c r="G43" s="14">
        <v>42</v>
      </c>
      <c r="H43" s="15" t="s">
        <v>1599</v>
      </c>
      <c r="I43" s="15" t="s">
        <v>513</v>
      </c>
      <c r="J43" s="40"/>
      <c r="K43" s="40"/>
      <c r="L43" s="40"/>
    </row>
    <row r="44" ht="14.25" spans="1:12">
      <c r="A44" s="9">
        <v>43</v>
      </c>
      <c r="B44" s="10" t="s">
        <v>1672</v>
      </c>
      <c r="C44" s="11" t="s">
        <v>493</v>
      </c>
      <c r="D44" s="20"/>
      <c r="E44" s="21"/>
      <c r="F44" s="20"/>
      <c r="G44" s="14">
        <v>43</v>
      </c>
      <c r="H44" s="15" t="s">
        <v>1115</v>
      </c>
      <c r="I44" s="15" t="s">
        <v>2937</v>
      </c>
      <c r="J44" s="40"/>
      <c r="K44" s="40"/>
      <c r="L44" s="40"/>
    </row>
    <row r="45" ht="33.75" spans="1:12">
      <c r="A45" s="9">
        <v>44</v>
      </c>
      <c r="B45" s="10" t="s">
        <v>1438</v>
      </c>
      <c r="C45" s="11" t="s">
        <v>529</v>
      </c>
      <c r="D45" s="20"/>
      <c r="E45" s="21"/>
      <c r="F45" s="20"/>
      <c r="G45" s="14">
        <v>44</v>
      </c>
      <c r="H45" s="15" t="s">
        <v>2938</v>
      </c>
      <c r="I45" s="15" t="s">
        <v>2939</v>
      </c>
      <c r="J45" s="40"/>
      <c r="K45" s="40"/>
      <c r="L45" s="40"/>
    </row>
    <row r="46" ht="14.25" spans="1:12">
      <c r="A46" s="9">
        <v>45</v>
      </c>
      <c r="B46" s="10" t="s">
        <v>2940</v>
      </c>
      <c r="C46" s="11" t="s">
        <v>570</v>
      </c>
      <c r="D46" s="20"/>
      <c r="E46" s="21"/>
      <c r="F46" s="20"/>
      <c r="G46" s="14">
        <v>45</v>
      </c>
      <c r="H46" s="15"/>
      <c r="I46" s="15"/>
      <c r="J46" s="40"/>
      <c r="K46" s="40"/>
      <c r="L46" s="40"/>
    </row>
    <row r="47" ht="14.25" spans="1:12">
      <c r="A47" s="9">
        <v>46</v>
      </c>
      <c r="B47" s="10" t="s">
        <v>1562</v>
      </c>
      <c r="C47" s="11" t="s">
        <v>667</v>
      </c>
      <c r="D47" s="20"/>
      <c r="E47" s="21"/>
      <c r="F47" s="20"/>
      <c r="G47" s="14">
        <v>46</v>
      </c>
      <c r="H47" s="15" t="s">
        <v>1287</v>
      </c>
      <c r="I47" s="15" t="s">
        <v>515</v>
      </c>
      <c r="J47" s="40"/>
      <c r="K47" s="40"/>
      <c r="L47" s="40"/>
    </row>
    <row r="48" ht="45" spans="1:12">
      <c r="A48" s="9">
        <v>47</v>
      </c>
      <c r="B48" s="10" t="s">
        <v>2941</v>
      </c>
      <c r="C48" s="11" t="s">
        <v>2942</v>
      </c>
      <c r="D48" s="20"/>
      <c r="E48" s="21"/>
      <c r="F48" s="20"/>
      <c r="G48" s="14">
        <v>47</v>
      </c>
      <c r="H48" s="15"/>
      <c r="I48" s="15"/>
      <c r="J48" s="40"/>
      <c r="K48" s="40"/>
      <c r="L48" s="40"/>
    </row>
    <row r="49" ht="22.5" spans="1:12">
      <c r="A49" s="9">
        <v>48</v>
      </c>
      <c r="B49" s="10" t="s">
        <v>1527</v>
      </c>
      <c r="C49" s="11" t="s">
        <v>1003</v>
      </c>
      <c r="D49" s="20"/>
      <c r="E49" s="21"/>
      <c r="F49" s="20"/>
      <c r="G49" s="14">
        <v>48</v>
      </c>
      <c r="H49" s="18" t="s">
        <v>1629</v>
      </c>
      <c r="I49" s="15" t="s">
        <v>520</v>
      </c>
      <c r="J49" s="40"/>
      <c r="K49" s="40"/>
      <c r="L49" s="40"/>
    </row>
    <row r="50" ht="123.75" spans="1:12">
      <c r="A50" s="9">
        <v>49</v>
      </c>
      <c r="B50" s="10" t="s">
        <v>1147</v>
      </c>
      <c r="C50" s="11" t="s">
        <v>544</v>
      </c>
      <c r="D50" s="20"/>
      <c r="E50" s="21"/>
      <c r="F50" s="20"/>
      <c r="G50" s="14">
        <v>49</v>
      </c>
      <c r="H50" s="15" t="s">
        <v>2943</v>
      </c>
      <c r="I50" s="15" t="s">
        <v>2944</v>
      </c>
      <c r="J50" s="40"/>
      <c r="K50" s="40"/>
      <c r="L50" s="40"/>
    </row>
    <row r="51" ht="157.5" spans="1:12">
      <c r="A51" s="9">
        <v>50</v>
      </c>
      <c r="B51" s="10" t="s">
        <v>2916</v>
      </c>
      <c r="C51" s="11" t="s">
        <v>472</v>
      </c>
      <c r="D51" s="20"/>
      <c r="E51" s="21"/>
      <c r="F51" s="20"/>
      <c r="G51" s="14">
        <v>50</v>
      </c>
      <c r="H51" s="15" t="s">
        <v>2945</v>
      </c>
      <c r="I51" s="15" t="s">
        <v>2946</v>
      </c>
      <c r="J51" s="40"/>
      <c r="K51" s="40"/>
      <c r="L51" s="40"/>
    </row>
    <row r="52" ht="33.75" spans="1:12">
      <c r="A52" s="9">
        <v>51</v>
      </c>
      <c r="B52" s="10" t="s">
        <v>2918</v>
      </c>
      <c r="C52" s="11" t="s">
        <v>1726</v>
      </c>
      <c r="D52" s="21"/>
      <c r="E52" s="21"/>
      <c r="F52" s="20"/>
      <c r="G52" s="14">
        <v>51</v>
      </c>
      <c r="H52" s="15" t="s">
        <v>2947</v>
      </c>
      <c r="I52" s="15" t="s">
        <v>2948</v>
      </c>
      <c r="J52" s="40"/>
      <c r="K52" s="40"/>
      <c r="L52" s="40"/>
    </row>
    <row r="53" ht="14.25" spans="1:12">
      <c r="A53" s="20"/>
      <c r="B53" s="20"/>
      <c r="C53" s="20"/>
      <c r="D53" s="21"/>
      <c r="E53" s="21"/>
      <c r="F53" s="20"/>
      <c r="G53" s="14">
        <v>52</v>
      </c>
      <c r="H53" s="15" t="s">
        <v>1292</v>
      </c>
      <c r="I53" s="15" t="s">
        <v>525</v>
      </c>
      <c r="J53" s="40"/>
      <c r="K53" s="40"/>
      <c r="L53" s="40"/>
    </row>
    <row r="54" ht="123.75" spans="1:12">
      <c r="A54" s="20"/>
      <c r="B54" s="20"/>
      <c r="C54" s="20"/>
      <c r="D54" s="21"/>
      <c r="E54" s="21"/>
      <c r="F54" s="20"/>
      <c r="G54" s="14">
        <v>53</v>
      </c>
      <c r="H54" s="15" t="s">
        <v>2949</v>
      </c>
      <c r="I54" s="15" t="s">
        <v>2950</v>
      </c>
      <c r="J54" s="40"/>
      <c r="K54" s="40"/>
      <c r="L54" s="40"/>
    </row>
    <row r="55" ht="14.25" spans="1:12">
      <c r="A55" s="20"/>
      <c r="B55" s="20"/>
      <c r="C55" s="20"/>
      <c r="D55" s="21"/>
      <c r="E55" s="21"/>
      <c r="F55" s="20"/>
      <c r="G55" s="14">
        <v>54</v>
      </c>
      <c r="H55" s="15" t="s">
        <v>1399</v>
      </c>
      <c r="I55" s="15" t="s">
        <v>445</v>
      </c>
      <c r="J55" s="40"/>
      <c r="K55" s="40"/>
      <c r="L55" s="40"/>
    </row>
    <row r="56" ht="67.5" spans="1:12">
      <c r="A56" s="20"/>
      <c r="B56" s="20"/>
      <c r="C56" s="20"/>
      <c r="D56" s="21"/>
      <c r="E56" s="21"/>
      <c r="F56" s="20"/>
      <c r="G56" s="14">
        <v>55</v>
      </c>
      <c r="H56" s="15" t="s">
        <v>2951</v>
      </c>
      <c r="I56" s="15" t="s">
        <v>2952</v>
      </c>
      <c r="J56" s="40"/>
      <c r="K56" s="40"/>
      <c r="L56" s="40"/>
    </row>
    <row r="57" ht="14.25" spans="1:12">
      <c r="A57" s="20"/>
      <c r="B57" s="20"/>
      <c r="C57" s="20"/>
      <c r="D57" s="21"/>
      <c r="E57" s="21"/>
      <c r="F57" s="20"/>
      <c r="G57" s="14">
        <v>56</v>
      </c>
      <c r="H57" s="15" t="s">
        <v>1672</v>
      </c>
      <c r="I57" s="15" t="s">
        <v>493</v>
      </c>
      <c r="J57" s="40"/>
      <c r="K57" s="40"/>
      <c r="L57" s="40"/>
    </row>
    <row r="58" ht="22.5" spans="1:12">
      <c r="A58" s="20"/>
      <c r="B58" s="20"/>
      <c r="C58" s="20"/>
      <c r="D58" s="21"/>
      <c r="E58" s="21"/>
      <c r="F58" s="20"/>
      <c r="G58" s="14">
        <v>57</v>
      </c>
      <c r="H58" s="15" t="s">
        <v>2953</v>
      </c>
      <c r="I58" s="15" t="s">
        <v>532</v>
      </c>
      <c r="J58" s="40"/>
      <c r="K58" s="40"/>
      <c r="L58" s="40"/>
    </row>
    <row r="59" ht="33.75" spans="1:12">
      <c r="A59" s="20"/>
      <c r="B59" s="20"/>
      <c r="C59" s="20"/>
      <c r="D59" s="21"/>
      <c r="E59" s="21"/>
      <c r="F59" s="20"/>
      <c r="G59" s="14">
        <v>58</v>
      </c>
      <c r="H59" s="15" t="s">
        <v>2954</v>
      </c>
      <c r="I59" s="15" t="s">
        <v>531</v>
      </c>
      <c r="J59" s="40"/>
      <c r="K59" s="40"/>
      <c r="L59" s="40"/>
    </row>
    <row r="60" ht="14.25" spans="1:12">
      <c r="A60" s="20"/>
      <c r="B60" s="20"/>
      <c r="C60" s="20"/>
      <c r="D60" s="21"/>
      <c r="E60" s="21"/>
      <c r="F60" s="20"/>
      <c r="G60" s="14">
        <v>59</v>
      </c>
      <c r="H60" s="15" t="s">
        <v>1425</v>
      </c>
      <c r="I60" s="15" t="s">
        <v>528</v>
      </c>
      <c r="J60" s="40"/>
      <c r="K60" s="40"/>
      <c r="L60" s="40"/>
    </row>
    <row r="61" ht="14.25" spans="1:12">
      <c r="A61" s="20"/>
      <c r="B61" s="20"/>
      <c r="C61" s="20"/>
      <c r="D61" s="21"/>
      <c r="E61" s="21"/>
      <c r="F61" s="20"/>
      <c r="G61" s="14">
        <v>60</v>
      </c>
      <c r="H61" s="15"/>
      <c r="I61" s="15"/>
      <c r="J61" s="40"/>
      <c r="K61" s="40"/>
      <c r="L61" s="40"/>
    </row>
    <row r="62" ht="14.25" spans="1:12">
      <c r="A62" s="20"/>
      <c r="B62" s="20"/>
      <c r="C62" s="20"/>
      <c r="D62" s="21"/>
      <c r="E62" s="21"/>
      <c r="F62" s="20"/>
      <c r="G62" s="14">
        <v>61</v>
      </c>
      <c r="H62" s="15"/>
      <c r="I62" s="15"/>
      <c r="J62" s="40"/>
      <c r="K62" s="40"/>
      <c r="L62" s="40"/>
    </row>
    <row r="63" ht="14.25" spans="1:12">
      <c r="A63" s="20"/>
      <c r="B63" s="20"/>
      <c r="C63" s="20"/>
      <c r="D63" s="21"/>
      <c r="E63" s="21"/>
      <c r="F63" s="21"/>
      <c r="G63" s="14">
        <v>62</v>
      </c>
      <c r="H63" s="15" t="s">
        <v>2955</v>
      </c>
      <c r="I63" s="15" t="s">
        <v>541</v>
      </c>
      <c r="J63" s="40"/>
      <c r="K63" s="40"/>
      <c r="L63" s="40"/>
    </row>
    <row r="64" ht="45" spans="1:12">
      <c r="A64" s="20"/>
      <c r="B64" s="20"/>
      <c r="C64" s="20"/>
      <c r="D64" s="21"/>
      <c r="E64" s="21"/>
      <c r="F64" s="21"/>
      <c r="G64" s="14">
        <v>63</v>
      </c>
      <c r="H64" s="15" t="s">
        <v>2956</v>
      </c>
      <c r="I64" s="15" t="s">
        <v>2957</v>
      </c>
      <c r="J64" s="40"/>
      <c r="K64" s="40"/>
      <c r="L64" s="40"/>
    </row>
    <row r="65" ht="14.25" spans="1:12">
      <c r="A65" s="20"/>
      <c r="B65" s="20"/>
      <c r="C65" s="20"/>
      <c r="D65" s="21"/>
      <c r="E65" s="21"/>
      <c r="F65" s="21"/>
      <c r="G65" s="14">
        <v>64</v>
      </c>
      <c r="H65" s="15" t="s">
        <v>2958</v>
      </c>
      <c r="I65" s="15" t="s">
        <v>521</v>
      </c>
      <c r="J65" s="40"/>
      <c r="K65" s="40"/>
      <c r="L65" s="40"/>
    </row>
    <row r="66" ht="22.5" spans="1:12">
      <c r="A66" s="20"/>
      <c r="B66" s="20"/>
      <c r="C66" s="20"/>
      <c r="D66" s="21"/>
      <c r="E66" s="21"/>
      <c r="F66" s="21"/>
      <c r="G66" s="14">
        <v>65</v>
      </c>
      <c r="H66" s="15" t="s">
        <v>2959</v>
      </c>
      <c r="I66" s="15" t="s">
        <v>2960</v>
      </c>
      <c r="J66" s="40"/>
      <c r="K66" s="40"/>
      <c r="L66" s="40"/>
    </row>
    <row r="67" ht="22.5" spans="1:12">
      <c r="A67" s="20"/>
      <c r="B67" s="20"/>
      <c r="C67" s="20"/>
      <c r="D67" s="21"/>
      <c r="E67" s="21"/>
      <c r="F67" s="21"/>
      <c r="G67" s="14">
        <v>66</v>
      </c>
      <c r="H67" s="15" t="s">
        <v>2961</v>
      </c>
      <c r="I67" s="15" t="s">
        <v>537</v>
      </c>
      <c r="J67" s="40"/>
      <c r="K67" s="40"/>
      <c r="L67" s="40"/>
    </row>
    <row r="68" ht="14.25" spans="1:12">
      <c r="A68" s="20"/>
      <c r="B68" s="20"/>
      <c r="C68" s="20"/>
      <c r="D68" s="21"/>
      <c r="E68" s="21"/>
      <c r="F68" s="21"/>
      <c r="G68" s="14">
        <v>67</v>
      </c>
      <c r="H68" s="15" t="s">
        <v>2962</v>
      </c>
      <c r="I68" s="15" t="s">
        <v>539</v>
      </c>
      <c r="J68" s="40"/>
      <c r="K68" s="40"/>
      <c r="L68" s="40"/>
    </row>
    <row r="69" ht="14.25" spans="1:12">
      <c r="A69" s="20"/>
      <c r="B69" s="20"/>
      <c r="C69" s="20"/>
      <c r="D69" s="21"/>
      <c r="E69" s="21"/>
      <c r="F69" s="21"/>
      <c r="G69" s="14">
        <v>68</v>
      </c>
      <c r="H69" s="15" t="s">
        <v>1710</v>
      </c>
      <c r="I69" s="15" t="s">
        <v>540</v>
      </c>
      <c r="J69" s="40"/>
      <c r="K69" s="40"/>
      <c r="L69" s="40"/>
    </row>
    <row r="70" ht="14.25" spans="1:12">
      <c r="A70" s="20"/>
      <c r="B70" s="20"/>
      <c r="C70" s="20"/>
      <c r="D70" s="21"/>
      <c r="E70" s="21"/>
      <c r="F70" s="21"/>
      <c r="G70" s="14">
        <v>69</v>
      </c>
      <c r="H70" s="15" t="s">
        <v>1472</v>
      </c>
      <c r="I70" s="15" t="s">
        <v>538</v>
      </c>
      <c r="J70" s="40"/>
      <c r="K70" s="40"/>
      <c r="L70" s="40"/>
    </row>
    <row r="71" ht="14.25" spans="1:12">
      <c r="A71" s="20"/>
      <c r="B71" s="20"/>
      <c r="C71" s="20"/>
      <c r="D71" s="21"/>
      <c r="E71" s="21"/>
      <c r="F71" s="21"/>
      <c r="G71" s="14">
        <v>70</v>
      </c>
      <c r="H71" s="15" t="s">
        <v>2963</v>
      </c>
      <c r="I71" s="15" t="s">
        <v>554</v>
      </c>
      <c r="J71" s="40"/>
      <c r="K71" s="40"/>
      <c r="L71" s="40"/>
    </row>
    <row r="72" ht="14.25" spans="1:12">
      <c r="A72" s="20"/>
      <c r="B72" s="20"/>
      <c r="C72" s="20"/>
      <c r="D72" s="21"/>
      <c r="E72" s="21"/>
      <c r="F72" s="21"/>
      <c r="G72" s="14">
        <v>71</v>
      </c>
      <c r="H72" s="15" t="s">
        <v>1478</v>
      </c>
      <c r="I72" s="15" t="s">
        <v>544</v>
      </c>
      <c r="J72" s="40"/>
      <c r="K72" s="40"/>
      <c r="L72" s="40"/>
    </row>
    <row r="73" ht="14.25" spans="1:12">
      <c r="A73" s="20"/>
      <c r="B73" s="20"/>
      <c r="C73" s="20"/>
      <c r="D73" s="21"/>
      <c r="E73" s="21"/>
      <c r="F73" s="21"/>
      <c r="G73" s="14">
        <v>72</v>
      </c>
      <c r="H73" s="15" t="s">
        <v>2964</v>
      </c>
      <c r="I73" s="15" t="s">
        <v>543</v>
      </c>
      <c r="J73" s="40"/>
      <c r="K73" s="40"/>
      <c r="L73" s="40"/>
    </row>
    <row r="74" ht="14.25" spans="1:12">
      <c r="A74" s="20"/>
      <c r="B74" s="20"/>
      <c r="C74" s="20"/>
      <c r="D74" s="21"/>
      <c r="E74" s="21"/>
      <c r="F74" s="21"/>
      <c r="G74" s="14">
        <v>73</v>
      </c>
      <c r="H74" s="15"/>
      <c r="I74" s="15"/>
      <c r="J74" s="40"/>
      <c r="K74" s="40"/>
      <c r="L74" s="40"/>
    </row>
    <row r="75" ht="14.25" spans="1:12">
      <c r="A75" s="20"/>
      <c r="B75" s="20"/>
      <c r="C75" s="20"/>
      <c r="D75" s="21"/>
      <c r="E75" s="21"/>
      <c r="F75" s="21"/>
      <c r="G75" s="14">
        <v>74</v>
      </c>
      <c r="H75" s="15" t="s">
        <v>1492</v>
      </c>
      <c r="I75" s="15" t="s">
        <v>546</v>
      </c>
      <c r="J75" s="40"/>
      <c r="K75" s="40"/>
      <c r="L75" s="40"/>
    </row>
    <row r="76" ht="146.25" spans="1:12">
      <c r="A76" s="20"/>
      <c r="B76" s="20"/>
      <c r="C76" s="20"/>
      <c r="D76" s="21"/>
      <c r="E76" s="21"/>
      <c r="F76" s="21"/>
      <c r="G76" s="14">
        <v>75</v>
      </c>
      <c r="H76" s="15" t="s">
        <v>2965</v>
      </c>
      <c r="I76" s="15" t="s">
        <v>2966</v>
      </c>
      <c r="J76" s="40"/>
      <c r="K76" s="40"/>
      <c r="L76" s="40"/>
    </row>
    <row r="77" ht="22.5" spans="1:12">
      <c r="A77" s="20"/>
      <c r="B77" s="20"/>
      <c r="C77" s="20"/>
      <c r="D77" s="21"/>
      <c r="E77" s="21"/>
      <c r="F77" s="21"/>
      <c r="G77" s="14">
        <v>76</v>
      </c>
      <c r="H77" s="15" t="s">
        <v>2967</v>
      </c>
      <c r="I77" s="15" t="s">
        <v>547</v>
      </c>
      <c r="J77" s="40"/>
      <c r="K77" s="40"/>
      <c r="L77" s="40"/>
    </row>
    <row r="78" ht="33.75" spans="1:12">
      <c r="A78" s="20"/>
      <c r="B78" s="20"/>
      <c r="C78" s="20"/>
      <c r="D78" s="21"/>
      <c r="E78" s="21"/>
      <c r="F78" s="21"/>
      <c r="G78" s="14">
        <v>77</v>
      </c>
      <c r="H78" s="15" t="s">
        <v>2968</v>
      </c>
      <c r="I78" s="15" t="s">
        <v>1320</v>
      </c>
      <c r="J78" s="40"/>
      <c r="K78" s="40"/>
      <c r="L78" s="40"/>
    </row>
    <row r="79" ht="14.25" spans="1:12">
      <c r="A79" s="20"/>
      <c r="B79" s="20"/>
      <c r="C79" s="20"/>
      <c r="D79" s="21"/>
      <c r="E79" s="21"/>
      <c r="F79" s="21"/>
      <c r="G79" s="14">
        <v>78</v>
      </c>
      <c r="H79" s="15" t="s">
        <v>1056</v>
      </c>
      <c r="I79" s="15" t="s">
        <v>550</v>
      </c>
      <c r="J79" s="40"/>
      <c r="K79" s="40"/>
      <c r="L79" s="40"/>
    </row>
    <row r="80" ht="90" spans="1:12">
      <c r="A80" s="20"/>
      <c r="B80" s="20"/>
      <c r="C80" s="20"/>
      <c r="D80" s="21"/>
      <c r="E80" s="21"/>
      <c r="F80" s="21"/>
      <c r="G80" s="14">
        <v>79</v>
      </c>
      <c r="H80" s="15" t="s">
        <v>2969</v>
      </c>
      <c r="I80" s="15" t="s">
        <v>2970</v>
      </c>
      <c r="J80" s="40"/>
      <c r="K80" s="40"/>
      <c r="L80" s="40"/>
    </row>
    <row r="81" ht="14.25" spans="1:12">
      <c r="A81" s="20"/>
      <c r="B81" s="20"/>
      <c r="C81" s="20"/>
      <c r="D81" s="21"/>
      <c r="E81" s="21"/>
      <c r="F81" s="21"/>
      <c r="G81" s="14">
        <v>80</v>
      </c>
      <c r="H81" s="15"/>
      <c r="I81" s="15"/>
      <c r="J81" s="40"/>
      <c r="K81" s="40"/>
      <c r="L81" s="40"/>
    </row>
    <row r="82" ht="22.5" spans="1:12">
      <c r="A82" s="20"/>
      <c r="B82" s="20"/>
      <c r="C82" s="20"/>
      <c r="D82" s="21"/>
      <c r="E82" s="21"/>
      <c r="F82" s="21"/>
      <c r="G82" s="14">
        <v>81</v>
      </c>
      <c r="H82" s="15" t="s">
        <v>1738</v>
      </c>
      <c r="I82" s="15" t="s">
        <v>553</v>
      </c>
      <c r="J82" s="40"/>
      <c r="K82" s="40"/>
      <c r="L82" s="40"/>
    </row>
    <row r="83" ht="33.75" spans="1:12">
      <c r="A83" s="20"/>
      <c r="B83" s="20"/>
      <c r="C83" s="20"/>
      <c r="D83" s="21"/>
      <c r="E83" s="21"/>
      <c r="F83" s="21"/>
      <c r="G83" s="14">
        <v>82</v>
      </c>
      <c r="H83" s="15" t="s">
        <v>2971</v>
      </c>
      <c r="I83" s="15" t="s">
        <v>2972</v>
      </c>
      <c r="J83" s="40"/>
      <c r="K83" s="40"/>
      <c r="L83" s="40"/>
    </row>
    <row r="84" ht="22.5" spans="1:12">
      <c r="A84" s="20"/>
      <c r="B84" s="20"/>
      <c r="C84" s="20"/>
      <c r="D84" s="21"/>
      <c r="E84" s="21"/>
      <c r="F84" s="21"/>
      <c r="G84" s="14">
        <v>83</v>
      </c>
      <c r="H84" s="15" t="s">
        <v>2973</v>
      </c>
      <c r="I84" s="15" t="s">
        <v>2974</v>
      </c>
      <c r="J84" s="40"/>
      <c r="K84" s="40"/>
      <c r="L84" s="40"/>
    </row>
  </sheetData>
  <mergeCells count="4">
    <mergeCell ref="A1:C1"/>
    <mergeCell ref="D1:F1"/>
    <mergeCell ref="G1:I1"/>
    <mergeCell ref="J1:L1"/>
  </mergeCells>
  <conditionalFormatting sqref="H2:I2">
    <cfRule type="duplicateValues" dxfId="2" priority="2"/>
  </conditionalFormatting>
  <conditionalFormatting sqref="I2">
    <cfRule type="duplicateValues" dxfId="2" priority="1"/>
  </conditionalFormatting>
  <conditionalFormatting sqref="H10:I10">
    <cfRule type="duplicateValues" dxfId="2" priority="6"/>
  </conditionalFormatting>
  <conditionalFormatting sqref="I10">
    <cfRule type="duplicateValues" dxfId="2" priority="5"/>
  </conditionalFormatting>
  <conditionalFormatting sqref="I12">
    <cfRule type="duplicateValues" dxfId="2" priority="24"/>
  </conditionalFormatting>
  <conditionalFormatting sqref="I28">
    <cfRule type="duplicateValues" dxfId="2" priority="4"/>
    <cfRule type="duplicateValues" dxfId="2" priority="3"/>
  </conditionalFormatting>
  <conditionalFormatting sqref="H74:I74">
    <cfRule type="duplicateValues" dxfId="2" priority="22"/>
  </conditionalFormatting>
  <conditionalFormatting sqref="I74">
    <cfRule type="duplicateValues" dxfId="2" priority="20"/>
  </conditionalFormatting>
  <conditionalFormatting sqref="H75:I75">
    <cfRule type="duplicateValues" dxfId="2" priority="21"/>
  </conditionalFormatting>
  <conditionalFormatting sqref="I75">
    <cfRule type="duplicateValues" dxfId="2" priority="19"/>
  </conditionalFormatting>
  <conditionalFormatting sqref="H81">
    <cfRule type="duplicateValues" dxfId="2" priority="10"/>
  </conditionalFormatting>
  <conditionalFormatting sqref="I81">
    <cfRule type="duplicateValues" dxfId="2" priority="12"/>
    <cfRule type="duplicateValues" dxfId="2" priority="11"/>
  </conditionalFormatting>
  <conditionalFormatting sqref="H76:H77">
    <cfRule type="duplicateValues" dxfId="2" priority="16"/>
  </conditionalFormatting>
  <conditionalFormatting sqref="H78:H80">
    <cfRule type="duplicateValues" dxfId="2" priority="13"/>
  </conditionalFormatting>
  <conditionalFormatting sqref="H82:H84">
    <cfRule type="duplicateValues" dxfId="2" priority="7"/>
  </conditionalFormatting>
  <conditionalFormatting sqref="I76:I77">
    <cfRule type="duplicateValues" dxfId="2" priority="18"/>
    <cfRule type="duplicateValues" dxfId="2" priority="17"/>
  </conditionalFormatting>
  <conditionalFormatting sqref="I78:I80">
    <cfRule type="duplicateValues" dxfId="2" priority="15"/>
    <cfRule type="duplicateValues" dxfId="2" priority="14"/>
  </conditionalFormatting>
  <conditionalFormatting sqref="I82:I84">
    <cfRule type="duplicateValues" dxfId="2" priority="9"/>
    <cfRule type="duplicateValues" dxfId="2" priority="8"/>
  </conditionalFormatting>
  <conditionalFormatting sqref="L2:L37">
    <cfRule type="duplicateValues" dxfId="2" priority="26"/>
  </conditionalFormatting>
  <conditionalFormatting sqref="L28:L30">
    <cfRule type="duplicateValues" dxfId="2" priority="30"/>
  </conditionalFormatting>
  <conditionalFormatting sqref="K2:L37">
    <cfRule type="duplicateValues" dxfId="2" priority="28"/>
    <cfRule type="duplicateValues" dxfId="2" priority="27"/>
  </conditionalFormatting>
  <conditionalFormatting sqref="H11:I11 H13:I27 H12 H3:I9 H28 H29:I73">
    <cfRule type="duplicateValues" dxfId="2" priority="25"/>
  </conditionalFormatting>
  <conditionalFormatting sqref="I29:I73 I11:I27 I3:I9">
    <cfRule type="duplicateValues" dxfId="2" priority="23"/>
  </conditionalFormatting>
  <conditionalFormatting sqref="K31:L34">
    <cfRule type="duplicateValues" dxfId="2" priority="29"/>
  </conditionalFormatting>
  <hyperlinks>
    <hyperlink ref="M1" location="目录!A1" display="目录"/>
  </hyperlink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workbookViewId="0">
      <selection activeCell="A1" sqref="A1:I1"/>
    </sheetView>
  </sheetViews>
  <sheetFormatPr defaultColWidth="9" defaultRowHeight="13.5"/>
  <cols>
    <col min="1" max="9" width="15.625" customWidth="1"/>
  </cols>
  <sheetData>
    <row r="1" ht="26.25" spans="1:10">
      <c r="A1" s="682" t="s">
        <v>282</v>
      </c>
      <c r="B1" s="683"/>
      <c r="C1" s="683"/>
      <c r="D1" s="683"/>
      <c r="E1" s="683"/>
      <c r="F1" s="683"/>
      <c r="G1" s="683"/>
      <c r="H1" s="683"/>
      <c r="I1" s="712"/>
      <c r="J1" s="42" t="s">
        <v>65</v>
      </c>
    </row>
    <row r="2" ht="14.25" spans="1:9">
      <c r="A2" s="684" t="s">
        <v>283</v>
      </c>
      <c r="B2" s="685"/>
      <c r="C2" s="685"/>
      <c r="D2" s="685"/>
      <c r="E2" s="685"/>
      <c r="F2" s="685"/>
      <c r="G2" s="685"/>
      <c r="H2" s="685"/>
      <c r="I2" s="713"/>
    </row>
    <row r="3" spans="1:9">
      <c r="A3" s="686" t="s">
        <v>158</v>
      </c>
      <c r="B3" s="687"/>
      <c r="C3" s="687"/>
      <c r="D3" s="687"/>
      <c r="E3" s="687"/>
      <c r="F3" s="687"/>
      <c r="G3" s="688" t="s">
        <v>284</v>
      </c>
      <c r="H3" s="688"/>
      <c r="I3" s="714"/>
    </row>
    <row r="4" spans="1:9">
      <c r="A4" s="689" t="s">
        <v>285</v>
      </c>
      <c r="B4" s="690"/>
      <c r="C4" s="690"/>
      <c r="D4" s="690"/>
      <c r="E4" s="690"/>
      <c r="F4" s="690"/>
      <c r="G4" s="690"/>
      <c r="H4" s="690"/>
      <c r="I4" s="714"/>
    </row>
    <row r="5" spans="1:9">
      <c r="A5" s="691" t="s">
        <v>286</v>
      </c>
      <c r="B5" s="692"/>
      <c r="C5" s="692"/>
      <c r="D5" s="692"/>
      <c r="E5" s="692"/>
      <c r="F5" s="692"/>
      <c r="G5" s="692"/>
      <c r="H5" s="692"/>
      <c r="I5" s="715"/>
    </row>
    <row r="6" ht="17" customHeight="1" spans="1:9">
      <c r="A6" s="693" t="s">
        <v>287</v>
      </c>
      <c r="B6" s="694"/>
      <c r="C6" s="694"/>
      <c r="D6" s="694"/>
      <c r="E6" s="694"/>
      <c r="F6" s="694"/>
      <c r="G6" s="694"/>
      <c r="H6" s="694"/>
      <c r="I6" s="716"/>
    </row>
    <row r="7" spans="1:9">
      <c r="A7" s="695" t="s">
        <v>288</v>
      </c>
      <c r="B7" s="696"/>
      <c r="C7" s="696"/>
      <c r="D7" s="696"/>
      <c r="E7" s="696"/>
      <c r="F7" s="696"/>
      <c r="G7" s="696"/>
      <c r="H7" s="696"/>
      <c r="I7" s="717"/>
    </row>
    <row r="8" spans="1:9">
      <c r="A8" s="697" t="s">
        <v>289</v>
      </c>
      <c r="B8" s="698"/>
      <c r="C8" s="698"/>
      <c r="D8" s="698"/>
      <c r="E8" s="698"/>
      <c r="F8" s="698"/>
      <c r="G8" s="698"/>
      <c r="H8" s="698"/>
      <c r="I8" s="718"/>
    </row>
    <row r="9" spans="1:9">
      <c r="A9" s="693" t="s">
        <v>290</v>
      </c>
      <c r="B9" s="694"/>
      <c r="C9" s="694"/>
      <c r="D9" s="694"/>
      <c r="E9" s="694"/>
      <c r="F9" s="694"/>
      <c r="G9" s="694"/>
      <c r="H9" s="694"/>
      <c r="I9" s="716"/>
    </row>
    <row r="10" ht="21" customHeight="1" spans="1:9">
      <c r="A10" s="693" t="s">
        <v>291</v>
      </c>
      <c r="B10" s="694"/>
      <c r="C10" s="694"/>
      <c r="D10" s="694"/>
      <c r="E10" s="694"/>
      <c r="F10" s="694"/>
      <c r="G10" s="694"/>
      <c r="H10" s="694"/>
      <c r="I10" s="716"/>
    </row>
    <row r="11" ht="21" customHeight="1" spans="1:9">
      <c r="A11" s="693" t="s">
        <v>292</v>
      </c>
      <c r="B11" s="694"/>
      <c r="C11" s="694"/>
      <c r="D11" s="694"/>
      <c r="E11" s="694"/>
      <c r="F11" s="694"/>
      <c r="G11" s="694"/>
      <c r="H11" s="694"/>
      <c r="I11" s="716"/>
    </row>
    <row r="12" ht="17" customHeight="1" spans="1:9">
      <c r="A12" s="693" t="s">
        <v>293</v>
      </c>
      <c r="B12" s="694"/>
      <c r="C12" s="694"/>
      <c r="D12" s="694"/>
      <c r="E12" s="694"/>
      <c r="F12" s="694"/>
      <c r="G12" s="694"/>
      <c r="H12" s="694"/>
      <c r="I12" s="716"/>
    </row>
    <row r="13" ht="19" customHeight="1" spans="1:9">
      <c r="A13" s="693" t="s">
        <v>294</v>
      </c>
      <c r="B13" s="694"/>
      <c r="C13" s="694"/>
      <c r="D13" s="694"/>
      <c r="E13" s="694"/>
      <c r="F13" s="694"/>
      <c r="G13" s="694"/>
      <c r="H13" s="694"/>
      <c r="I13" s="716"/>
    </row>
    <row r="14" ht="19.5" spans="1:9">
      <c r="A14" s="699" t="s">
        <v>295</v>
      </c>
      <c r="B14" s="700"/>
      <c r="C14" s="700"/>
      <c r="D14" s="700"/>
      <c r="E14" s="700"/>
      <c r="F14" s="700"/>
      <c r="G14" s="700"/>
      <c r="H14" s="700"/>
      <c r="I14" s="719"/>
    </row>
    <row r="15" spans="1:9">
      <c r="A15" s="697" t="s">
        <v>296</v>
      </c>
      <c r="B15" s="698"/>
      <c r="C15" s="698"/>
      <c r="D15" s="698"/>
      <c r="E15" s="698"/>
      <c r="F15" s="698"/>
      <c r="G15" s="698"/>
      <c r="H15" s="698"/>
      <c r="I15" s="718"/>
    </row>
    <row r="16" ht="21" customHeight="1" spans="1:9">
      <c r="A16" s="693" t="s">
        <v>297</v>
      </c>
      <c r="B16" s="694"/>
      <c r="C16" s="694"/>
      <c r="D16" s="694"/>
      <c r="E16" s="694"/>
      <c r="F16" s="694"/>
      <c r="G16" s="694"/>
      <c r="H16" s="694"/>
      <c r="I16" s="716"/>
    </row>
    <row r="17" spans="1:9">
      <c r="A17" s="697" t="s">
        <v>298</v>
      </c>
      <c r="B17" s="698"/>
      <c r="C17" s="698"/>
      <c r="D17" s="698"/>
      <c r="E17" s="698"/>
      <c r="F17" s="698"/>
      <c r="G17" s="698"/>
      <c r="H17" s="698"/>
      <c r="I17" s="718"/>
    </row>
    <row r="18" ht="40" customHeight="1" spans="1:9">
      <c r="A18" s="701" t="s">
        <v>299</v>
      </c>
      <c r="B18" s="702"/>
      <c r="C18" s="702"/>
      <c r="D18" s="702"/>
      <c r="E18" s="702"/>
      <c r="F18" s="702"/>
      <c r="G18" s="702"/>
      <c r="H18" s="702"/>
      <c r="I18" s="720"/>
    </row>
    <row r="19" spans="1:9">
      <c r="A19" s="703" t="s">
        <v>300</v>
      </c>
      <c r="B19" s="704"/>
      <c r="C19" s="704"/>
      <c r="D19" s="704"/>
      <c r="E19" s="704"/>
      <c r="F19" s="704"/>
      <c r="G19" s="704"/>
      <c r="H19" s="704"/>
      <c r="I19" s="721"/>
    </row>
    <row r="20" spans="1:9">
      <c r="A20" s="689" t="s">
        <v>301</v>
      </c>
      <c r="B20" s="690"/>
      <c r="C20" s="690"/>
      <c r="D20" s="690"/>
      <c r="E20" s="690"/>
      <c r="F20" s="690"/>
      <c r="G20" s="690"/>
      <c r="H20" s="690"/>
      <c r="I20" s="714"/>
    </row>
    <row r="21" spans="1:9">
      <c r="A21" s="689" t="s">
        <v>302</v>
      </c>
      <c r="B21" s="690"/>
      <c r="C21" s="690"/>
      <c r="D21" s="690"/>
      <c r="E21" s="690"/>
      <c r="F21" s="690"/>
      <c r="G21" s="690"/>
      <c r="H21" s="690"/>
      <c r="I21" s="714"/>
    </row>
    <row r="22" ht="29" customHeight="1" spans="1:9">
      <c r="A22" s="705" t="s">
        <v>303</v>
      </c>
      <c r="B22" s="706"/>
      <c r="C22" s="706"/>
      <c r="D22" s="706"/>
      <c r="E22" s="706"/>
      <c r="F22" s="706"/>
      <c r="G22" s="706"/>
      <c r="H22" s="706"/>
      <c r="I22" s="722"/>
    </row>
    <row r="23" spans="1:9">
      <c r="A23" s="693" t="s">
        <v>304</v>
      </c>
      <c r="B23" s="707"/>
      <c r="C23" s="707"/>
      <c r="D23" s="707"/>
      <c r="E23" s="707"/>
      <c r="F23" s="707"/>
      <c r="G23" s="707"/>
      <c r="H23" s="707"/>
      <c r="I23" s="716"/>
    </row>
    <row r="24" ht="14.25" spans="1:9">
      <c r="A24" s="708" t="s">
        <v>305</v>
      </c>
      <c r="B24" s="709"/>
      <c r="C24" s="709"/>
      <c r="D24" s="709"/>
      <c r="E24" s="709"/>
      <c r="F24" s="709"/>
      <c r="G24" s="709"/>
      <c r="H24" s="709"/>
      <c r="I24" s="723"/>
    </row>
    <row r="25" spans="1:9">
      <c r="A25" s="710" t="s">
        <v>155</v>
      </c>
      <c r="B25" s="711"/>
      <c r="C25" s="711"/>
      <c r="D25" s="711"/>
      <c r="E25" s="711"/>
      <c r="F25" s="711"/>
      <c r="G25" s="711"/>
      <c r="H25" s="711"/>
      <c r="I25" s="711"/>
    </row>
  </sheetData>
  <mergeCells count="23">
    <mergeCell ref="A1:I1"/>
    <mergeCell ref="A2:I2"/>
    <mergeCell ref="G3:H3"/>
    <mergeCell ref="A4:I4"/>
    <mergeCell ref="A5:I5"/>
    <mergeCell ref="A6:I6"/>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s>
  <hyperlinks>
    <hyperlink ref="J1" location="目录!A1" display="目录"/>
    <hyperlink ref="G3:H3" location="四大快递不接带电国家!A1" display="UPS不接带电国家"/>
  </hyperlink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9"/>
  <sheetViews>
    <sheetView workbookViewId="0">
      <selection activeCell="J1" sqref="J1"/>
    </sheetView>
  </sheetViews>
  <sheetFormatPr defaultColWidth="10" defaultRowHeight="14.25"/>
  <cols>
    <col min="1" max="1" width="15.275" style="656" customWidth="1"/>
    <col min="2" max="8" width="13.3333333333333" style="656" customWidth="1"/>
    <col min="9" max="9" width="15.3666666666667" style="656" customWidth="1"/>
    <col min="10" max="235" width="10" style="656"/>
    <col min="236" max="237" width="10" style="21"/>
    <col min="238" max="16373" width="10" style="658"/>
  </cols>
  <sheetData>
    <row r="1" s="656" customFormat="1" ht="42" customHeight="1" spans="1:10">
      <c r="A1" s="659" t="s">
        <v>306</v>
      </c>
      <c r="B1" s="660"/>
      <c r="C1" s="660"/>
      <c r="D1" s="660"/>
      <c r="E1" s="660"/>
      <c r="F1" s="660"/>
      <c r="G1" s="660"/>
      <c r="H1" s="660"/>
      <c r="I1" s="660"/>
      <c r="J1" s="678" t="s">
        <v>65</v>
      </c>
    </row>
    <row r="2" s="656" customFormat="1" ht="22" customHeight="1" spans="1:10">
      <c r="A2" s="661" t="s">
        <v>307</v>
      </c>
      <c r="B2" s="661"/>
      <c r="C2" s="661"/>
      <c r="D2" s="661"/>
      <c r="E2" s="661"/>
      <c r="F2" s="661"/>
      <c r="G2" s="661"/>
      <c r="H2" s="661"/>
      <c r="I2" s="661"/>
      <c r="J2" s="678" t="s">
        <v>308</v>
      </c>
    </row>
    <row r="3" s="656" customFormat="1" ht="22" customHeight="1" spans="1:10">
      <c r="A3" s="662" t="s">
        <v>309</v>
      </c>
      <c r="B3" s="663"/>
      <c r="C3" s="663"/>
      <c r="D3" s="663"/>
      <c r="E3" s="663"/>
      <c r="F3" s="663"/>
      <c r="G3" s="663"/>
      <c r="H3" s="663"/>
      <c r="I3" s="679"/>
      <c r="J3" s="678"/>
    </row>
    <row r="4" s="656" customFormat="1" ht="22" customHeight="1" spans="1:10">
      <c r="A4" s="661" t="s">
        <v>310</v>
      </c>
      <c r="B4" s="661"/>
      <c r="C4" s="661"/>
      <c r="D4" s="661"/>
      <c r="E4" s="661"/>
      <c r="F4" s="661"/>
      <c r="G4" s="661"/>
      <c r="H4" s="661"/>
      <c r="I4" s="661"/>
      <c r="J4" s="678"/>
    </row>
    <row r="5" s="656" customFormat="1" ht="16" customHeight="1" spans="1:9">
      <c r="A5" s="664" t="s">
        <v>311</v>
      </c>
      <c r="B5" s="665">
        <v>2</v>
      </c>
      <c r="C5" s="665">
        <v>3</v>
      </c>
      <c r="D5" s="665">
        <v>4</v>
      </c>
      <c r="E5" s="665">
        <v>5</v>
      </c>
      <c r="F5" s="665">
        <v>7</v>
      </c>
      <c r="G5" s="665">
        <v>8</v>
      </c>
      <c r="H5" s="666">
        <v>9</v>
      </c>
      <c r="I5" s="680">
        <v>10</v>
      </c>
    </row>
    <row r="6" s="657" customFormat="1" ht="39" customHeight="1" spans="1:9">
      <c r="A6" s="667" t="s">
        <v>312</v>
      </c>
      <c r="B6" s="668" t="s">
        <v>313</v>
      </c>
      <c r="C6" s="668" t="s">
        <v>314</v>
      </c>
      <c r="D6" s="668" t="s">
        <v>315</v>
      </c>
      <c r="E6" s="668" t="s">
        <v>316</v>
      </c>
      <c r="F6" s="668" t="s">
        <v>317</v>
      </c>
      <c r="G6" s="668" t="s">
        <v>318</v>
      </c>
      <c r="H6" s="669" t="s">
        <v>319</v>
      </c>
      <c r="I6" s="681" t="s">
        <v>320</v>
      </c>
    </row>
    <row r="7" s="657" customFormat="1" ht="20" customHeight="1" spans="1:9">
      <c r="A7" s="670" t="s">
        <v>321</v>
      </c>
      <c r="B7" s="671">
        <v>945.316470588235</v>
      </c>
      <c r="C7" s="671">
        <v>945.316470588235</v>
      </c>
      <c r="D7" s="671">
        <v>994.79</v>
      </c>
      <c r="E7" s="671">
        <v>1168.55988235294</v>
      </c>
      <c r="F7" s="671">
        <v>960.08</v>
      </c>
      <c r="G7" s="671">
        <v>974.843529411765</v>
      </c>
      <c r="H7" s="671">
        <v>1214.62523529412</v>
      </c>
      <c r="I7" s="671">
        <v>1640.86717647059</v>
      </c>
    </row>
    <row r="8" s="656" customFormat="1" ht="20" customHeight="1" spans="1:9">
      <c r="A8" s="672">
        <v>3</v>
      </c>
      <c r="B8" s="671">
        <v>949.347695264706</v>
      </c>
      <c r="C8" s="671">
        <v>949.347695264706</v>
      </c>
      <c r="D8" s="671">
        <v>998.858</v>
      </c>
      <c r="E8" s="671">
        <v>1190.54829411765</v>
      </c>
      <c r="F8" s="671">
        <v>995.12</v>
      </c>
      <c r="G8" s="671">
        <v>981.110352941177</v>
      </c>
      <c r="H8" s="671">
        <v>1246.06858823529</v>
      </c>
      <c r="I8" s="671">
        <v>1683.85435294118</v>
      </c>
    </row>
    <row r="9" s="656" customFormat="1" ht="20" customHeight="1" spans="1:9">
      <c r="A9" s="672">
        <v>3.5</v>
      </c>
      <c r="B9" s="671">
        <v>970.906676794118</v>
      </c>
      <c r="C9" s="671">
        <v>970.906676794118</v>
      </c>
      <c r="D9" s="671">
        <v>1026.01364705882</v>
      </c>
      <c r="E9" s="671">
        <v>1212.53670588235</v>
      </c>
      <c r="F9" s="671">
        <v>1008.8</v>
      </c>
      <c r="G9" s="671">
        <v>1041.24835294118</v>
      </c>
      <c r="H9" s="671">
        <v>1277.51194117647</v>
      </c>
      <c r="I9" s="671">
        <v>1726.84152941176</v>
      </c>
    </row>
    <row r="10" s="656" customFormat="1" ht="20" customHeight="1" spans="1:9">
      <c r="A10" s="672">
        <v>4</v>
      </c>
      <c r="B10" s="671">
        <v>992.46565832353</v>
      </c>
      <c r="C10" s="671">
        <v>992.46565832353</v>
      </c>
      <c r="D10" s="671">
        <v>1047.67223529412</v>
      </c>
      <c r="E10" s="671">
        <v>1234.52511764706</v>
      </c>
      <c r="F10" s="671">
        <v>1053.95458823529</v>
      </c>
      <c r="G10" s="671">
        <v>1060.70811764706</v>
      </c>
      <c r="H10" s="671">
        <v>1308.95529411765</v>
      </c>
      <c r="I10" s="671">
        <v>1769.82870588235</v>
      </c>
    </row>
    <row r="11" s="656" customFormat="1" ht="20" customHeight="1" spans="1:9">
      <c r="A11" s="672">
        <v>4.5</v>
      </c>
      <c r="B11" s="671">
        <v>1013.68827482353</v>
      </c>
      <c r="C11" s="671">
        <v>1013.68827482353</v>
      </c>
      <c r="D11" s="671">
        <v>1055.03847058824</v>
      </c>
      <c r="E11" s="671">
        <v>1256.51352941176</v>
      </c>
      <c r="F11" s="671">
        <v>1094.85288235294</v>
      </c>
      <c r="G11" s="671">
        <v>1075.77023529412</v>
      </c>
      <c r="H11" s="671">
        <v>1340.39864705882</v>
      </c>
      <c r="I11" s="671">
        <v>1812.81588235294</v>
      </c>
    </row>
    <row r="12" s="656" customFormat="1" ht="20" customHeight="1" spans="1:9">
      <c r="A12" s="672">
        <v>5</v>
      </c>
      <c r="B12" s="671">
        <v>1034.91089132353</v>
      </c>
      <c r="C12" s="671">
        <v>1034.91089132353</v>
      </c>
      <c r="D12" s="671">
        <v>1067.90176470588</v>
      </c>
      <c r="E12" s="671">
        <v>1278.50194117647</v>
      </c>
      <c r="F12" s="671">
        <v>1112.66352941177</v>
      </c>
      <c r="G12" s="671">
        <v>1095.23</v>
      </c>
      <c r="H12" s="671">
        <v>1371.842</v>
      </c>
      <c r="I12" s="671">
        <v>1855.80305882353</v>
      </c>
    </row>
    <row r="13" s="656" customFormat="1" ht="20" customHeight="1" spans="1:9">
      <c r="A13" s="672">
        <v>5.5</v>
      </c>
      <c r="B13" s="671">
        <v>1048.39711214706</v>
      </c>
      <c r="C13" s="671">
        <v>1048.39711214706</v>
      </c>
      <c r="D13" s="671">
        <v>1149.19140261765</v>
      </c>
      <c r="E13" s="671">
        <v>1301.69970588235</v>
      </c>
      <c r="F13" s="671">
        <v>1190.55719432353</v>
      </c>
      <c r="G13" s="671">
        <v>1173.30281405882</v>
      </c>
      <c r="H13" s="671">
        <v>1403.28535294118</v>
      </c>
      <c r="I13" s="671">
        <v>1898.79023529412</v>
      </c>
    </row>
    <row r="14" s="656" customFormat="1" ht="20" customHeight="1" spans="1:9">
      <c r="A14" s="672">
        <v>6</v>
      </c>
      <c r="B14" s="671">
        <v>1061.21060291176</v>
      </c>
      <c r="C14" s="671">
        <v>1061.21060291176</v>
      </c>
      <c r="D14" s="671">
        <v>1177.81404976471</v>
      </c>
      <c r="E14" s="671">
        <v>1313.90335294118</v>
      </c>
      <c r="F14" s="671">
        <v>1226.23570126471</v>
      </c>
      <c r="G14" s="671">
        <v>1202.10609455882</v>
      </c>
      <c r="H14" s="671">
        <v>1434.72870588235</v>
      </c>
      <c r="I14" s="671">
        <v>1941.77741176471</v>
      </c>
    </row>
    <row r="15" s="656" customFormat="1" ht="20" customHeight="1" spans="1:9">
      <c r="A15" s="672">
        <v>6.5</v>
      </c>
      <c r="B15" s="671">
        <v>1074.36045870588</v>
      </c>
      <c r="C15" s="671">
        <v>1074.36045870588</v>
      </c>
      <c r="D15" s="671">
        <v>1206.43669691176</v>
      </c>
      <c r="E15" s="671">
        <v>1337.10111764706</v>
      </c>
      <c r="F15" s="671">
        <v>1261.57784317647</v>
      </c>
      <c r="G15" s="671">
        <v>1230.90937505882</v>
      </c>
      <c r="H15" s="671">
        <v>1466.17205882353</v>
      </c>
      <c r="I15" s="671">
        <v>1984.76458823529</v>
      </c>
    </row>
    <row r="16" s="656" customFormat="1" ht="20" customHeight="1" spans="1:9">
      <c r="A16" s="672">
        <v>7</v>
      </c>
      <c r="B16" s="671">
        <v>1087.84667952941</v>
      </c>
      <c r="C16" s="671">
        <v>1087.84667952941</v>
      </c>
      <c r="D16" s="671">
        <v>1234.72297902941</v>
      </c>
      <c r="E16" s="671">
        <v>1360.29888235294</v>
      </c>
      <c r="F16" s="671">
        <v>1298.26544520588</v>
      </c>
      <c r="G16" s="671">
        <v>1258.70356047059</v>
      </c>
      <c r="H16" s="671">
        <v>1497.61541176471</v>
      </c>
      <c r="I16" s="671">
        <v>2027.75176470588</v>
      </c>
    </row>
    <row r="17" s="656" customFormat="1" ht="20" customHeight="1" spans="1:9">
      <c r="A17" s="672">
        <v>7.5</v>
      </c>
      <c r="B17" s="671">
        <v>1100.66017029412</v>
      </c>
      <c r="C17" s="671">
        <v>1100.66017029412</v>
      </c>
      <c r="D17" s="671">
        <v>1263.34562617647</v>
      </c>
      <c r="E17" s="671">
        <v>1383.49664705882</v>
      </c>
      <c r="F17" s="671">
        <v>1334.28031717647</v>
      </c>
      <c r="G17" s="671">
        <v>1287.50684097059</v>
      </c>
      <c r="H17" s="671">
        <v>1529.05876470588</v>
      </c>
      <c r="I17" s="671">
        <v>2070.73894117647</v>
      </c>
    </row>
    <row r="18" s="656" customFormat="1" ht="20" customHeight="1" spans="1:9">
      <c r="A18" s="672">
        <v>8</v>
      </c>
      <c r="B18" s="671">
        <v>1115.15548620588</v>
      </c>
      <c r="C18" s="671">
        <v>1115.15548620588</v>
      </c>
      <c r="D18" s="671">
        <v>1291.29554326471</v>
      </c>
      <c r="E18" s="671">
        <v>1406.69441176471</v>
      </c>
      <c r="F18" s="671">
        <v>1370.29518914706</v>
      </c>
      <c r="G18" s="671">
        <v>1315.30102638235</v>
      </c>
      <c r="H18" s="671">
        <v>1560.50211764706</v>
      </c>
      <c r="I18" s="671">
        <v>2113.72611764706</v>
      </c>
    </row>
    <row r="19" s="656" customFormat="1" ht="20" customHeight="1" spans="1:9">
      <c r="A19" s="672">
        <v>8.5</v>
      </c>
      <c r="B19" s="671">
        <v>1129.31443708824</v>
      </c>
      <c r="C19" s="671">
        <v>1129.31443708824</v>
      </c>
      <c r="D19" s="671">
        <v>1319.58182538235</v>
      </c>
      <c r="E19" s="671">
        <v>1429.89217647059</v>
      </c>
      <c r="F19" s="671">
        <v>1400.59185561765</v>
      </c>
      <c r="G19" s="671">
        <v>1343.76794185294</v>
      </c>
      <c r="H19" s="671">
        <v>1591.94547058824</v>
      </c>
      <c r="I19" s="671">
        <v>2156.71329411765</v>
      </c>
    </row>
    <row r="20" s="656" customFormat="1" ht="20" customHeight="1" spans="1:9">
      <c r="A20" s="672">
        <v>9</v>
      </c>
      <c r="B20" s="671">
        <v>1143.13702294118</v>
      </c>
      <c r="C20" s="671">
        <v>1143.13702294118</v>
      </c>
      <c r="D20" s="671">
        <v>1347.53174247059</v>
      </c>
      <c r="E20" s="671">
        <v>1453.08994117647</v>
      </c>
      <c r="F20" s="671">
        <v>1436.94309261765</v>
      </c>
      <c r="G20" s="671">
        <v>1371.89849229412</v>
      </c>
      <c r="H20" s="671">
        <v>1623.38882352941</v>
      </c>
      <c r="I20" s="671">
        <v>2199.70047058824</v>
      </c>
    </row>
    <row r="21" s="656" customFormat="1" ht="20" customHeight="1" spans="1:9">
      <c r="A21" s="672">
        <v>9.5</v>
      </c>
      <c r="B21" s="671">
        <v>1156.62324376471</v>
      </c>
      <c r="C21" s="671">
        <v>1156.62324376471</v>
      </c>
      <c r="D21" s="671">
        <v>1375.48165955882</v>
      </c>
      <c r="E21" s="671">
        <v>1476.28770588235</v>
      </c>
      <c r="F21" s="671">
        <v>1472.95796458824</v>
      </c>
      <c r="G21" s="671">
        <v>1400.36540776471</v>
      </c>
      <c r="H21" s="671">
        <v>1654.83217647059</v>
      </c>
      <c r="I21" s="671">
        <v>2242.68764705882</v>
      </c>
    </row>
    <row r="22" s="656" customFormat="1" ht="20" customHeight="1" spans="1:9">
      <c r="A22" s="672">
        <v>10</v>
      </c>
      <c r="B22" s="671">
        <v>1171.11855967647</v>
      </c>
      <c r="C22" s="671">
        <v>1171.11855967647</v>
      </c>
      <c r="D22" s="671">
        <v>1403.76794167647</v>
      </c>
      <c r="E22" s="671">
        <v>1499.48547058824</v>
      </c>
      <c r="F22" s="671">
        <v>1508.97283655882</v>
      </c>
      <c r="G22" s="671">
        <v>1428.15959317647</v>
      </c>
      <c r="H22" s="671">
        <v>1686.27552941176</v>
      </c>
      <c r="I22" s="671">
        <v>2285.67482352941</v>
      </c>
    </row>
    <row r="23" s="656" customFormat="1" ht="20" customHeight="1" spans="1:9">
      <c r="A23" s="672">
        <v>10.5</v>
      </c>
      <c r="B23" s="671">
        <v>1188.64116085294</v>
      </c>
      <c r="C23" s="671">
        <v>1188.64116085294</v>
      </c>
      <c r="D23" s="671">
        <v>1431.04512870588</v>
      </c>
      <c r="E23" s="671">
        <v>1543.90188235294</v>
      </c>
      <c r="F23" s="671">
        <v>1541.96042326471</v>
      </c>
      <c r="G23" s="671">
        <v>1456.62650864706</v>
      </c>
      <c r="H23" s="671">
        <v>1731.57147058824</v>
      </c>
      <c r="I23" s="671">
        <v>2384.84194117647</v>
      </c>
    </row>
    <row r="24" s="656" customFormat="1" ht="20" customHeight="1" spans="1:9">
      <c r="A24" s="672">
        <v>11</v>
      </c>
      <c r="B24" s="671">
        <v>1225.55952941176</v>
      </c>
      <c r="C24" s="671">
        <v>1225.55952941176</v>
      </c>
      <c r="D24" s="671">
        <v>1445.44188235294</v>
      </c>
      <c r="E24" s="671">
        <v>1588.31829411765</v>
      </c>
      <c r="F24" s="671">
        <v>1616.636</v>
      </c>
      <c r="G24" s="671">
        <v>1628.88658823529</v>
      </c>
      <c r="H24" s="671">
        <v>1776.86741176471</v>
      </c>
      <c r="I24" s="671">
        <v>2484.00905882353</v>
      </c>
    </row>
    <row r="25" s="656" customFormat="1" ht="20" customHeight="1" spans="1:9">
      <c r="A25" s="672">
        <v>11.5</v>
      </c>
      <c r="B25" s="671">
        <v>1251.61576470588</v>
      </c>
      <c r="C25" s="671">
        <v>1251.61576470588</v>
      </c>
      <c r="D25" s="671">
        <v>1460.504</v>
      </c>
      <c r="E25" s="671">
        <v>1632.73470588235</v>
      </c>
      <c r="F25" s="671">
        <v>1648.739</v>
      </c>
      <c r="G25" s="671">
        <v>1667.03635294118</v>
      </c>
      <c r="H25" s="671">
        <v>1822.16335294118</v>
      </c>
      <c r="I25" s="671">
        <v>2583.17617647059</v>
      </c>
    </row>
    <row r="26" s="656" customFormat="1" ht="20" customHeight="1" spans="1:9">
      <c r="A26" s="672">
        <v>12</v>
      </c>
      <c r="B26" s="671">
        <v>1277.672</v>
      </c>
      <c r="C26" s="671">
        <v>1277.672</v>
      </c>
      <c r="D26" s="671">
        <v>1773.50670588235</v>
      </c>
      <c r="E26" s="671">
        <v>1677.15111764706</v>
      </c>
      <c r="F26" s="671">
        <v>1713.82435294118</v>
      </c>
      <c r="G26" s="671">
        <v>1701.88788235294</v>
      </c>
      <c r="H26" s="671">
        <v>1867.45929411765</v>
      </c>
      <c r="I26" s="671">
        <v>2682.34329411765</v>
      </c>
    </row>
    <row r="27" s="656" customFormat="1" ht="20" customHeight="1" spans="1:9">
      <c r="A27" s="672">
        <v>12.5</v>
      </c>
      <c r="B27" s="671">
        <v>1303.72823529412</v>
      </c>
      <c r="C27" s="671">
        <v>1303.72823529412</v>
      </c>
      <c r="D27" s="671">
        <v>1814.95470588235</v>
      </c>
      <c r="E27" s="671">
        <v>1721.56752941177</v>
      </c>
      <c r="F27" s="671">
        <v>1759.12029411765</v>
      </c>
      <c r="G27" s="671">
        <v>1738.93823529412</v>
      </c>
      <c r="H27" s="671">
        <v>1912.75523529412</v>
      </c>
      <c r="I27" s="671">
        <v>2781.51041176471</v>
      </c>
    </row>
    <row r="28" s="656" customFormat="1" ht="20" customHeight="1" spans="1:9">
      <c r="A28" s="672">
        <v>13</v>
      </c>
      <c r="B28" s="671">
        <v>1327.58564705882</v>
      </c>
      <c r="C28" s="671">
        <v>1327.58564705882</v>
      </c>
      <c r="D28" s="671">
        <v>1841.01094117647</v>
      </c>
      <c r="E28" s="671">
        <v>1765.98394117647</v>
      </c>
      <c r="F28" s="671">
        <v>1803.31682352941</v>
      </c>
      <c r="G28" s="671">
        <v>1778.18741176471</v>
      </c>
      <c r="H28" s="671">
        <v>1958.05117647059</v>
      </c>
      <c r="I28" s="671">
        <v>2880.67752941177</v>
      </c>
    </row>
    <row r="29" s="656" customFormat="1" ht="20" customHeight="1" spans="1:9">
      <c r="A29" s="672">
        <v>13.5</v>
      </c>
      <c r="B29" s="671">
        <v>1351.44305882353</v>
      </c>
      <c r="C29" s="671">
        <v>1351.44305882353</v>
      </c>
      <c r="D29" s="671">
        <v>1884.65776470588</v>
      </c>
      <c r="E29" s="671">
        <v>1810.40035294118</v>
      </c>
      <c r="F29" s="671">
        <v>1845.31452941176</v>
      </c>
      <c r="G29" s="671">
        <v>1817.43658823529</v>
      </c>
      <c r="H29" s="671">
        <v>2003.34711764706</v>
      </c>
      <c r="I29" s="671">
        <v>2979.84464705882</v>
      </c>
    </row>
    <row r="30" s="656" customFormat="1" ht="20" customHeight="1" spans="1:9">
      <c r="A30" s="672">
        <v>14</v>
      </c>
      <c r="B30" s="671">
        <v>1378.59870588235</v>
      </c>
      <c r="C30" s="671">
        <v>1378.59870588235</v>
      </c>
      <c r="D30" s="671">
        <v>1926.10576470588</v>
      </c>
      <c r="E30" s="671">
        <v>1854.81676470588</v>
      </c>
      <c r="F30" s="671">
        <v>1887.31223529412</v>
      </c>
      <c r="G30" s="671">
        <v>1854.48694117647</v>
      </c>
      <c r="H30" s="671">
        <v>2048.64305882353</v>
      </c>
      <c r="I30" s="671">
        <v>3079.01176470588</v>
      </c>
    </row>
    <row r="31" s="656" customFormat="1" ht="20" customHeight="1" spans="1:9">
      <c r="A31" s="672">
        <v>14.5</v>
      </c>
      <c r="B31" s="671">
        <v>1402.45611764706</v>
      </c>
      <c r="C31" s="671">
        <v>1402.45611764706</v>
      </c>
      <c r="D31" s="671">
        <v>1933.472</v>
      </c>
      <c r="E31" s="671">
        <v>1899.23317647059</v>
      </c>
      <c r="F31" s="671">
        <v>1928.21052941177</v>
      </c>
      <c r="G31" s="671">
        <v>1892.63670588235</v>
      </c>
      <c r="H31" s="671">
        <v>2093.939</v>
      </c>
      <c r="I31" s="671">
        <v>3178.17888235294</v>
      </c>
    </row>
    <row r="32" s="656" customFormat="1" ht="20" customHeight="1" spans="1:9">
      <c r="A32" s="672">
        <v>15</v>
      </c>
      <c r="B32" s="671">
        <v>1426.31352941176</v>
      </c>
      <c r="C32" s="671">
        <v>1426.31352941176</v>
      </c>
      <c r="D32" s="671">
        <v>1992.51058823529</v>
      </c>
      <c r="E32" s="671">
        <v>1943.64958823529</v>
      </c>
      <c r="F32" s="671">
        <v>1970.20823529412</v>
      </c>
      <c r="G32" s="671">
        <v>1930.78647058824</v>
      </c>
      <c r="H32" s="671">
        <v>2139.23494117647</v>
      </c>
      <c r="I32" s="671">
        <v>3277.346</v>
      </c>
    </row>
    <row r="33" s="656" customFormat="1" ht="20" customHeight="1" spans="1:9">
      <c r="A33" s="672">
        <v>15.5</v>
      </c>
      <c r="B33" s="671">
        <v>1747.72358685368</v>
      </c>
      <c r="C33" s="671">
        <v>1747.72358685368</v>
      </c>
      <c r="D33" s="671">
        <v>2028.46152941177</v>
      </c>
      <c r="E33" s="671">
        <v>1988.066</v>
      </c>
      <c r="F33" s="671">
        <v>2011.10652941176</v>
      </c>
      <c r="G33" s="671">
        <v>1966.73741176471</v>
      </c>
      <c r="H33" s="671">
        <v>2184.53088235294</v>
      </c>
      <c r="I33" s="671">
        <v>3376.51311764706</v>
      </c>
    </row>
    <row r="34" s="656" customFormat="1" ht="20" customHeight="1" spans="1:9">
      <c r="A34" s="672">
        <v>16</v>
      </c>
      <c r="B34" s="671">
        <v>1778.5978664</v>
      </c>
      <c r="C34" s="671">
        <v>1778.5978664</v>
      </c>
      <c r="D34" s="671">
        <v>2069.90952941177</v>
      </c>
      <c r="E34" s="671">
        <v>2032.48241176471</v>
      </c>
      <c r="F34" s="671">
        <v>2052.00482352941</v>
      </c>
      <c r="G34" s="671">
        <v>2004.88717647059</v>
      </c>
      <c r="H34" s="671">
        <v>2284.79741176471</v>
      </c>
      <c r="I34" s="671">
        <v>3530.65082352941</v>
      </c>
    </row>
    <row r="35" s="656" customFormat="1" ht="20" customHeight="1" spans="1:9">
      <c r="A35" s="672">
        <v>16.5</v>
      </c>
      <c r="B35" s="671">
        <v>1809.47214594632</v>
      </c>
      <c r="C35" s="671">
        <v>1809.47214594632</v>
      </c>
      <c r="D35" s="671">
        <v>2109.15870588235</v>
      </c>
      <c r="E35" s="671">
        <v>2076.89882352941</v>
      </c>
      <c r="F35" s="671">
        <v>2096.20135294118</v>
      </c>
      <c r="G35" s="671">
        <v>2044.13635294118</v>
      </c>
      <c r="H35" s="671">
        <v>2330.09335294118</v>
      </c>
      <c r="I35" s="671">
        <v>3629.81794117647</v>
      </c>
    </row>
    <row r="36" s="656" customFormat="1" ht="20" customHeight="1" spans="1:9">
      <c r="A36" s="672">
        <v>17</v>
      </c>
      <c r="B36" s="671">
        <v>1840.34642549265</v>
      </c>
      <c r="C36" s="671">
        <v>1840.34642549265</v>
      </c>
      <c r="D36" s="671">
        <v>2145.10964705882</v>
      </c>
      <c r="E36" s="671">
        <v>2121.31523529412</v>
      </c>
      <c r="F36" s="671">
        <v>2136.00023529412</v>
      </c>
      <c r="G36" s="671">
        <v>2080.08729411765</v>
      </c>
      <c r="H36" s="671">
        <v>2375.38929411765</v>
      </c>
      <c r="I36" s="671">
        <v>3728.98505882353</v>
      </c>
    </row>
    <row r="37" s="656" customFormat="1" ht="20" customHeight="1" spans="1:9">
      <c r="A37" s="672">
        <v>17.5</v>
      </c>
      <c r="B37" s="671">
        <v>1871.22070503897</v>
      </c>
      <c r="C37" s="671">
        <v>1871.22070503897</v>
      </c>
      <c r="D37" s="671">
        <v>2183.25941176471</v>
      </c>
      <c r="E37" s="671">
        <v>2165.73164705882</v>
      </c>
      <c r="F37" s="671">
        <v>2176.89852941176</v>
      </c>
      <c r="G37" s="671">
        <v>2118.23705882353</v>
      </c>
      <c r="H37" s="671">
        <v>2420.68523529412</v>
      </c>
      <c r="I37" s="671">
        <v>3828.15217647059</v>
      </c>
    </row>
    <row r="38" s="656" customFormat="1" ht="20" customHeight="1" spans="1:9">
      <c r="A38" s="672">
        <v>18</v>
      </c>
      <c r="B38" s="671">
        <v>1902.09498458529</v>
      </c>
      <c r="C38" s="671">
        <v>1902.09498458529</v>
      </c>
      <c r="D38" s="671">
        <v>2217.01152941176</v>
      </c>
      <c r="E38" s="671">
        <v>2210.14805882353</v>
      </c>
      <c r="F38" s="671">
        <v>2218.89623529412</v>
      </c>
      <c r="G38" s="671">
        <v>2157.48623529412</v>
      </c>
      <c r="H38" s="671">
        <v>2465.98117647059</v>
      </c>
      <c r="I38" s="671">
        <v>3927.31929411765</v>
      </c>
    </row>
    <row r="39" s="656" customFormat="1" ht="20" customHeight="1" spans="1:9">
      <c r="A39" s="672">
        <v>18.5</v>
      </c>
      <c r="B39" s="671">
        <v>1932.96926413162</v>
      </c>
      <c r="C39" s="671">
        <v>1932.96926413162</v>
      </c>
      <c r="D39" s="671">
        <v>2255.16129411765</v>
      </c>
      <c r="E39" s="671">
        <v>2254.56447058824</v>
      </c>
      <c r="F39" s="671">
        <v>2261.99335294118</v>
      </c>
      <c r="G39" s="671">
        <v>2195.636</v>
      </c>
      <c r="H39" s="671">
        <v>2511.27711764706</v>
      </c>
      <c r="I39" s="671">
        <v>4026.48641176471</v>
      </c>
    </row>
    <row r="40" s="656" customFormat="1" ht="20" customHeight="1" spans="1:9">
      <c r="A40" s="672">
        <v>19</v>
      </c>
      <c r="B40" s="671">
        <v>1940.51924823677</v>
      </c>
      <c r="C40" s="671">
        <v>1940.51924823677</v>
      </c>
      <c r="D40" s="671">
        <v>2292.21164705882</v>
      </c>
      <c r="E40" s="671">
        <v>2298.98088235294</v>
      </c>
      <c r="F40" s="671">
        <v>2302.89164705882</v>
      </c>
      <c r="G40" s="671">
        <v>2232.68635294118</v>
      </c>
      <c r="H40" s="671">
        <v>2556.57305882353</v>
      </c>
      <c r="I40" s="671">
        <v>4125.65352941177</v>
      </c>
    </row>
    <row r="41" s="656" customFormat="1" ht="20" customHeight="1" spans="1:9">
      <c r="A41" s="672">
        <v>19.5</v>
      </c>
      <c r="B41" s="671">
        <v>1994.71782322426</v>
      </c>
      <c r="C41" s="671">
        <v>1994.71782322426</v>
      </c>
      <c r="D41" s="671">
        <v>2329.262</v>
      </c>
      <c r="E41" s="671">
        <v>2343.39729411765</v>
      </c>
      <c r="F41" s="671">
        <v>2343.78994117647</v>
      </c>
      <c r="G41" s="671">
        <v>2269.73670588235</v>
      </c>
      <c r="H41" s="671">
        <v>2601.869</v>
      </c>
      <c r="I41" s="671">
        <v>4224.82064705882</v>
      </c>
    </row>
    <row r="42" ht="20" customHeight="1" spans="1:9">
      <c r="A42" s="672">
        <v>20</v>
      </c>
      <c r="B42" s="671">
        <v>2025.59210277059</v>
      </c>
      <c r="C42" s="671">
        <v>2025.59210277059</v>
      </c>
      <c r="D42" s="671">
        <v>2364.11352941176</v>
      </c>
      <c r="E42" s="671">
        <v>2387.81370588235</v>
      </c>
      <c r="F42" s="671">
        <v>2385.78764705882</v>
      </c>
      <c r="G42" s="671">
        <v>2307.88647058824</v>
      </c>
      <c r="H42" s="671">
        <v>2647.16494117647</v>
      </c>
      <c r="I42" s="671">
        <v>4323.98776470588</v>
      </c>
    </row>
    <row r="43" ht="20" customHeight="1" spans="1:9">
      <c r="A43" s="673">
        <v>20.5</v>
      </c>
      <c r="B43" s="671">
        <v>2047.48652857206</v>
      </c>
      <c r="C43" s="671">
        <v>2047.48652857206</v>
      </c>
      <c r="D43" s="671">
        <v>2389.07035294118</v>
      </c>
      <c r="E43" s="671">
        <v>2425.96347058824</v>
      </c>
      <c r="F43" s="671">
        <v>2428.88476470588</v>
      </c>
      <c r="G43" s="671">
        <v>2336.14152941176</v>
      </c>
      <c r="H43" s="671">
        <v>2692.46088235294</v>
      </c>
      <c r="I43" s="671">
        <v>4403.80523529412</v>
      </c>
    </row>
    <row r="44" ht="20" customHeight="1" spans="1:9">
      <c r="A44" s="674" t="s">
        <v>322</v>
      </c>
      <c r="B44" s="671">
        <v>63.47726</v>
      </c>
      <c r="C44" s="671">
        <v>67.49828</v>
      </c>
      <c r="D44" s="671">
        <v>74.19998</v>
      </c>
      <c r="E44" s="671">
        <v>96.98576</v>
      </c>
      <c r="F44" s="671">
        <v>101.00678</v>
      </c>
      <c r="G44" s="671">
        <v>90.28406</v>
      </c>
      <c r="H44" s="671">
        <v>96.98576</v>
      </c>
      <c r="I44" s="671">
        <v>205.58</v>
      </c>
    </row>
    <row r="45" ht="20" customHeight="1" spans="1:9">
      <c r="A45" s="675" t="s">
        <v>323</v>
      </c>
      <c r="B45" s="671">
        <v>54.06</v>
      </c>
      <c r="C45" s="671">
        <v>54.06</v>
      </c>
      <c r="D45" s="671">
        <v>54.06</v>
      </c>
      <c r="E45" s="671">
        <v>80.76</v>
      </c>
      <c r="F45" s="671">
        <v>89.304</v>
      </c>
      <c r="G45" s="671">
        <v>72.216</v>
      </c>
      <c r="H45" s="671">
        <v>85.032</v>
      </c>
      <c r="I45" s="671">
        <v>132.024</v>
      </c>
    </row>
    <row r="46" ht="20" customHeight="1" spans="1:9">
      <c r="A46" s="675" t="s">
        <v>324</v>
      </c>
      <c r="B46" s="671">
        <v>50.924</v>
      </c>
      <c r="C46" s="671">
        <v>50.924</v>
      </c>
      <c r="D46" s="671">
        <v>50.924</v>
      </c>
      <c r="E46" s="671">
        <v>79.76</v>
      </c>
      <c r="F46" s="671">
        <v>88.304</v>
      </c>
      <c r="G46" s="671">
        <v>71.216</v>
      </c>
      <c r="H46" s="671">
        <v>81.896</v>
      </c>
      <c r="I46" s="671">
        <v>131.024</v>
      </c>
    </row>
    <row r="47" s="658" customFormat="1" ht="18" customHeight="1" spans="1:10">
      <c r="A47" s="656"/>
      <c r="B47" s="656"/>
      <c r="C47" s="656"/>
      <c r="D47" s="656"/>
      <c r="E47" s="656"/>
      <c r="F47" s="656"/>
      <c r="G47" s="656"/>
      <c r="H47" s="656"/>
      <c r="I47" s="656"/>
      <c r="J47" s="656"/>
    </row>
    <row r="48" ht="17" customHeight="1" spans="1:1">
      <c r="A48" s="676" t="s">
        <v>325</v>
      </c>
    </row>
    <row r="49" spans="1:1">
      <c r="A49" s="677" t="s">
        <v>326</v>
      </c>
    </row>
  </sheetData>
  <mergeCells count="4">
    <mergeCell ref="A1:I1"/>
    <mergeCell ref="A2:I2"/>
    <mergeCell ref="A3:I3"/>
    <mergeCell ref="A4:I4"/>
  </mergeCells>
  <hyperlinks>
    <hyperlink ref="J1" location="目录!A1" display="目录"/>
    <hyperlink ref="J2" location="'D3-分区'!A1" display="分区"/>
  </hyperlinks>
  <pageMargins left="0.75" right="0.75" top="1" bottom="1"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1"/>
  <sheetViews>
    <sheetView workbookViewId="0">
      <selection activeCell="C2" sqref="C2"/>
    </sheetView>
  </sheetViews>
  <sheetFormatPr defaultColWidth="8.89166666666667" defaultRowHeight="13.5" outlineLevelCol="2"/>
  <cols>
    <col min="1" max="1" width="32.3333333333333" customWidth="1"/>
    <col min="2" max="2" width="76.75" customWidth="1"/>
  </cols>
  <sheetData>
    <row r="1" ht="31.5" spans="1:3">
      <c r="A1" s="643" t="s">
        <v>327</v>
      </c>
      <c r="B1" s="644"/>
      <c r="C1" s="42" t="s">
        <v>12</v>
      </c>
    </row>
    <row r="2" ht="14.25" spans="1:3">
      <c r="A2" s="645" t="s">
        <v>328</v>
      </c>
      <c r="B2" s="646"/>
      <c r="C2" s="42" t="s">
        <v>65</v>
      </c>
    </row>
    <row r="3" ht="18" customHeight="1" spans="1:2">
      <c r="A3" s="647" t="s">
        <v>329</v>
      </c>
      <c r="B3" s="648" t="s">
        <v>330</v>
      </c>
    </row>
    <row r="4" ht="18" customHeight="1" spans="1:2">
      <c r="A4" s="649" t="s">
        <v>331</v>
      </c>
      <c r="B4" s="650" t="s">
        <v>332</v>
      </c>
    </row>
    <row r="5" ht="18" customHeight="1" spans="1:2">
      <c r="A5" s="649" t="s">
        <v>333</v>
      </c>
      <c r="B5" s="651" t="s">
        <v>334</v>
      </c>
    </row>
    <row r="6" ht="18" customHeight="1" spans="1:2">
      <c r="A6" s="649" t="s">
        <v>335</v>
      </c>
      <c r="B6" s="650" t="s">
        <v>336</v>
      </c>
    </row>
    <row r="7" ht="18" customHeight="1" spans="1:2">
      <c r="A7" s="649" t="s">
        <v>337</v>
      </c>
      <c r="B7" s="650" t="s">
        <v>338</v>
      </c>
    </row>
    <row r="8" ht="18" customHeight="1" spans="1:2">
      <c r="A8" s="649" t="s">
        <v>339</v>
      </c>
      <c r="B8" s="650" t="s">
        <v>340</v>
      </c>
    </row>
    <row r="9" ht="65" customHeight="1" spans="1:2">
      <c r="A9" s="652" t="s">
        <v>341</v>
      </c>
      <c r="B9" s="653" t="s">
        <v>342</v>
      </c>
    </row>
    <row r="10" ht="65" customHeight="1" spans="1:2">
      <c r="A10" s="654" t="s">
        <v>343</v>
      </c>
      <c r="B10" s="655" t="s">
        <v>344</v>
      </c>
    </row>
    <row r="11" ht="147" customHeight="1" spans="1:2">
      <c r="A11" s="654" t="s">
        <v>345</v>
      </c>
      <c r="B11" s="655" t="s">
        <v>346</v>
      </c>
    </row>
  </sheetData>
  <mergeCells count="2">
    <mergeCell ref="A1:B1"/>
    <mergeCell ref="A2:B2"/>
  </mergeCells>
  <hyperlinks>
    <hyperlink ref="C1" location="'D3-HKDHL电池价'!A1" display="D3-HKDHL电池价"/>
    <hyperlink ref="C2" location="目录!A1" display="目录"/>
  </hyperlinks>
  <pageMargins left="0.75" right="0.75" top="1"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66"/>
  <sheetViews>
    <sheetView workbookViewId="0">
      <selection activeCell="O1" sqref="O1"/>
    </sheetView>
  </sheetViews>
  <sheetFormatPr defaultColWidth="9" defaultRowHeight="13.5"/>
  <cols>
    <col min="1" max="14" width="10.625" customWidth="1"/>
  </cols>
  <sheetData>
    <row r="1" ht="45" customHeight="1" spans="1:15">
      <c r="A1" s="638" t="s">
        <v>347</v>
      </c>
      <c r="B1" s="639"/>
      <c r="C1" s="639"/>
      <c r="D1" s="639"/>
      <c r="E1" s="639"/>
      <c r="F1" s="639"/>
      <c r="G1" s="639"/>
      <c r="H1" s="639"/>
      <c r="I1" s="639"/>
      <c r="J1" s="639"/>
      <c r="K1" s="639"/>
      <c r="L1" s="639"/>
      <c r="M1" s="639"/>
      <c r="N1" s="639"/>
      <c r="O1" s="42" t="s">
        <v>65</v>
      </c>
    </row>
    <row r="2" ht="18.75" spans="1:15">
      <c r="A2" s="283" t="s">
        <v>348</v>
      </c>
      <c r="B2" s="283"/>
      <c r="C2" s="283"/>
      <c r="D2" s="283"/>
      <c r="E2" s="283"/>
      <c r="F2" s="283"/>
      <c r="G2" s="283"/>
      <c r="H2" s="283"/>
      <c r="I2" s="283"/>
      <c r="J2" s="283"/>
      <c r="K2" s="283"/>
      <c r="L2" s="283"/>
      <c r="M2" s="283"/>
      <c r="N2" s="283"/>
      <c r="O2" s="632" t="s">
        <v>308</v>
      </c>
    </row>
    <row r="3" ht="18.75" spans="1:14">
      <c r="A3" s="283" t="s">
        <v>349</v>
      </c>
      <c r="B3" s="283"/>
      <c r="C3" s="283"/>
      <c r="D3" s="283"/>
      <c r="E3" s="283"/>
      <c r="F3" s="283"/>
      <c r="G3" s="283"/>
      <c r="H3" s="283"/>
      <c r="I3" s="283"/>
      <c r="J3" s="283"/>
      <c r="K3" s="283"/>
      <c r="L3" s="283"/>
      <c r="M3" s="283"/>
      <c r="N3" s="283"/>
    </row>
    <row r="4" ht="17.25" spans="1:14">
      <c r="A4" s="640" t="s">
        <v>350</v>
      </c>
      <c r="B4" s="640" t="s">
        <v>351</v>
      </c>
      <c r="C4" s="640" t="s">
        <v>352</v>
      </c>
      <c r="D4" s="640" t="s">
        <v>353</v>
      </c>
      <c r="E4" s="640" t="s">
        <v>354</v>
      </c>
      <c r="F4" s="640" t="s">
        <v>355</v>
      </c>
      <c r="G4" s="640" t="s">
        <v>356</v>
      </c>
      <c r="H4" s="640" t="s">
        <v>357</v>
      </c>
      <c r="I4" s="640" t="s">
        <v>358</v>
      </c>
      <c r="J4" s="640" t="s">
        <v>359</v>
      </c>
      <c r="K4" s="640" t="s">
        <v>360</v>
      </c>
      <c r="L4" s="640" t="s">
        <v>361</v>
      </c>
      <c r="M4" s="640" t="s">
        <v>362</v>
      </c>
      <c r="N4" s="640" t="s">
        <v>363</v>
      </c>
    </row>
    <row r="5" ht="15.75" spans="1:14">
      <c r="A5" s="641" t="s">
        <v>364</v>
      </c>
      <c r="B5" s="642">
        <v>319.0308</v>
      </c>
      <c r="C5" s="642">
        <v>339.0216</v>
      </c>
      <c r="D5" s="642">
        <v>342.5856</v>
      </c>
      <c r="E5" s="642">
        <v>384.0792</v>
      </c>
      <c r="F5" s="642">
        <v>417.462</v>
      </c>
      <c r="G5" s="642">
        <v>366.5724</v>
      </c>
      <c r="H5" s="642">
        <v>435.6168</v>
      </c>
      <c r="I5" s="642">
        <v>350.3616</v>
      </c>
      <c r="J5" s="642">
        <v>535.6788</v>
      </c>
      <c r="K5" s="642">
        <v>732.552</v>
      </c>
      <c r="L5" s="642">
        <v>436.8048</v>
      </c>
      <c r="M5" s="642">
        <v>474.6264</v>
      </c>
      <c r="N5" s="642">
        <v>325.9428</v>
      </c>
    </row>
    <row r="6" ht="15.75" spans="1:14">
      <c r="A6" s="641" t="s">
        <v>365</v>
      </c>
      <c r="B6" s="642">
        <v>341.8832</v>
      </c>
      <c r="C6" s="642">
        <v>365.33</v>
      </c>
      <c r="D6" s="642">
        <v>369.434</v>
      </c>
      <c r="E6" s="642">
        <v>420.9824</v>
      </c>
      <c r="F6" s="642">
        <v>462.2492</v>
      </c>
      <c r="G6" s="642">
        <v>392.8808</v>
      </c>
      <c r="H6" s="642">
        <v>477.488</v>
      </c>
      <c r="I6" s="642">
        <v>371.81</v>
      </c>
      <c r="J6" s="642">
        <v>590.618</v>
      </c>
      <c r="K6" s="642">
        <v>838.8236</v>
      </c>
      <c r="L6" s="642">
        <v>477.164</v>
      </c>
      <c r="M6" s="642">
        <v>525.7856</v>
      </c>
      <c r="N6" s="642">
        <v>353.2232</v>
      </c>
    </row>
    <row r="7" ht="15.75" spans="1:14">
      <c r="A7" s="641" t="s">
        <v>366</v>
      </c>
      <c r="B7" s="642">
        <v>364.7356</v>
      </c>
      <c r="C7" s="642">
        <v>391.6384</v>
      </c>
      <c r="D7" s="642">
        <v>396.2932</v>
      </c>
      <c r="E7" s="642">
        <v>457.8748</v>
      </c>
      <c r="F7" s="642">
        <v>507.0472</v>
      </c>
      <c r="G7" s="642">
        <v>419.2</v>
      </c>
      <c r="H7" s="642">
        <v>519.3592</v>
      </c>
      <c r="I7" s="642">
        <v>393.2584</v>
      </c>
      <c r="J7" s="642">
        <v>645.568</v>
      </c>
      <c r="K7" s="642">
        <v>945.0952</v>
      </c>
      <c r="L7" s="642">
        <v>517.5232</v>
      </c>
      <c r="M7" s="642">
        <v>576.9556</v>
      </c>
      <c r="N7" s="642">
        <v>380.5144</v>
      </c>
    </row>
    <row r="8" ht="15.75" spans="1:14">
      <c r="A8" s="641" t="s">
        <v>367</v>
      </c>
      <c r="B8" s="642">
        <v>385.968</v>
      </c>
      <c r="C8" s="642">
        <v>417.9576</v>
      </c>
      <c r="D8" s="642">
        <v>423.1416</v>
      </c>
      <c r="E8" s="642">
        <v>494.778</v>
      </c>
      <c r="F8" s="642">
        <v>551.8344</v>
      </c>
      <c r="G8" s="642">
        <v>447.6684</v>
      </c>
      <c r="H8" s="642">
        <v>561.2304</v>
      </c>
      <c r="I8" s="642">
        <v>420.1176</v>
      </c>
      <c r="J8" s="642">
        <v>700.518</v>
      </c>
      <c r="K8" s="642">
        <v>1051.3668</v>
      </c>
      <c r="L8" s="642">
        <v>557.8824</v>
      </c>
      <c r="M8" s="642">
        <v>628.1256</v>
      </c>
      <c r="N8" s="642">
        <v>407.7948</v>
      </c>
    </row>
    <row r="9" ht="15.75" spans="1:14">
      <c r="A9" s="641" t="s">
        <v>368</v>
      </c>
      <c r="B9" s="642">
        <v>414.8792</v>
      </c>
      <c r="C9" s="642">
        <v>454.8608</v>
      </c>
      <c r="D9" s="642">
        <v>460.3688</v>
      </c>
      <c r="E9" s="642">
        <v>537.74</v>
      </c>
      <c r="F9" s="642">
        <v>606.7844</v>
      </c>
      <c r="G9" s="642">
        <v>483.8156</v>
      </c>
      <c r="H9" s="642">
        <v>619.2044</v>
      </c>
      <c r="I9" s="642">
        <v>451.2968</v>
      </c>
      <c r="J9" s="642">
        <v>772.316</v>
      </c>
      <c r="K9" s="642">
        <v>1230.6896</v>
      </c>
      <c r="L9" s="642">
        <v>598.2416</v>
      </c>
      <c r="M9" s="642">
        <v>679.2848</v>
      </c>
      <c r="N9" s="642">
        <v>442.97</v>
      </c>
    </row>
    <row r="10" ht="15.75" spans="1:14">
      <c r="A10" s="641" t="s">
        <v>369</v>
      </c>
      <c r="B10" s="642">
        <v>443.7796</v>
      </c>
      <c r="C10" s="642">
        <v>491.764</v>
      </c>
      <c r="D10" s="642">
        <v>497.596</v>
      </c>
      <c r="E10" s="642">
        <v>580.6912</v>
      </c>
      <c r="F10" s="642">
        <v>661.7236</v>
      </c>
      <c r="G10" s="642">
        <v>519.9628</v>
      </c>
      <c r="H10" s="642">
        <v>677.1784</v>
      </c>
      <c r="I10" s="642">
        <v>482.4652</v>
      </c>
      <c r="J10" s="642">
        <v>844.1248</v>
      </c>
      <c r="K10" s="642">
        <v>1410.0016</v>
      </c>
      <c r="L10" s="642">
        <v>638.6008</v>
      </c>
      <c r="M10" s="642">
        <v>730.4548</v>
      </c>
      <c r="N10" s="642">
        <v>478.1452</v>
      </c>
    </row>
    <row r="11" ht="15.75" spans="1:14">
      <c r="A11" s="641" t="s">
        <v>370</v>
      </c>
      <c r="B11" s="642">
        <v>472.6908</v>
      </c>
      <c r="C11" s="642">
        <v>528.6564</v>
      </c>
      <c r="D11" s="642">
        <v>534.8232</v>
      </c>
      <c r="E11" s="642">
        <v>623.6424</v>
      </c>
      <c r="F11" s="642">
        <v>716.6736</v>
      </c>
      <c r="G11" s="642">
        <v>556.11</v>
      </c>
      <c r="H11" s="642">
        <v>735.1524</v>
      </c>
      <c r="I11" s="642">
        <v>513.6444</v>
      </c>
      <c r="J11" s="642">
        <v>915.9228</v>
      </c>
      <c r="K11" s="642">
        <v>1589.3244</v>
      </c>
      <c r="L11" s="642">
        <v>678.96</v>
      </c>
      <c r="M11" s="642">
        <v>781.614</v>
      </c>
      <c r="N11" s="642">
        <v>513.3204</v>
      </c>
    </row>
    <row r="12" ht="15.75" spans="1:14">
      <c r="A12" s="641" t="s">
        <v>371</v>
      </c>
      <c r="B12" s="642">
        <v>501.5912</v>
      </c>
      <c r="C12" s="642">
        <v>565.5596</v>
      </c>
      <c r="D12" s="642">
        <v>572.0504</v>
      </c>
      <c r="E12" s="642">
        <v>666.5936</v>
      </c>
      <c r="F12" s="642">
        <v>771.6236</v>
      </c>
      <c r="G12" s="642">
        <v>592.2572</v>
      </c>
      <c r="H12" s="642">
        <v>793.1264</v>
      </c>
      <c r="I12" s="642">
        <v>544.8128</v>
      </c>
      <c r="J12" s="642">
        <v>987.7316</v>
      </c>
      <c r="K12" s="642">
        <v>1768.6364</v>
      </c>
      <c r="L12" s="642">
        <v>719.3192</v>
      </c>
      <c r="M12" s="642">
        <v>832.784</v>
      </c>
      <c r="N12" s="642">
        <v>548.4956</v>
      </c>
    </row>
    <row r="13" ht="15.75" spans="1:14">
      <c r="A13" s="641" t="s">
        <v>372</v>
      </c>
      <c r="B13" s="642">
        <v>530.5024</v>
      </c>
      <c r="C13" s="642">
        <v>602.4628</v>
      </c>
      <c r="D13" s="642">
        <v>609.2776</v>
      </c>
      <c r="E13" s="642">
        <v>709.5448</v>
      </c>
      <c r="F13" s="642">
        <v>826.5736</v>
      </c>
      <c r="G13" s="642">
        <v>628.3936</v>
      </c>
      <c r="H13" s="642">
        <v>851.1004</v>
      </c>
      <c r="I13" s="642">
        <v>575.992</v>
      </c>
      <c r="J13" s="642">
        <v>1059.5296</v>
      </c>
      <c r="K13" s="642">
        <v>1947.9484</v>
      </c>
      <c r="L13" s="642">
        <v>759.6892</v>
      </c>
      <c r="M13" s="642">
        <v>883.9432</v>
      </c>
      <c r="N13" s="642">
        <v>583.66</v>
      </c>
    </row>
    <row r="14" ht="15.75" spans="1:14">
      <c r="A14" s="641" t="s">
        <v>373</v>
      </c>
      <c r="B14" s="642">
        <v>558.5388</v>
      </c>
      <c r="C14" s="642">
        <v>626.838</v>
      </c>
      <c r="D14" s="642">
        <v>634.614</v>
      </c>
      <c r="E14" s="642">
        <v>749.04</v>
      </c>
      <c r="F14" s="642">
        <v>874.1688</v>
      </c>
      <c r="G14" s="642">
        <v>692.6424</v>
      </c>
      <c r="H14" s="642">
        <v>897.7236</v>
      </c>
      <c r="I14" s="642">
        <v>651.3648</v>
      </c>
      <c r="J14" s="642">
        <v>1111.3476</v>
      </c>
      <c r="K14" s="642">
        <v>2038.128</v>
      </c>
      <c r="L14" s="642">
        <v>802.2084</v>
      </c>
      <c r="M14" s="642">
        <v>935.1132</v>
      </c>
      <c r="N14" s="642">
        <v>610.0872</v>
      </c>
    </row>
    <row r="15" ht="15.75" spans="1:14">
      <c r="A15" s="641" t="s">
        <v>374</v>
      </c>
      <c r="B15" s="642">
        <v>586.586</v>
      </c>
      <c r="C15" s="642">
        <v>651.2024</v>
      </c>
      <c r="D15" s="642">
        <v>659.9504</v>
      </c>
      <c r="E15" s="642">
        <v>788.5352</v>
      </c>
      <c r="F15" s="642">
        <v>921.764</v>
      </c>
      <c r="G15" s="642">
        <v>756.8804</v>
      </c>
      <c r="H15" s="642">
        <v>944.3468</v>
      </c>
      <c r="I15" s="642">
        <v>726.7268</v>
      </c>
      <c r="J15" s="642">
        <v>1163.1656</v>
      </c>
      <c r="K15" s="642">
        <v>2128.2968</v>
      </c>
      <c r="L15" s="642">
        <v>844.7276</v>
      </c>
      <c r="M15" s="642">
        <v>986.2724</v>
      </c>
      <c r="N15" s="642">
        <v>636.5036</v>
      </c>
    </row>
    <row r="16" ht="15.75" spans="1:14">
      <c r="A16" s="641" t="s">
        <v>375</v>
      </c>
      <c r="B16" s="642">
        <v>614.6224</v>
      </c>
      <c r="C16" s="642">
        <v>675.5668</v>
      </c>
      <c r="D16" s="642">
        <v>685.2976</v>
      </c>
      <c r="E16" s="642">
        <v>828.0304</v>
      </c>
      <c r="F16" s="642">
        <v>969.37</v>
      </c>
      <c r="G16" s="642">
        <v>821.1184</v>
      </c>
      <c r="H16" s="642">
        <v>990.9808</v>
      </c>
      <c r="I16" s="642">
        <v>802.0996</v>
      </c>
      <c r="J16" s="642">
        <v>1214.9728</v>
      </c>
      <c r="K16" s="642">
        <v>2218.4764</v>
      </c>
      <c r="L16" s="642">
        <v>887.2468</v>
      </c>
      <c r="M16" s="642">
        <v>1037.4424</v>
      </c>
      <c r="N16" s="642">
        <v>662.9308</v>
      </c>
    </row>
    <row r="17" ht="15.75" spans="1:14">
      <c r="A17" s="641" t="s">
        <v>376</v>
      </c>
      <c r="B17" s="642">
        <v>642.6696</v>
      </c>
      <c r="C17" s="642">
        <v>699.9312</v>
      </c>
      <c r="D17" s="642">
        <v>710.634</v>
      </c>
      <c r="E17" s="642">
        <v>867.5256</v>
      </c>
      <c r="F17" s="642">
        <v>1016.9652</v>
      </c>
      <c r="G17" s="642">
        <v>885.3564</v>
      </c>
      <c r="H17" s="642">
        <v>1037.604</v>
      </c>
      <c r="I17" s="642">
        <v>877.4724</v>
      </c>
      <c r="J17" s="642">
        <v>1266.7908</v>
      </c>
      <c r="K17" s="642">
        <v>2308.6452</v>
      </c>
      <c r="L17" s="642">
        <v>929.766</v>
      </c>
      <c r="M17" s="642">
        <v>1088.6016</v>
      </c>
      <c r="N17" s="642">
        <v>689.3472</v>
      </c>
    </row>
    <row r="18" ht="15.75" spans="1:14">
      <c r="A18" s="641" t="s">
        <v>377</v>
      </c>
      <c r="B18" s="642">
        <v>670.706</v>
      </c>
      <c r="C18" s="642">
        <v>724.3064</v>
      </c>
      <c r="D18" s="642">
        <v>735.9704</v>
      </c>
      <c r="E18" s="642">
        <v>907.0208</v>
      </c>
      <c r="F18" s="642">
        <v>1064.5712</v>
      </c>
      <c r="G18" s="642">
        <v>949.5944</v>
      </c>
      <c r="H18" s="642">
        <v>1084.2272</v>
      </c>
      <c r="I18" s="642">
        <v>952.8344</v>
      </c>
      <c r="J18" s="642">
        <v>1318.598</v>
      </c>
      <c r="K18" s="642">
        <v>2398.814</v>
      </c>
      <c r="L18" s="642">
        <v>972.2852</v>
      </c>
      <c r="M18" s="642">
        <v>1139.7716</v>
      </c>
      <c r="N18" s="642">
        <v>715.7636</v>
      </c>
    </row>
    <row r="19" ht="15.75" spans="1:14">
      <c r="A19" s="641" t="s">
        <v>378</v>
      </c>
      <c r="B19" s="642">
        <v>698.7532</v>
      </c>
      <c r="C19" s="642">
        <v>748.6708</v>
      </c>
      <c r="D19" s="642">
        <v>761.3176</v>
      </c>
      <c r="E19" s="642">
        <v>946.516</v>
      </c>
      <c r="F19" s="642">
        <v>1112.1664</v>
      </c>
      <c r="G19" s="642">
        <v>1013.8324</v>
      </c>
      <c r="H19" s="642">
        <v>1130.8612</v>
      </c>
      <c r="I19" s="642">
        <v>1028.2072</v>
      </c>
      <c r="J19" s="642">
        <v>1370.416</v>
      </c>
      <c r="K19" s="642">
        <v>2488.9936</v>
      </c>
      <c r="L19" s="642">
        <v>1014.8044</v>
      </c>
      <c r="M19" s="642">
        <v>1190.9416</v>
      </c>
      <c r="N19" s="642">
        <v>742.1908</v>
      </c>
    </row>
    <row r="20" ht="15.75" spans="1:14">
      <c r="A20" s="641" t="s">
        <v>379</v>
      </c>
      <c r="B20" s="642">
        <v>726.7896</v>
      </c>
      <c r="C20" s="642">
        <v>773.0352</v>
      </c>
      <c r="D20" s="642">
        <v>786.654</v>
      </c>
      <c r="E20" s="642">
        <v>986.0112</v>
      </c>
      <c r="F20" s="642">
        <v>1159.7616</v>
      </c>
      <c r="G20" s="642">
        <v>1078.0812</v>
      </c>
      <c r="H20" s="642">
        <v>1177.4844</v>
      </c>
      <c r="I20" s="642">
        <v>1103.58</v>
      </c>
      <c r="J20" s="642">
        <v>1422.2232</v>
      </c>
      <c r="K20" s="642">
        <v>2579.1624</v>
      </c>
      <c r="L20" s="642">
        <v>1057.3344</v>
      </c>
      <c r="M20" s="642">
        <v>1242.1008</v>
      </c>
      <c r="N20" s="642">
        <v>768.6072</v>
      </c>
    </row>
    <row r="21" ht="15.75" spans="1:14">
      <c r="A21" s="641" t="s">
        <v>380</v>
      </c>
      <c r="B21" s="642">
        <v>754.8368</v>
      </c>
      <c r="C21" s="642">
        <v>797.4104</v>
      </c>
      <c r="D21" s="642">
        <v>811.9904</v>
      </c>
      <c r="E21" s="642">
        <v>1025.5064</v>
      </c>
      <c r="F21" s="642">
        <v>1207.3676</v>
      </c>
      <c r="G21" s="642">
        <v>1142.3192</v>
      </c>
      <c r="H21" s="642">
        <v>1224.1076</v>
      </c>
      <c r="I21" s="642">
        <v>1178.942</v>
      </c>
      <c r="J21" s="642">
        <v>1474.0412</v>
      </c>
      <c r="K21" s="642">
        <v>2669.3312</v>
      </c>
      <c r="L21" s="642">
        <v>1099.8536</v>
      </c>
      <c r="M21" s="642">
        <v>1293.2708</v>
      </c>
      <c r="N21" s="642">
        <v>795.0344</v>
      </c>
    </row>
    <row r="22" ht="15.75" spans="1:14">
      <c r="A22" s="641" t="s">
        <v>381</v>
      </c>
      <c r="B22" s="642">
        <v>782.8732</v>
      </c>
      <c r="C22" s="642">
        <v>821.7748</v>
      </c>
      <c r="D22" s="642">
        <v>837.3376</v>
      </c>
      <c r="E22" s="642">
        <v>1065.0016</v>
      </c>
      <c r="F22" s="642">
        <v>1254.9628</v>
      </c>
      <c r="G22" s="642">
        <v>1206.5572</v>
      </c>
      <c r="H22" s="642">
        <v>1270.7416</v>
      </c>
      <c r="I22" s="642">
        <v>1254.3148</v>
      </c>
      <c r="J22" s="642">
        <v>1525.8592</v>
      </c>
      <c r="K22" s="642">
        <v>2759.5108</v>
      </c>
      <c r="L22" s="642">
        <v>1142.3728</v>
      </c>
      <c r="M22" s="642">
        <v>1344.43</v>
      </c>
      <c r="N22" s="642">
        <v>821.4508</v>
      </c>
    </row>
    <row r="23" ht="15.75" spans="1:14">
      <c r="A23" s="641" t="s">
        <v>382</v>
      </c>
      <c r="B23" s="642">
        <v>810.9204</v>
      </c>
      <c r="C23" s="642">
        <v>846.1392</v>
      </c>
      <c r="D23" s="642">
        <v>862.674</v>
      </c>
      <c r="E23" s="642">
        <v>1104.4968</v>
      </c>
      <c r="F23" s="642">
        <v>1302.558</v>
      </c>
      <c r="G23" s="642">
        <v>1270.7952</v>
      </c>
      <c r="H23" s="642">
        <v>1317.3648</v>
      </c>
      <c r="I23" s="642">
        <v>1329.6876</v>
      </c>
      <c r="J23" s="642">
        <v>1577.6664</v>
      </c>
      <c r="K23" s="642">
        <v>2849.6796</v>
      </c>
      <c r="L23" s="642">
        <v>1184.892</v>
      </c>
      <c r="M23" s="642">
        <v>1395.6</v>
      </c>
      <c r="N23" s="642">
        <v>847.8672</v>
      </c>
    </row>
    <row r="24" ht="15.75" spans="1:14">
      <c r="A24" s="641" t="s">
        <v>383</v>
      </c>
      <c r="B24" s="642">
        <v>858.7528</v>
      </c>
      <c r="C24" s="642">
        <v>897.6544</v>
      </c>
      <c r="D24" s="642">
        <v>914.1784</v>
      </c>
      <c r="E24" s="642">
        <v>1164.004</v>
      </c>
      <c r="F24" s="642">
        <v>1370.716</v>
      </c>
      <c r="G24" s="642">
        <v>1338.5104</v>
      </c>
      <c r="H24" s="642">
        <v>1394.0548</v>
      </c>
      <c r="I24" s="642">
        <v>1393.5148</v>
      </c>
      <c r="J24" s="642">
        <v>1647.2176</v>
      </c>
      <c r="K24" s="642">
        <v>2956.8364</v>
      </c>
      <c r="L24" s="642">
        <v>1280.806</v>
      </c>
      <c r="M24" s="642">
        <v>1569.5332</v>
      </c>
      <c r="N24" s="642">
        <v>899.2744</v>
      </c>
    </row>
    <row r="25" ht="15.75" spans="1:14">
      <c r="A25" s="641" t="s">
        <v>384</v>
      </c>
      <c r="B25" s="642">
        <v>884.9852</v>
      </c>
      <c r="C25" s="642">
        <v>927.5588</v>
      </c>
      <c r="D25" s="642">
        <v>944.0936</v>
      </c>
      <c r="E25" s="642">
        <v>1201.9112</v>
      </c>
      <c r="F25" s="642">
        <v>1417.2632</v>
      </c>
      <c r="G25" s="642">
        <v>1384.6256</v>
      </c>
      <c r="H25" s="642">
        <v>1449.134</v>
      </c>
      <c r="I25" s="642">
        <v>1435.742</v>
      </c>
      <c r="J25" s="642">
        <v>1695.1796</v>
      </c>
      <c r="K25" s="642">
        <v>3042.3932</v>
      </c>
      <c r="L25" s="642">
        <v>1355.1308</v>
      </c>
      <c r="M25" s="642">
        <v>1721.8664</v>
      </c>
      <c r="N25" s="642">
        <v>929.0708</v>
      </c>
    </row>
    <row r="26" ht="15.75" spans="1:14">
      <c r="A26" s="641" t="s">
        <v>385</v>
      </c>
      <c r="B26" s="642">
        <v>911.2176</v>
      </c>
      <c r="C26" s="642">
        <v>957.4632</v>
      </c>
      <c r="D26" s="642">
        <v>973.998</v>
      </c>
      <c r="E26" s="642">
        <v>1239.8076</v>
      </c>
      <c r="F26" s="642">
        <v>1463.8104</v>
      </c>
      <c r="G26" s="642">
        <v>1430.7408</v>
      </c>
      <c r="H26" s="642">
        <v>1504.224</v>
      </c>
      <c r="I26" s="642">
        <v>1477.9584</v>
      </c>
      <c r="J26" s="642">
        <v>1743.1308</v>
      </c>
      <c r="K26" s="642">
        <v>3127.95</v>
      </c>
      <c r="L26" s="642">
        <v>1429.4448</v>
      </c>
      <c r="M26" s="642">
        <v>1874.1996</v>
      </c>
      <c r="N26" s="642">
        <v>958.8672</v>
      </c>
    </row>
    <row r="27" ht="15.75" spans="1:14">
      <c r="A27" s="641" t="s">
        <v>386</v>
      </c>
      <c r="B27" s="642">
        <v>937.45</v>
      </c>
      <c r="C27" s="642">
        <v>987.3784</v>
      </c>
      <c r="D27" s="642">
        <v>1003.9024</v>
      </c>
      <c r="E27" s="642">
        <v>1277.7148</v>
      </c>
      <c r="F27" s="642">
        <v>1510.3576</v>
      </c>
      <c r="G27" s="642">
        <v>1476.856</v>
      </c>
      <c r="H27" s="642">
        <v>1559.3032</v>
      </c>
      <c r="I27" s="642">
        <v>1520.1856</v>
      </c>
      <c r="J27" s="642">
        <v>1791.082</v>
      </c>
      <c r="K27" s="642">
        <v>3213.5068</v>
      </c>
      <c r="L27" s="642">
        <v>1503.7696</v>
      </c>
      <c r="M27" s="642">
        <v>2026.5328</v>
      </c>
      <c r="N27" s="642">
        <v>988.6744</v>
      </c>
    </row>
    <row r="28" ht="15.75" spans="1:14">
      <c r="A28" s="641" t="s">
        <v>387</v>
      </c>
      <c r="B28" s="642">
        <v>963.6932</v>
      </c>
      <c r="C28" s="642">
        <v>1017.2828</v>
      </c>
      <c r="D28" s="642">
        <v>1033.8176</v>
      </c>
      <c r="E28" s="642">
        <v>1315.622</v>
      </c>
      <c r="F28" s="642">
        <v>1556.9048</v>
      </c>
      <c r="G28" s="642">
        <v>1522.9712</v>
      </c>
      <c r="H28" s="642">
        <v>1614.3932</v>
      </c>
      <c r="I28" s="642">
        <v>1562.4128</v>
      </c>
      <c r="J28" s="642">
        <v>1839.0332</v>
      </c>
      <c r="K28" s="642">
        <v>3299.0636</v>
      </c>
      <c r="L28" s="642">
        <v>1578.0836</v>
      </c>
      <c r="M28" s="642">
        <v>2178.866</v>
      </c>
      <c r="N28" s="642">
        <v>1018.4708</v>
      </c>
    </row>
    <row r="29" ht="15.75" spans="1:14">
      <c r="A29" s="641" t="s">
        <v>388</v>
      </c>
      <c r="B29" s="642">
        <v>989.9256</v>
      </c>
      <c r="C29" s="642">
        <v>1047.1872</v>
      </c>
      <c r="D29" s="642">
        <v>1063.722</v>
      </c>
      <c r="E29" s="642">
        <v>1353.5292</v>
      </c>
      <c r="F29" s="642">
        <v>1603.452</v>
      </c>
      <c r="G29" s="642">
        <v>1569.0864</v>
      </c>
      <c r="H29" s="642">
        <v>1669.4724</v>
      </c>
      <c r="I29" s="642">
        <v>1604.64</v>
      </c>
      <c r="J29" s="642">
        <v>1886.9844</v>
      </c>
      <c r="K29" s="642">
        <v>3384.6096</v>
      </c>
      <c r="L29" s="642">
        <v>1652.3976</v>
      </c>
      <c r="M29" s="642">
        <v>2331.1992</v>
      </c>
      <c r="N29" s="642">
        <v>1048.2672</v>
      </c>
    </row>
    <row r="30" ht="15.75" spans="1:14">
      <c r="A30" s="641" t="s">
        <v>389</v>
      </c>
      <c r="B30" s="642">
        <v>1016.158</v>
      </c>
      <c r="C30" s="642">
        <v>1077.1024</v>
      </c>
      <c r="D30" s="642">
        <v>1093.6264</v>
      </c>
      <c r="E30" s="642">
        <v>1391.4256</v>
      </c>
      <c r="F30" s="642">
        <v>1649.9992</v>
      </c>
      <c r="G30" s="642">
        <v>1615.2124</v>
      </c>
      <c r="H30" s="642">
        <v>1724.5624</v>
      </c>
      <c r="I30" s="642">
        <v>1646.8672</v>
      </c>
      <c r="J30" s="642">
        <v>1934.9356</v>
      </c>
      <c r="K30" s="642">
        <v>3470.1664</v>
      </c>
      <c r="L30" s="642">
        <v>1726.7224</v>
      </c>
      <c r="M30" s="642">
        <v>2483.5324</v>
      </c>
      <c r="N30" s="642">
        <v>1078.0744</v>
      </c>
    </row>
    <row r="31" ht="15.75" spans="1:14">
      <c r="A31" s="641" t="s">
        <v>390</v>
      </c>
      <c r="B31" s="642">
        <v>1042.3904</v>
      </c>
      <c r="C31" s="642">
        <v>1107.0068</v>
      </c>
      <c r="D31" s="642">
        <v>1123.5416</v>
      </c>
      <c r="E31" s="642">
        <v>1429.3328</v>
      </c>
      <c r="F31" s="642">
        <v>1696.5464</v>
      </c>
      <c r="G31" s="642">
        <v>1661.3276</v>
      </c>
      <c r="H31" s="642">
        <v>1779.6416</v>
      </c>
      <c r="I31" s="642">
        <v>1689.0944</v>
      </c>
      <c r="J31" s="642">
        <v>1982.8976</v>
      </c>
      <c r="K31" s="642">
        <v>3555.7232</v>
      </c>
      <c r="L31" s="642">
        <v>1801.0364</v>
      </c>
      <c r="M31" s="642">
        <v>2635.8656</v>
      </c>
      <c r="N31" s="642">
        <v>1107.8708</v>
      </c>
    </row>
    <row r="32" ht="15.75" spans="1:14">
      <c r="A32" s="641" t="s">
        <v>391</v>
      </c>
      <c r="B32" s="642">
        <v>1068.6228</v>
      </c>
      <c r="C32" s="642">
        <v>1136.9112</v>
      </c>
      <c r="D32" s="642">
        <v>1153.446</v>
      </c>
      <c r="E32" s="642">
        <v>1467.24</v>
      </c>
      <c r="F32" s="642">
        <v>1743.0936</v>
      </c>
      <c r="G32" s="642">
        <v>1707.4428</v>
      </c>
      <c r="H32" s="642">
        <v>1834.7316</v>
      </c>
      <c r="I32" s="642">
        <v>1731.3216</v>
      </c>
      <c r="J32" s="642">
        <v>2030.8488</v>
      </c>
      <c r="K32" s="642">
        <v>3641.28</v>
      </c>
      <c r="L32" s="642">
        <v>1875.3612</v>
      </c>
      <c r="M32" s="642">
        <v>2788.1988</v>
      </c>
      <c r="N32" s="642">
        <v>1137.6672</v>
      </c>
    </row>
    <row r="33" ht="15.75" spans="1:14">
      <c r="A33" s="641" t="s">
        <v>392</v>
      </c>
      <c r="B33" s="642">
        <v>1094.8552</v>
      </c>
      <c r="C33" s="642">
        <v>1166.8264</v>
      </c>
      <c r="D33" s="642">
        <v>1183.3504</v>
      </c>
      <c r="E33" s="642">
        <v>1505.1364</v>
      </c>
      <c r="F33" s="642">
        <v>1789.6408</v>
      </c>
      <c r="G33" s="642">
        <v>1753.558</v>
      </c>
      <c r="H33" s="642">
        <v>1889.8108</v>
      </c>
      <c r="I33" s="642">
        <v>1773.5488</v>
      </c>
      <c r="J33" s="642">
        <v>2078.8</v>
      </c>
      <c r="K33" s="642">
        <v>3726.8368</v>
      </c>
      <c r="L33" s="642">
        <v>1949.6752</v>
      </c>
      <c r="M33" s="642">
        <v>2940.532</v>
      </c>
      <c r="N33" s="642">
        <v>1167.4744</v>
      </c>
    </row>
    <row r="34" ht="15.75" spans="1:14">
      <c r="A34" s="641" t="s">
        <v>393</v>
      </c>
      <c r="B34" s="642">
        <v>1121.0984</v>
      </c>
      <c r="C34" s="642">
        <v>1196.7308</v>
      </c>
      <c r="D34" s="642">
        <v>1213.2656</v>
      </c>
      <c r="E34" s="642">
        <v>1543.0436</v>
      </c>
      <c r="F34" s="642">
        <v>1836.1988</v>
      </c>
      <c r="G34" s="642">
        <v>1799.6732</v>
      </c>
      <c r="H34" s="642">
        <v>1944.9008</v>
      </c>
      <c r="I34" s="642">
        <v>1815.776</v>
      </c>
      <c r="J34" s="642">
        <v>2126.7512</v>
      </c>
      <c r="K34" s="642">
        <v>3812.3936</v>
      </c>
      <c r="L34" s="642">
        <v>2023.9892</v>
      </c>
      <c r="M34" s="642">
        <v>3092.8652</v>
      </c>
      <c r="N34" s="642">
        <v>1197.2708</v>
      </c>
    </row>
    <row r="35" ht="15.75" spans="1:14">
      <c r="A35" s="641" t="s">
        <v>394</v>
      </c>
      <c r="B35" s="642">
        <v>1147.3308</v>
      </c>
      <c r="C35" s="642">
        <v>1226.6352</v>
      </c>
      <c r="D35" s="642">
        <v>1243.17</v>
      </c>
      <c r="E35" s="642">
        <v>1580.9508</v>
      </c>
      <c r="F35" s="642">
        <v>1882.746</v>
      </c>
      <c r="G35" s="642">
        <v>1845.7884</v>
      </c>
      <c r="H35" s="642">
        <v>1999.98</v>
      </c>
      <c r="I35" s="642">
        <v>1858.0032</v>
      </c>
      <c r="J35" s="642">
        <v>2174.7024</v>
      </c>
      <c r="K35" s="642">
        <v>3897.9504</v>
      </c>
      <c r="L35" s="642">
        <v>2098.314</v>
      </c>
      <c r="M35" s="642">
        <v>3245.1984</v>
      </c>
      <c r="N35" s="642">
        <v>1227.0672</v>
      </c>
    </row>
    <row r="36" ht="15.75" spans="1:14">
      <c r="A36" s="641" t="s">
        <v>395</v>
      </c>
      <c r="B36" s="642">
        <v>1173.5632</v>
      </c>
      <c r="C36" s="642">
        <v>1256.5504</v>
      </c>
      <c r="D36" s="642">
        <v>1273.0744</v>
      </c>
      <c r="E36" s="642">
        <v>1618.8472</v>
      </c>
      <c r="F36" s="642">
        <v>1929.2932</v>
      </c>
      <c r="G36" s="642">
        <v>1891.9036</v>
      </c>
      <c r="H36" s="642">
        <v>2055.07</v>
      </c>
      <c r="I36" s="642">
        <v>1900.2196</v>
      </c>
      <c r="J36" s="642">
        <v>2222.6536</v>
      </c>
      <c r="K36" s="642">
        <v>3983.5072</v>
      </c>
      <c r="L36" s="642">
        <v>2172.628</v>
      </c>
      <c r="M36" s="642">
        <v>3397.5316</v>
      </c>
      <c r="N36" s="642">
        <v>1256.8744</v>
      </c>
    </row>
    <row r="37" ht="15.75" spans="1:14">
      <c r="A37" s="641" t="s">
        <v>396</v>
      </c>
      <c r="B37" s="642">
        <v>1199.7956</v>
      </c>
      <c r="C37" s="642">
        <v>1286.4548</v>
      </c>
      <c r="D37" s="642">
        <v>1302.9896</v>
      </c>
      <c r="E37" s="642">
        <v>1656.7544</v>
      </c>
      <c r="F37" s="642">
        <v>1975.8404</v>
      </c>
      <c r="G37" s="642">
        <v>1938.0188</v>
      </c>
      <c r="H37" s="642">
        <v>2110.1492</v>
      </c>
      <c r="I37" s="642">
        <v>1942.4468</v>
      </c>
      <c r="J37" s="642">
        <v>2270.6156</v>
      </c>
      <c r="K37" s="642">
        <v>4069.064</v>
      </c>
      <c r="L37" s="642">
        <v>2246.942</v>
      </c>
      <c r="M37" s="642">
        <v>3549.8648</v>
      </c>
      <c r="N37" s="642">
        <v>1286.6708</v>
      </c>
    </row>
    <row r="38" ht="15.75" spans="1:14">
      <c r="A38" s="641" t="s">
        <v>397</v>
      </c>
      <c r="B38" s="642">
        <v>1226.028</v>
      </c>
      <c r="C38" s="642">
        <v>1316.3592</v>
      </c>
      <c r="D38" s="642">
        <v>1332.894</v>
      </c>
      <c r="E38" s="642">
        <v>1694.6616</v>
      </c>
      <c r="F38" s="642">
        <v>2022.3876</v>
      </c>
      <c r="G38" s="642">
        <v>1984.134</v>
      </c>
      <c r="H38" s="642">
        <v>2165.2392</v>
      </c>
      <c r="I38" s="642">
        <v>1984.674</v>
      </c>
      <c r="J38" s="642">
        <v>2318.5668</v>
      </c>
      <c r="K38" s="642">
        <v>4154.6208</v>
      </c>
      <c r="L38" s="642">
        <v>2321.2668</v>
      </c>
      <c r="M38" s="642">
        <v>3702.198</v>
      </c>
      <c r="N38" s="642">
        <v>1316.4672</v>
      </c>
    </row>
    <row r="39" ht="15.75" spans="1:14">
      <c r="A39" s="641" t="s">
        <v>398</v>
      </c>
      <c r="B39" s="642">
        <v>1252.2604</v>
      </c>
      <c r="C39" s="642">
        <v>1346.2744</v>
      </c>
      <c r="D39" s="642">
        <v>1362.7984</v>
      </c>
      <c r="E39" s="642">
        <v>1732.5688</v>
      </c>
      <c r="F39" s="642">
        <v>2068.9348</v>
      </c>
      <c r="G39" s="642">
        <v>2030.2492</v>
      </c>
      <c r="H39" s="642">
        <v>2220.3184</v>
      </c>
      <c r="I39" s="642">
        <v>2026.9012</v>
      </c>
      <c r="J39" s="642">
        <v>2366.518</v>
      </c>
      <c r="K39" s="642">
        <v>4240.1776</v>
      </c>
      <c r="L39" s="642">
        <v>2395.5808</v>
      </c>
      <c r="M39" s="642">
        <v>3854.5312</v>
      </c>
      <c r="N39" s="642">
        <v>1346.2744</v>
      </c>
    </row>
    <row r="40" ht="15.75" spans="1:14">
      <c r="A40" s="641" t="s">
        <v>399</v>
      </c>
      <c r="B40" s="642">
        <v>1278.5036</v>
      </c>
      <c r="C40" s="642">
        <v>1376.1788</v>
      </c>
      <c r="D40" s="642">
        <v>1392.7136</v>
      </c>
      <c r="E40" s="642">
        <v>1770.4652</v>
      </c>
      <c r="F40" s="642">
        <v>2115.482</v>
      </c>
      <c r="G40" s="642">
        <v>2076.3644</v>
      </c>
      <c r="H40" s="642">
        <v>2275.4084</v>
      </c>
      <c r="I40" s="642">
        <v>2069.1284</v>
      </c>
      <c r="J40" s="642">
        <v>2414.4692</v>
      </c>
      <c r="K40" s="642">
        <v>4325.7344</v>
      </c>
      <c r="L40" s="642">
        <v>2469.9056</v>
      </c>
      <c r="M40" s="642">
        <v>4006.8644</v>
      </c>
      <c r="N40" s="642">
        <v>1376.0708</v>
      </c>
    </row>
    <row r="41" ht="15.75" spans="1:14">
      <c r="A41" s="641" t="s">
        <v>400</v>
      </c>
      <c r="B41" s="642">
        <v>1304.736</v>
      </c>
      <c r="C41" s="642">
        <v>1406.0832</v>
      </c>
      <c r="D41" s="642">
        <v>1422.618</v>
      </c>
      <c r="E41" s="642">
        <v>1808.3724</v>
      </c>
      <c r="F41" s="642">
        <v>2162.0292</v>
      </c>
      <c r="G41" s="642">
        <v>2122.4904</v>
      </c>
      <c r="H41" s="642">
        <v>2330.4876</v>
      </c>
      <c r="I41" s="642">
        <v>2111.3556</v>
      </c>
      <c r="J41" s="642">
        <v>2462.4204</v>
      </c>
      <c r="K41" s="642">
        <v>4411.2804</v>
      </c>
      <c r="L41" s="642">
        <v>2544.2196</v>
      </c>
      <c r="M41" s="642">
        <v>4159.1976</v>
      </c>
      <c r="N41" s="642">
        <v>1405.8672</v>
      </c>
    </row>
    <row r="42" ht="15.75" spans="1:14">
      <c r="A42" s="641" t="s">
        <v>401</v>
      </c>
      <c r="B42" s="642">
        <v>1330.9684</v>
      </c>
      <c r="C42" s="642">
        <v>1435.9984</v>
      </c>
      <c r="D42" s="642">
        <v>1452.5224</v>
      </c>
      <c r="E42" s="642">
        <v>1846.2796</v>
      </c>
      <c r="F42" s="642">
        <v>2208.5764</v>
      </c>
      <c r="G42" s="642">
        <v>2168.6056</v>
      </c>
      <c r="H42" s="642">
        <v>2385.5776</v>
      </c>
      <c r="I42" s="642">
        <v>2153.5828</v>
      </c>
      <c r="J42" s="642">
        <v>2510.3716</v>
      </c>
      <c r="K42" s="642">
        <v>4496.8372</v>
      </c>
      <c r="L42" s="642">
        <v>2618.5336</v>
      </c>
      <c r="M42" s="642">
        <v>4311.5308</v>
      </c>
      <c r="N42" s="642">
        <v>1435.6744</v>
      </c>
    </row>
    <row r="43" ht="15.75" spans="1:14">
      <c r="A43" s="641" t="s">
        <v>402</v>
      </c>
      <c r="B43" s="642">
        <v>1357.2008</v>
      </c>
      <c r="C43" s="642">
        <v>1465.9028</v>
      </c>
      <c r="D43" s="642">
        <v>1482.4376</v>
      </c>
      <c r="E43" s="642">
        <v>1884.176</v>
      </c>
      <c r="F43" s="642">
        <v>2255.1344</v>
      </c>
      <c r="G43" s="642">
        <v>2214.7208</v>
      </c>
      <c r="H43" s="642">
        <v>2440.6568</v>
      </c>
      <c r="I43" s="642">
        <v>2195.81</v>
      </c>
      <c r="J43" s="642">
        <v>2558.3336</v>
      </c>
      <c r="K43" s="642">
        <v>4582.394</v>
      </c>
      <c r="L43" s="642">
        <v>2692.8584</v>
      </c>
      <c r="M43" s="642">
        <v>4463.864</v>
      </c>
      <c r="N43" s="642">
        <v>1465.4708</v>
      </c>
    </row>
    <row r="44" ht="15.75" spans="1:14">
      <c r="A44" s="641" t="s">
        <v>403</v>
      </c>
      <c r="B44" s="642">
        <v>1405.6812</v>
      </c>
      <c r="C44" s="642">
        <v>1519.3512</v>
      </c>
      <c r="D44" s="642">
        <v>1535.022</v>
      </c>
      <c r="E44" s="642">
        <v>1949.8392</v>
      </c>
      <c r="F44" s="642">
        <v>2329.6536</v>
      </c>
      <c r="G44" s="642">
        <v>2288.376</v>
      </c>
      <c r="H44" s="642">
        <v>2520.9108</v>
      </c>
      <c r="I44" s="642">
        <v>2267.3052</v>
      </c>
      <c r="J44" s="642">
        <v>2639.8728</v>
      </c>
      <c r="K44" s="642">
        <v>4720.3524</v>
      </c>
      <c r="L44" s="642">
        <v>2765.7576</v>
      </c>
      <c r="M44" s="642">
        <v>4601.1636</v>
      </c>
      <c r="N44" s="642">
        <v>1517.9472</v>
      </c>
    </row>
    <row r="45" ht="15.75" spans="1:14">
      <c r="A45" s="641" t="s">
        <v>404</v>
      </c>
      <c r="B45" s="642">
        <v>1432.5616</v>
      </c>
      <c r="C45" s="642">
        <v>1551.2104</v>
      </c>
      <c r="D45" s="642">
        <v>1566.0172</v>
      </c>
      <c r="E45" s="642">
        <v>1993.9024</v>
      </c>
      <c r="F45" s="642">
        <v>2382.5728</v>
      </c>
      <c r="G45" s="642">
        <v>2340.4312</v>
      </c>
      <c r="H45" s="642">
        <v>2579.554</v>
      </c>
      <c r="I45" s="642">
        <v>2317.2004</v>
      </c>
      <c r="J45" s="642">
        <v>2699.8228</v>
      </c>
      <c r="K45" s="642">
        <v>4836.7</v>
      </c>
      <c r="L45" s="642">
        <v>2817.0568</v>
      </c>
      <c r="M45" s="642">
        <v>4716.8632</v>
      </c>
      <c r="N45" s="642">
        <v>1548.8344</v>
      </c>
    </row>
    <row r="46" ht="15.75" spans="1:14">
      <c r="A46" s="641" t="s">
        <v>405</v>
      </c>
      <c r="B46" s="642">
        <v>1459.4528</v>
      </c>
      <c r="C46" s="642">
        <v>1583.0588</v>
      </c>
      <c r="D46" s="642">
        <v>1597.0016</v>
      </c>
      <c r="E46" s="642">
        <v>2037.9656</v>
      </c>
      <c r="F46" s="642">
        <v>2435.5028</v>
      </c>
      <c r="G46" s="642">
        <v>2392.4972</v>
      </c>
      <c r="H46" s="642">
        <v>2638.208</v>
      </c>
      <c r="I46" s="642">
        <v>2367.1064</v>
      </c>
      <c r="J46" s="642">
        <v>2759.7728</v>
      </c>
      <c r="K46" s="642">
        <v>4953.0476</v>
      </c>
      <c r="L46" s="642">
        <v>2868.3668</v>
      </c>
      <c r="M46" s="642">
        <v>4832.5736</v>
      </c>
      <c r="N46" s="642">
        <v>1579.7108</v>
      </c>
    </row>
    <row r="47" ht="15.75" spans="1:14">
      <c r="A47" s="641" t="s">
        <v>406</v>
      </c>
      <c r="B47" s="642">
        <v>1486.3332</v>
      </c>
      <c r="C47" s="642">
        <v>1614.918</v>
      </c>
      <c r="D47" s="642">
        <v>1627.986</v>
      </c>
      <c r="E47" s="642">
        <v>2082.0288</v>
      </c>
      <c r="F47" s="642">
        <v>2488.422</v>
      </c>
      <c r="G47" s="642">
        <v>2444.5524</v>
      </c>
      <c r="H47" s="642">
        <v>2696.862</v>
      </c>
      <c r="I47" s="642">
        <v>2417.0016</v>
      </c>
      <c r="J47" s="642">
        <v>2819.712</v>
      </c>
      <c r="K47" s="642">
        <v>5069.406</v>
      </c>
      <c r="L47" s="642">
        <v>2919.666</v>
      </c>
      <c r="M47" s="642">
        <v>4948.2732</v>
      </c>
      <c r="N47" s="642">
        <v>1610.598</v>
      </c>
    </row>
    <row r="48" ht="15.75" spans="1:14">
      <c r="A48" s="641" t="s">
        <v>407</v>
      </c>
      <c r="B48" s="642">
        <v>1513.2136</v>
      </c>
      <c r="C48" s="642">
        <v>1646.7664</v>
      </c>
      <c r="D48" s="642">
        <v>1658.9812</v>
      </c>
      <c r="E48" s="642">
        <v>2126.092</v>
      </c>
      <c r="F48" s="642">
        <v>2541.352</v>
      </c>
      <c r="G48" s="642">
        <v>2496.6076</v>
      </c>
      <c r="H48" s="642">
        <v>2755.5052</v>
      </c>
      <c r="I48" s="642">
        <v>2466.8968</v>
      </c>
      <c r="J48" s="642">
        <v>2879.662</v>
      </c>
      <c r="K48" s="642">
        <v>5185.7536</v>
      </c>
      <c r="L48" s="642">
        <v>2970.9652</v>
      </c>
      <c r="M48" s="642">
        <v>5063.9728</v>
      </c>
      <c r="N48" s="642">
        <v>1641.4744</v>
      </c>
    </row>
    <row r="49" ht="15.75" spans="1:14">
      <c r="A49" s="641" t="s">
        <v>408</v>
      </c>
      <c r="B49" s="642">
        <v>1540.094</v>
      </c>
      <c r="C49" s="642">
        <v>1678.6256</v>
      </c>
      <c r="D49" s="642">
        <v>1689.9656</v>
      </c>
      <c r="E49" s="642">
        <v>2170.1552</v>
      </c>
      <c r="F49" s="642">
        <v>2594.2712</v>
      </c>
      <c r="G49" s="642">
        <v>2548.6736</v>
      </c>
      <c r="H49" s="642">
        <v>2814.1592</v>
      </c>
      <c r="I49" s="642">
        <v>2516.792</v>
      </c>
      <c r="J49" s="642">
        <v>2939.612</v>
      </c>
      <c r="K49" s="642">
        <v>5302.1012</v>
      </c>
      <c r="L49" s="642">
        <v>3022.2752</v>
      </c>
      <c r="M49" s="642">
        <v>5179.6832</v>
      </c>
      <c r="N49" s="642">
        <v>1672.3508</v>
      </c>
    </row>
    <row r="50" ht="15.75" spans="1:14">
      <c r="A50" s="641" t="s">
        <v>409</v>
      </c>
      <c r="B50" s="642">
        <v>1566.9744</v>
      </c>
      <c r="C50" s="642">
        <v>1710.474</v>
      </c>
      <c r="D50" s="642">
        <v>1720.95</v>
      </c>
      <c r="E50" s="642">
        <v>2214.2184</v>
      </c>
      <c r="F50" s="642">
        <v>2647.1904</v>
      </c>
      <c r="G50" s="642">
        <v>2600.7288</v>
      </c>
      <c r="H50" s="642">
        <v>2872.8132</v>
      </c>
      <c r="I50" s="642">
        <v>2566.698</v>
      </c>
      <c r="J50" s="642">
        <v>2999.562</v>
      </c>
      <c r="K50" s="642">
        <v>5418.4596</v>
      </c>
      <c r="L50" s="642">
        <v>3073.5744</v>
      </c>
      <c r="M50" s="642">
        <v>5295.3828</v>
      </c>
      <c r="N50" s="642">
        <v>1703.238</v>
      </c>
    </row>
    <row r="51" ht="15.75" spans="1:14">
      <c r="A51" s="641" t="s">
        <v>410</v>
      </c>
      <c r="B51" s="642">
        <v>1593.8656</v>
      </c>
      <c r="C51" s="642">
        <v>1742.3224</v>
      </c>
      <c r="D51" s="642">
        <v>1751.9452</v>
      </c>
      <c r="E51" s="642">
        <v>2258.2816</v>
      </c>
      <c r="F51" s="642">
        <v>2700.1204</v>
      </c>
      <c r="G51" s="642">
        <v>2652.7948</v>
      </c>
      <c r="H51" s="642">
        <v>2931.4564</v>
      </c>
      <c r="I51" s="642">
        <v>2616.5932</v>
      </c>
      <c r="J51" s="642">
        <v>3059.5012</v>
      </c>
      <c r="K51" s="642">
        <v>5534.8072</v>
      </c>
      <c r="L51" s="642">
        <v>3124.8736</v>
      </c>
      <c r="M51" s="642">
        <v>5411.0824</v>
      </c>
      <c r="N51" s="642">
        <v>1734.1144</v>
      </c>
    </row>
    <row r="52" ht="15.75" spans="1:14">
      <c r="A52" s="641" t="s">
        <v>411</v>
      </c>
      <c r="B52" s="642">
        <v>1620.746</v>
      </c>
      <c r="C52" s="642">
        <v>1774.1816</v>
      </c>
      <c r="D52" s="642">
        <v>1782.9296</v>
      </c>
      <c r="E52" s="642">
        <v>2302.3448</v>
      </c>
      <c r="F52" s="642">
        <v>2753.0396</v>
      </c>
      <c r="G52" s="642">
        <v>2704.85</v>
      </c>
      <c r="H52" s="642">
        <v>2990.1104</v>
      </c>
      <c r="I52" s="642">
        <v>2666.4884</v>
      </c>
      <c r="J52" s="642">
        <v>3119.4512</v>
      </c>
      <c r="K52" s="642">
        <v>5651.1548</v>
      </c>
      <c r="L52" s="642">
        <v>3176.1836</v>
      </c>
      <c r="M52" s="642">
        <v>5526.782</v>
      </c>
      <c r="N52" s="642">
        <v>1764.9908</v>
      </c>
    </row>
    <row r="53" ht="15.75" spans="1:14">
      <c r="A53" s="641" t="s">
        <v>412</v>
      </c>
      <c r="B53" s="642">
        <v>1647.6264</v>
      </c>
      <c r="C53" s="642">
        <v>1806.03</v>
      </c>
      <c r="D53" s="642">
        <v>1813.9248</v>
      </c>
      <c r="E53" s="642">
        <v>2346.408</v>
      </c>
      <c r="F53" s="642">
        <v>2805.9696</v>
      </c>
      <c r="G53" s="642">
        <v>2756.9052</v>
      </c>
      <c r="H53" s="642">
        <v>3048.7644</v>
      </c>
      <c r="I53" s="642">
        <v>2716.3836</v>
      </c>
      <c r="J53" s="642">
        <v>3179.4012</v>
      </c>
      <c r="K53" s="642">
        <v>5767.5132</v>
      </c>
      <c r="L53" s="642">
        <v>3227.4828</v>
      </c>
      <c r="M53" s="642">
        <v>5642.4924</v>
      </c>
      <c r="N53" s="642">
        <v>1795.878</v>
      </c>
    </row>
    <row r="54" ht="15.75" spans="1:14">
      <c r="A54" s="641" t="s">
        <v>413</v>
      </c>
      <c r="B54" s="642">
        <v>1674.5068</v>
      </c>
      <c r="C54" s="642">
        <v>1837.8892</v>
      </c>
      <c r="D54" s="642">
        <v>1844.9092</v>
      </c>
      <c r="E54" s="642">
        <v>2390.4712</v>
      </c>
      <c r="F54" s="642">
        <v>2858.8888</v>
      </c>
      <c r="G54" s="642">
        <v>2808.9712</v>
      </c>
      <c r="H54" s="642">
        <v>3107.4076</v>
      </c>
      <c r="I54" s="642">
        <v>2766.2896</v>
      </c>
      <c r="J54" s="642">
        <v>3239.3512</v>
      </c>
      <c r="K54" s="642">
        <v>5883.8608</v>
      </c>
      <c r="L54" s="642">
        <v>3278.782</v>
      </c>
      <c r="M54" s="642">
        <v>5758.192</v>
      </c>
      <c r="N54" s="642">
        <v>1826.7544</v>
      </c>
    </row>
    <row r="55" ht="15.75" spans="1:14">
      <c r="A55" s="641" t="s">
        <v>414</v>
      </c>
      <c r="B55" s="642">
        <v>1701.3872</v>
      </c>
      <c r="C55" s="642">
        <v>1869.7376</v>
      </c>
      <c r="D55" s="642">
        <v>1875.8936</v>
      </c>
      <c r="E55" s="642">
        <v>2434.5344</v>
      </c>
      <c r="F55" s="642">
        <v>2911.808</v>
      </c>
      <c r="G55" s="642">
        <v>2861.0264</v>
      </c>
      <c r="H55" s="642">
        <v>3166.0616</v>
      </c>
      <c r="I55" s="642">
        <v>2816.1848</v>
      </c>
      <c r="J55" s="642">
        <v>3299.2904</v>
      </c>
      <c r="K55" s="642">
        <v>6000.2084</v>
      </c>
      <c r="L55" s="642">
        <v>3330.092</v>
      </c>
      <c r="M55" s="642">
        <v>5873.8916</v>
      </c>
      <c r="N55" s="642">
        <v>1857.6416</v>
      </c>
    </row>
    <row r="56" ht="15.75" spans="1:14">
      <c r="A56" s="641" t="s">
        <v>415</v>
      </c>
      <c r="B56" s="642">
        <v>1728.2784</v>
      </c>
      <c r="C56" s="642">
        <v>1901.5968</v>
      </c>
      <c r="D56" s="642">
        <v>1906.8888</v>
      </c>
      <c r="E56" s="642">
        <v>2478.5976</v>
      </c>
      <c r="F56" s="642">
        <v>2964.738</v>
      </c>
      <c r="G56" s="642">
        <v>2913.0816</v>
      </c>
      <c r="H56" s="642">
        <v>3224.7156</v>
      </c>
      <c r="I56" s="642">
        <v>2866.08</v>
      </c>
      <c r="J56" s="642">
        <v>3359.2404</v>
      </c>
      <c r="K56" s="642">
        <v>6116.5668</v>
      </c>
      <c r="L56" s="642">
        <v>3381.3912</v>
      </c>
      <c r="M56" s="642">
        <v>5989.602</v>
      </c>
      <c r="N56" s="642">
        <v>1888.518</v>
      </c>
    </row>
    <row r="57" ht="15.75" spans="1:14">
      <c r="A57" s="641" t="s">
        <v>416</v>
      </c>
      <c r="B57" s="642">
        <v>1755.1588</v>
      </c>
      <c r="C57" s="642">
        <v>1933.4452</v>
      </c>
      <c r="D57" s="642">
        <v>1937.8732</v>
      </c>
      <c r="E57" s="642">
        <v>2522.6608</v>
      </c>
      <c r="F57" s="642">
        <v>3017.6572</v>
      </c>
      <c r="G57" s="642">
        <v>2965.1476</v>
      </c>
      <c r="H57" s="642">
        <v>3283.3588</v>
      </c>
      <c r="I57" s="642">
        <v>2915.9752</v>
      </c>
      <c r="J57" s="642">
        <v>3419.1904</v>
      </c>
      <c r="K57" s="642">
        <v>6232.9144</v>
      </c>
      <c r="L57" s="642">
        <v>3432.6904</v>
      </c>
      <c r="M57" s="642">
        <v>6105.3016</v>
      </c>
      <c r="N57" s="642">
        <v>1919.3944</v>
      </c>
    </row>
    <row r="58" ht="15.75" spans="1:14">
      <c r="A58" s="641" t="s">
        <v>417</v>
      </c>
      <c r="B58" s="642">
        <v>1782.0392</v>
      </c>
      <c r="C58" s="642">
        <v>1965.2936</v>
      </c>
      <c r="D58" s="642">
        <v>1968.8684</v>
      </c>
      <c r="E58" s="642">
        <v>2566.724</v>
      </c>
      <c r="F58" s="642">
        <v>3070.5872</v>
      </c>
      <c r="G58" s="642">
        <v>3017.2028</v>
      </c>
      <c r="H58" s="642">
        <v>3342.0128</v>
      </c>
      <c r="I58" s="642">
        <v>2965.8812</v>
      </c>
      <c r="J58" s="642">
        <v>3479.1296</v>
      </c>
      <c r="K58" s="642">
        <v>6349.262</v>
      </c>
      <c r="L58" s="642">
        <v>3484.0004</v>
      </c>
      <c r="M58" s="642">
        <v>6221.0012</v>
      </c>
      <c r="N58" s="642">
        <v>1950.2816</v>
      </c>
    </row>
    <row r="59" ht="15.75" spans="1:14">
      <c r="A59" s="641" t="s">
        <v>418</v>
      </c>
      <c r="B59" s="642">
        <v>1808.9196</v>
      </c>
      <c r="C59" s="642">
        <v>1997.1528</v>
      </c>
      <c r="D59" s="642">
        <v>1999.8528</v>
      </c>
      <c r="E59" s="642">
        <v>2610.7872</v>
      </c>
      <c r="F59" s="642">
        <v>3123.5064</v>
      </c>
      <c r="G59" s="642">
        <v>3069.258</v>
      </c>
      <c r="H59" s="642">
        <v>3400.6668</v>
      </c>
      <c r="I59" s="642">
        <v>3015.7764</v>
      </c>
      <c r="J59" s="642">
        <v>3539.0796</v>
      </c>
      <c r="K59" s="642">
        <v>6465.6204</v>
      </c>
      <c r="L59" s="642">
        <v>3535.2996</v>
      </c>
      <c r="M59" s="642">
        <v>6336.7116</v>
      </c>
      <c r="N59" s="642">
        <v>1981.158</v>
      </c>
    </row>
    <row r="60" ht="15.75" spans="1:14">
      <c r="A60" s="641" t="s">
        <v>419</v>
      </c>
      <c r="B60" s="642">
        <v>1835.8</v>
      </c>
      <c r="C60" s="642">
        <v>2029.0012</v>
      </c>
      <c r="D60" s="642">
        <v>2030.8372</v>
      </c>
      <c r="E60" s="642">
        <v>2654.8504</v>
      </c>
      <c r="F60" s="642">
        <v>3176.4256</v>
      </c>
      <c r="G60" s="642">
        <v>3121.324</v>
      </c>
      <c r="H60" s="642">
        <v>3459.31</v>
      </c>
      <c r="I60" s="642">
        <v>3065.6716</v>
      </c>
      <c r="J60" s="642">
        <v>3599.0296</v>
      </c>
      <c r="K60" s="642">
        <v>6581.968</v>
      </c>
      <c r="L60" s="642">
        <v>3586.5988</v>
      </c>
      <c r="M60" s="642">
        <v>6452.4112</v>
      </c>
      <c r="N60" s="642">
        <v>2012.0344</v>
      </c>
    </row>
    <row r="61" ht="15.75" spans="1:14">
      <c r="A61" s="641" t="s">
        <v>420</v>
      </c>
      <c r="B61" s="642">
        <v>1862.6912</v>
      </c>
      <c r="C61" s="642">
        <v>2060.8604</v>
      </c>
      <c r="D61" s="642">
        <v>2061.8324</v>
      </c>
      <c r="E61" s="642">
        <v>2698.9136</v>
      </c>
      <c r="F61" s="642">
        <v>3229.3556</v>
      </c>
      <c r="G61" s="642">
        <v>3173.3792</v>
      </c>
      <c r="H61" s="642">
        <v>3517.964</v>
      </c>
      <c r="I61" s="642">
        <v>3115.5668</v>
      </c>
      <c r="J61" s="642">
        <v>3658.9796</v>
      </c>
      <c r="K61" s="642">
        <v>6698.3156</v>
      </c>
      <c r="L61" s="642">
        <v>3637.9088</v>
      </c>
      <c r="M61" s="642">
        <v>6568.1108</v>
      </c>
      <c r="N61" s="642">
        <v>2042.9216</v>
      </c>
    </row>
    <row r="62" ht="15.75" spans="1:14">
      <c r="A62" s="641" t="s">
        <v>421</v>
      </c>
      <c r="B62" s="642">
        <v>1889.5716</v>
      </c>
      <c r="C62" s="642">
        <v>2092.7088</v>
      </c>
      <c r="D62" s="642">
        <v>2092.8168</v>
      </c>
      <c r="E62" s="642">
        <v>2742.9768</v>
      </c>
      <c r="F62" s="642">
        <v>3282.2748</v>
      </c>
      <c r="G62" s="642">
        <v>3225.4452</v>
      </c>
      <c r="H62" s="642">
        <v>3576.618</v>
      </c>
      <c r="I62" s="642">
        <v>3165.4728</v>
      </c>
      <c r="J62" s="642">
        <v>3718.9188</v>
      </c>
      <c r="K62" s="642">
        <v>6814.674</v>
      </c>
      <c r="L62" s="642">
        <v>3689.208</v>
      </c>
      <c r="M62" s="642">
        <v>6683.8212</v>
      </c>
      <c r="N62" s="642">
        <v>2073.798</v>
      </c>
    </row>
    <row r="63" ht="15.75" spans="1:14">
      <c r="A63" s="641" t="s">
        <v>422</v>
      </c>
      <c r="B63" s="642">
        <v>1916.452</v>
      </c>
      <c r="C63" s="642">
        <v>2124.568</v>
      </c>
      <c r="D63" s="642">
        <v>2123.8012</v>
      </c>
      <c r="E63" s="642">
        <v>2787.04</v>
      </c>
      <c r="F63" s="642">
        <v>3335.2048</v>
      </c>
      <c r="G63" s="642">
        <v>3277.5004</v>
      </c>
      <c r="H63" s="642">
        <v>3635.2612</v>
      </c>
      <c r="I63" s="642">
        <v>3215.368</v>
      </c>
      <c r="J63" s="642">
        <v>3778.8688</v>
      </c>
      <c r="K63" s="642">
        <v>6931.0216</v>
      </c>
      <c r="L63" s="642">
        <v>3740.5072</v>
      </c>
      <c r="M63" s="642">
        <v>6799.5208</v>
      </c>
      <c r="N63" s="642">
        <v>2104.6852</v>
      </c>
    </row>
    <row r="64" ht="15.75" spans="1:14">
      <c r="A64" s="641" t="s">
        <v>423</v>
      </c>
      <c r="B64" s="642">
        <v>55.342</v>
      </c>
      <c r="C64" s="642">
        <v>61.0876</v>
      </c>
      <c r="D64" s="642">
        <v>61.0876</v>
      </c>
      <c r="E64" s="642">
        <v>80.9164</v>
      </c>
      <c r="F64" s="642">
        <v>96.4252</v>
      </c>
      <c r="G64" s="642">
        <v>88.066</v>
      </c>
      <c r="H64" s="642">
        <v>105.994</v>
      </c>
      <c r="I64" s="642">
        <v>77.4928</v>
      </c>
      <c r="J64" s="642">
        <v>109.1044</v>
      </c>
      <c r="K64" s="642">
        <v>197.4268</v>
      </c>
      <c r="L64" s="642">
        <v>108.1648</v>
      </c>
      <c r="M64" s="642">
        <v>193.6684</v>
      </c>
      <c r="N64" s="642">
        <v>62.1244</v>
      </c>
    </row>
    <row r="65" ht="15.75" spans="1:14">
      <c r="A65" s="641" t="s">
        <v>424</v>
      </c>
      <c r="B65" s="642">
        <v>56.0656</v>
      </c>
      <c r="C65" s="642">
        <v>59.1112</v>
      </c>
      <c r="D65" s="642">
        <v>59.1112</v>
      </c>
      <c r="E65" s="642">
        <v>80.9164</v>
      </c>
      <c r="F65" s="642">
        <v>96.4252</v>
      </c>
      <c r="G65" s="642">
        <v>85.3768</v>
      </c>
      <c r="H65" s="642">
        <v>105.994</v>
      </c>
      <c r="I65" s="642">
        <v>76.51</v>
      </c>
      <c r="J65" s="642">
        <v>109.1044</v>
      </c>
      <c r="K65" s="642">
        <v>197.4268</v>
      </c>
      <c r="L65" s="642">
        <v>108.1648</v>
      </c>
      <c r="M65" s="642">
        <v>193.6684</v>
      </c>
      <c r="N65" s="642">
        <v>62.1244</v>
      </c>
    </row>
    <row r="66" ht="15.75" spans="1:14">
      <c r="A66" s="641" t="s">
        <v>425</v>
      </c>
      <c r="B66" s="642">
        <v>58.3012</v>
      </c>
      <c r="C66" s="642">
        <v>61.5304</v>
      </c>
      <c r="D66" s="642">
        <v>61.5304</v>
      </c>
      <c r="E66" s="642">
        <v>80.9164</v>
      </c>
      <c r="F66" s="642">
        <v>99.3304</v>
      </c>
      <c r="G66" s="642">
        <v>85.6468</v>
      </c>
      <c r="H66" s="642">
        <v>105.994</v>
      </c>
      <c r="I66" s="642">
        <v>77.3092</v>
      </c>
      <c r="J66" s="642">
        <v>109.1044</v>
      </c>
      <c r="K66" s="642">
        <v>197.4268</v>
      </c>
      <c r="L66" s="642">
        <v>108.1648</v>
      </c>
      <c r="M66" s="642">
        <v>193.6684</v>
      </c>
      <c r="N66" s="642">
        <v>62.1244</v>
      </c>
    </row>
  </sheetData>
  <mergeCells count="3">
    <mergeCell ref="A1:N1"/>
    <mergeCell ref="A2:N2"/>
    <mergeCell ref="A3:N3"/>
  </mergeCells>
  <hyperlinks>
    <hyperlink ref="O1" location="目录!A1" display="目录"/>
    <hyperlink ref="O2" location="'D4-HKDHL化工价-分区'!A1" display="分区"/>
  </hyperlink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36"/>
  <sheetViews>
    <sheetView workbookViewId="0">
      <selection activeCell="C2" sqref="C2"/>
    </sheetView>
  </sheetViews>
  <sheetFormatPr defaultColWidth="9" defaultRowHeight="13.5" outlineLevelCol="2"/>
  <cols>
    <col min="1" max="2" width="30.625" customWidth="1"/>
  </cols>
  <sheetData>
    <row r="1" ht="45" customHeight="1" spans="1:3">
      <c r="A1" s="630" t="s">
        <v>426</v>
      </c>
      <c r="B1" s="630"/>
      <c r="C1" s="631" t="s">
        <v>65</v>
      </c>
    </row>
    <row r="2" ht="17.25" spans="1:3">
      <c r="A2" s="271" t="s">
        <v>308</v>
      </c>
      <c r="B2" s="272" t="s">
        <v>427</v>
      </c>
      <c r="C2" s="632" t="s">
        <v>16</v>
      </c>
    </row>
    <row r="3" ht="15" spans="1:2">
      <c r="A3" s="633" t="s">
        <v>428</v>
      </c>
      <c r="B3" s="634" t="s">
        <v>429</v>
      </c>
    </row>
    <row r="4" ht="15" spans="1:2">
      <c r="A4" s="633" t="s">
        <v>428</v>
      </c>
      <c r="B4" s="634" t="s">
        <v>430</v>
      </c>
    </row>
    <row r="5" ht="15" spans="1:2">
      <c r="A5" s="633" t="s">
        <v>431</v>
      </c>
      <c r="B5" s="634" t="s">
        <v>432</v>
      </c>
    </row>
    <row r="6" ht="15" spans="1:2">
      <c r="A6" s="633" t="s">
        <v>431</v>
      </c>
      <c r="B6" s="634" t="s">
        <v>433</v>
      </c>
    </row>
    <row r="7" ht="15" spans="1:2">
      <c r="A7" s="633" t="s">
        <v>431</v>
      </c>
      <c r="B7" s="634" t="s">
        <v>434</v>
      </c>
    </row>
    <row r="8" ht="15" spans="1:2">
      <c r="A8" s="633" t="s">
        <v>431</v>
      </c>
      <c r="B8" s="634" t="s">
        <v>435</v>
      </c>
    </row>
    <row r="9" ht="15" spans="1:2">
      <c r="A9" s="633" t="s">
        <v>431</v>
      </c>
      <c r="B9" s="634" t="s">
        <v>436</v>
      </c>
    </row>
    <row r="10" ht="15" spans="1:2">
      <c r="A10" s="633" t="s">
        <v>431</v>
      </c>
      <c r="B10" s="634" t="s">
        <v>437</v>
      </c>
    </row>
    <row r="11" ht="15" spans="1:2">
      <c r="A11" s="633" t="s">
        <v>431</v>
      </c>
      <c r="B11" s="634" t="s">
        <v>438</v>
      </c>
    </row>
    <row r="12" ht="15" spans="1:2">
      <c r="A12" s="633" t="s">
        <v>431</v>
      </c>
      <c r="B12" s="634" t="s">
        <v>439</v>
      </c>
    </row>
    <row r="13" ht="15" spans="1:2">
      <c r="A13" s="633" t="s">
        <v>431</v>
      </c>
      <c r="B13" s="634" t="s">
        <v>440</v>
      </c>
    </row>
    <row r="14" ht="15" spans="1:2">
      <c r="A14" s="633" t="s">
        <v>431</v>
      </c>
      <c r="B14" s="634" t="s">
        <v>441</v>
      </c>
    </row>
    <row r="15" ht="15" spans="1:2">
      <c r="A15" s="633" t="s">
        <v>431</v>
      </c>
      <c r="B15" s="634" t="s">
        <v>442</v>
      </c>
    </row>
    <row r="16" ht="15" spans="1:2">
      <c r="A16" s="633" t="s">
        <v>431</v>
      </c>
      <c r="B16" s="634" t="s">
        <v>443</v>
      </c>
    </row>
    <row r="17" ht="15" spans="1:2">
      <c r="A17" s="633" t="s">
        <v>431</v>
      </c>
      <c r="B17" s="634" t="s">
        <v>444</v>
      </c>
    </row>
    <row r="18" ht="15" spans="1:2">
      <c r="A18" s="633" t="s">
        <v>431</v>
      </c>
      <c r="B18" s="634" t="s">
        <v>445</v>
      </c>
    </row>
    <row r="19" ht="15" spans="1:2">
      <c r="A19" s="633" t="s">
        <v>431</v>
      </c>
      <c r="B19" s="634" t="s">
        <v>446</v>
      </c>
    </row>
    <row r="20" ht="15" spans="1:2">
      <c r="A20" s="633" t="s">
        <v>431</v>
      </c>
      <c r="B20" s="634" t="s">
        <v>447</v>
      </c>
    </row>
    <row r="21" ht="15" spans="1:2">
      <c r="A21" s="633" t="s">
        <v>431</v>
      </c>
      <c r="B21" s="634" t="s">
        <v>448</v>
      </c>
    </row>
    <row r="22" ht="15" spans="1:2">
      <c r="A22" s="633" t="s">
        <v>431</v>
      </c>
      <c r="B22" s="634" t="s">
        <v>449</v>
      </c>
    </row>
    <row r="23" ht="15" spans="1:2">
      <c r="A23" s="633" t="s">
        <v>431</v>
      </c>
      <c r="B23" s="634" t="s">
        <v>450</v>
      </c>
    </row>
    <row r="24" ht="15" spans="1:2">
      <c r="A24" s="633" t="s">
        <v>431</v>
      </c>
      <c r="B24" s="634" t="s">
        <v>451</v>
      </c>
    </row>
    <row r="25" ht="15" spans="1:2">
      <c r="A25" s="633" t="s">
        <v>431</v>
      </c>
      <c r="B25" s="634" t="s">
        <v>452</v>
      </c>
    </row>
    <row r="26" ht="15" spans="1:2">
      <c r="A26" s="633" t="s">
        <v>431</v>
      </c>
      <c r="B26" s="634" t="s">
        <v>453</v>
      </c>
    </row>
    <row r="27" ht="15" spans="1:2">
      <c r="A27" s="633" t="s">
        <v>431</v>
      </c>
      <c r="B27" s="634" t="s">
        <v>454</v>
      </c>
    </row>
    <row r="28" ht="15" spans="1:2">
      <c r="A28" s="633" t="s">
        <v>431</v>
      </c>
      <c r="B28" s="634" t="s">
        <v>455</v>
      </c>
    </row>
    <row r="29" ht="15" spans="1:2">
      <c r="A29" s="633" t="s">
        <v>431</v>
      </c>
      <c r="B29" s="634" t="s">
        <v>456</v>
      </c>
    </row>
    <row r="30" ht="15" spans="1:2">
      <c r="A30" s="633" t="s">
        <v>431</v>
      </c>
      <c r="B30" s="634" t="s">
        <v>457</v>
      </c>
    </row>
    <row r="31" ht="15" spans="1:2">
      <c r="A31" s="633" t="s">
        <v>431</v>
      </c>
      <c r="B31" s="634" t="s">
        <v>458</v>
      </c>
    </row>
    <row r="32" ht="15" spans="1:2">
      <c r="A32" s="633" t="s">
        <v>431</v>
      </c>
      <c r="B32" s="634" t="s">
        <v>459</v>
      </c>
    </row>
    <row r="33" ht="15" spans="1:2">
      <c r="A33" s="633" t="s">
        <v>431</v>
      </c>
      <c r="B33" s="634" t="s">
        <v>460</v>
      </c>
    </row>
    <row r="34" ht="15" spans="1:2">
      <c r="A34" s="633" t="s">
        <v>431</v>
      </c>
      <c r="B34" s="635" t="s">
        <v>461</v>
      </c>
    </row>
    <row r="35" ht="15" spans="1:2">
      <c r="A35" s="633" t="s">
        <v>431</v>
      </c>
      <c r="B35" s="634" t="s">
        <v>462</v>
      </c>
    </row>
    <row r="36" ht="15" spans="1:2">
      <c r="A36" s="633" t="s">
        <v>431</v>
      </c>
      <c r="B36" s="634" t="s">
        <v>463</v>
      </c>
    </row>
    <row r="37" ht="15" spans="1:2">
      <c r="A37" s="633" t="s">
        <v>431</v>
      </c>
      <c r="B37" s="634" t="s">
        <v>464</v>
      </c>
    </row>
    <row r="38" ht="15" spans="1:2">
      <c r="A38" s="633" t="s">
        <v>431</v>
      </c>
      <c r="B38" s="634" t="s">
        <v>465</v>
      </c>
    </row>
    <row r="39" ht="15" spans="1:2">
      <c r="A39" s="633" t="s">
        <v>431</v>
      </c>
      <c r="B39" s="634" t="s">
        <v>466</v>
      </c>
    </row>
    <row r="40" ht="15" spans="1:2">
      <c r="A40" s="633" t="s">
        <v>431</v>
      </c>
      <c r="B40" s="634" t="s">
        <v>467</v>
      </c>
    </row>
    <row r="41" ht="15" spans="1:2">
      <c r="A41" s="633" t="s">
        <v>431</v>
      </c>
      <c r="B41" s="634" t="s">
        <v>468</v>
      </c>
    </row>
    <row r="42" ht="15" spans="1:2">
      <c r="A42" s="633" t="s">
        <v>431</v>
      </c>
      <c r="B42" s="634" t="s">
        <v>469</v>
      </c>
    </row>
    <row r="43" ht="15" spans="1:2">
      <c r="A43" s="633" t="s">
        <v>431</v>
      </c>
      <c r="B43" s="634" t="s">
        <v>470</v>
      </c>
    </row>
    <row r="44" ht="15" spans="1:2">
      <c r="A44" s="633" t="s">
        <v>431</v>
      </c>
      <c r="B44" s="634" t="s">
        <v>471</v>
      </c>
    </row>
    <row r="45" ht="15" spans="1:2">
      <c r="A45" s="633" t="s">
        <v>431</v>
      </c>
      <c r="B45" s="634" t="s">
        <v>472</v>
      </c>
    </row>
    <row r="46" ht="15" spans="1:2">
      <c r="A46" s="633" t="s">
        <v>431</v>
      </c>
      <c r="B46" s="634" t="s">
        <v>473</v>
      </c>
    </row>
    <row r="47" ht="15" spans="1:2">
      <c r="A47" s="633" t="s">
        <v>431</v>
      </c>
      <c r="B47" s="634" t="s">
        <v>474</v>
      </c>
    </row>
    <row r="48" ht="15" spans="1:2">
      <c r="A48" s="633" t="s">
        <v>431</v>
      </c>
      <c r="B48" s="634" t="s">
        <v>475</v>
      </c>
    </row>
    <row r="49" ht="15" spans="1:2">
      <c r="A49" s="633" t="s">
        <v>431</v>
      </c>
      <c r="B49" s="634" t="s">
        <v>476</v>
      </c>
    </row>
    <row r="50" ht="15" spans="1:2">
      <c r="A50" s="633" t="s">
        <v>431</v>
      </c>
      <c r="B50" s="634" t="s">
        <v>477</v>
      </c>
    </row>
    <row r="51" ht="15" spans="1:2">
      <c r="A51" s="633" t="s">
        <v>431</v>
      </c>
      <c r="B51" s="634" t="s">
        <v>478</v>
      </c>
    </row>
    <row r="52" ht="15" spans="1:2">
      <c r="A52" s="633" t="s">
        <v>431</v>
      </c>
      <c r="B52" s="634" t="s">
        <v>479</v>
      </c>
    </row>
    <row r="53" ht="15" spans="1:2">
      <c r="A53" s="633" t="s">
        <v>431</v>
      </c>
      <c r="B53" s="634" t="s">
        <v>480</v>
      </c>
    </row>
    <row r="54" ht="15" spans="1:2">
      <c r="A54" s="633" t="s">
        <v>431</v>
      </c>
      <c r="B54" s="634" t="s">
        <v>481</v>
      </c>
    </row>
    <row r="55" ht="15" spans="1:2">
      <c r="A55" s="633" t="s">
        <v>431</v>
      </c>
      <c r="B55" s="634" t="s">
        <v>482</v>
      </c>
    </row>
    <row r="56" ht="15" spans="1:2">
      <c r="A56" s="633" t="s">
        <v>431</v>
      </c>
      <c r="B56" s="634" t="s">
        <v>483</v>
      </c>
    </row>
    <row r="57" ht="15" spans="1:2">
      <c r="A57" s="633" t="s">
        <v>431</v>
      </c>
      <c r="B57" s="634" t="s">
        <v>484</v>
      </c>
    </row>
    <row r="58" ht="15" spans="1:2">
      <c r="A58" s="633" t="s">
        <v>431</v>
      </c>
      <c r="B58" s="634" t="s">
        <v>485</v>
      </c>
    </row>
    <row r="59" ht="15" spans="1:2">
      <c r="A59" s="633" t="s">
        <v>431</v>
      </c>
      <c r="B59" s="634" t="s">
        <v>486</v>
      </c>
    </row>
    <row r="60" ht="15" spans="1:2">
      <c r="A60" s="633" t="s">
        <v>431</v>
      </c>
      <c r="B60" s="634" t="s">
        <v>487</v>
      </c>
    </row>
    <row r="61" ht="15" spans="1:2">
      <c r="A61" s="633" t="s">
        <v>431</v>
      </c>
      <c r="B61" s="634" t="s">
        <v>488</v>
      </c>
    </row>
    <row r="62" ht="15" spans="1:2">
      <c r="A62" s="633" t="s">
        <v>431</v>
      </c>
      <c r="B62" s="634" t="s">
        <v>489</v>
      </c>
    </row>
    <row r="63" ht="15" spans="1:2">
      <c r="A63" s="633" t="s">
        <v>431</v>
      </c>
      <c r="B63" s="634" t="s">
        <v>490</v>
      </c>
    </row>
    <row r="64" ht="15" spans="1:2">
      <c r="A64" s="633" t="s">
        <v>431</v>
      </c>
      <c r="B64" s="634" t="s">
        <v>491</v>
      </c>
    </row>
    <row r="65" ht="15" spans="1:2">
      <c r="A65" s="633" t="s">
        <v>431</v>
      </c>
      <c r="B65" s="634" t="s">
        <v>492</v>
      </c>
    </row>
    <row r="66" ht="15" spans="1:2">
      <c r="A66" s="633" t="s">
        <v>431</v>
      </c>
      <c r="B66" s="634" t="s">
        <v>493</v>
      </c>
    </row>
    <row r="67" ht="15" spans="1:2">
      <c r="A67" s="633" t="s">
        <v>431</v>
      </c>
      <c r="B67" s="634" t="s">
        <v>494</v>
      </c>
    </row>
    <row r="68" ht="15" spans="1:2">
      <c r="A68" s="633" t="s">
        <v>431</v>
      </c>
      <c r="B68" s="636" t="s">
        <v>495</v>
      </c>
    </row>
    <row r="69" ht="15" spans="1:2">
      <c r="A69" s="633" t="s">
        <v>431</v>
      </c>
      <c r="B69" s="634" t="s">
        <v>496</v>
      </c>
    </row>
    <row r="70" ht="15" spans="1:2">
      <c r="A70" s="633" t="s">
        <v>431</v>
      </c>
      <c r="B70" s="634" t="s">
        <v>497</v>
      </c>
    </row>
    <row r="71" ht="15" spans="1:2">
      <c r="A71" s="633" t="s">
        <v>431</v>
      </c>
      <c r="B71" s="634" t="s">
        <v>498</v>
      </c>
    </row>
    <row r="72" ht="15" spans="1:2">
      <c r="A72" s="633" t="s">
        <v>431</v>
      </c>
      <c r="B72" s="634" t="s">
        <v>499</v>
      </c>
    </row>
    <row r="73" ht="15" spans="1:2">
      <c r="A73" s="633" t="s">
        <v>431</v>
      </c>
      <c r="B73" s="634" t="s">
        <v>500</v>
      </c>
    </row>
    <row r="74" ht="15" spans="1:2">
      <c r="A74" s="633" t="s">
        <v>431</v>
      </c>
      <c r="B74" s="634" t="s">
        <v>501</v>
      </c>
    </row>
    <row r="75" ht="15" spans="1:2">
      <c r="A75" s="633" t="s">
        <v>431</v>
      </c>
      <c r="B75" s="634" t="s">
        <v>502</v>
      </c>
    </row>
    <row r="76" ht="15" spans="1:2">
      <c r="A76" s="633" t="s">
        <v>431</v>
      </c>
      <c r="B76" s="637" t="s">
        <v>503</v>
      </c>
    </row>
    <row r="77" ht="15" spans="1:2">
      <c r="A77" s="633" t="s">
        <v>431</v>
      </c>
      <c r="B77" s="634" t="s">
        <v>504</v>
      </c>
    </row>
    <row r="78" ht="15" spans="1:2">
      <c r="A78" s="633" t="s">
        <v>431</v>
      </c>
      <c r="B78" s="634" t="s">
        <v>505</v>
      </c>
    </row>
    <row r="79" ht="15" spans="1:2">
      <c r="A79" s="633" t="s">
        <v>431</v>
      </c>
      <c r="B79" s="634" t="s">
        <v>506</v>
      </c>
    </row>
    <row r="80" ht="15" spans="1:2">
      <c r="A80" s="633" t="s">
        <v>431</v>
      </c>
      <c r="B80" s="634" t="s">
        <v>507</v>
      </c>
    </row>
    <row r="81" ht="15" spans="1:2">
      <c r="A81" s="633" t="s">
        <v>431</v>
      </c>
      <c r="B81" s="634" t="s">
        <v>508</v>
      </c>
    </row>
    <row r="82" ht="15" spans="1:2">
      <c r="A82" s="633" t="s">
        <v>431</v>
      </c>
      <c r="B82" s="634" t="s">
        <v>509</v>
      </c>
    </row>
    <row r="83" ht="15" spans="1:2">
      <c r="A83" s="633" t="s">
        <v>431</v>
      </c>
      <c r="B83" s="634" t="s">
        <v>510</v>
      </c>
    </row>
    <row r="84" ht="15" spans="1:2">
      <c r="A84" s="633" t="s">
        <v>431</v>
      </c>
      <c r="B84" s="634" t="s">
        <v>511</v>
      </c>
    </row>
    <row r="85" ht="15" spans="1:2">
      <c r="A85" s="633" t="s">
        <v>431</v>
      </c>
      <c r="B85" s="634" t="s">
        <v>512</v>
      </c>
    </row>
    <row r="86" ht="15" spans="1:2">
      <c r="A86" s="633" t="s">
        <v>431</v>
      </c>
      <c r="B86" s="634" t="s">
        <v>513</v>
      </c>
    </row>
    <row r="87" ht="15" spans="1:2">
      <c r="A87" s="633" t="s">
        <v>431</v>
      </c>
      <c r="B87" s="634" t="s">
        <v>514</v>
      </c>
    </row>
    <row r="88" ht="15" spans="1:2">
      <c r="A88" s="633" t="s">
        <v>431</v>
      </c>
      <c r="B88" s="636" t="s">
        <v>515</v>
      </c>
    </row>
    <row r="89" ht="15" spans="1:2">
      <c r="A89" s="633" t="s">
        <v>431</v>
      </c>
      <c r="B89" s="634" t="s">
        <v>516</v>
      </c>
    </row>
    <row r="90" ht="15" spans="1:2">
      <c r="A90" s="633" t="s">
        <v>431</v>
      </c>
      <c r="B90" s="634" t="s">
        <v>517</v>
      </c>
    </row>
    <row r="91" ht="15" spans="1:2">
      <c r="A91" s="633" t="s">
        <v>431</v>
      </c>
      <c r="B91" s="634" t="s">
        <v>518</v>
      </c>
    </row>
    <row r="92" ht="15" spans="1:2">
      <c r="A92" s="633" t="s">
        <v>431</v>
      </c>
      <c r="B92" s="634" t="s">
        <v>519</v>
      </c>
    </row>
    <row r="93" ht="15" spans="1:2">
      <c r="A93" s="633" t="s">
        <v>431</v>
      </c>
      <c r="B93" s="634" t="s">
        <v>520</v>
      </c>
    </row>
    <row r="94" ht="15" spans="1:2">
      <c r="A94" s="633" t="s">
        <v>431</v>
      </c>
      <c r="B94" s="635" t="s">
        <v>521</v>
      </c>
    </row>
    <row r="95" ht="15" spans="1:2">
      <c r="A95" s="633" t="s">
        <v>431</v>
      </c>
      <c r="B95" s="634" t="s">
        <v>522</v>
      </c>
    </row>
    <row r="96" ht="15" spans="1:2">
      <c r="A96" s="633" t="s">
        <v>431</v>
      </c>
      <c r="B96" s="634" t="s">
        <v>523</v>
      </c>
    </row>
    <row r="97" ht="15" spans="1:2">
      <c r="A97" s="633" t="s">
        <v>431</v>
      </c>
      <c r="B97" s="634" t="s">
        <v>524</v>
      </c>
    </row>
    <row r="98" ht="15" spans="1:2">
      <c r="A98" s="633" t="s">
        <v>431</v>
      </c>
      <c r="B98" s="634" t="s">
        <v>525</v>
      </c>
    </row>
    <row r="99" ht="15" spans="1:2">
      <c r="A99" s="633" t="s">
        <v>431</v>
      </c>
      <c r="B99" s="634" t="s">
        <v>526</v>
      </c>
    </row>
    <row r="100" ht="15" spans="1:2">
      <c r="A100" s="633" t="s">
        <v>431</v>
      </c>
      <c r="B100" s="635" t="s">
        <v>527</v>
      </c>
    </row>
    <row r="101" ht="15" spans="1:2">
      <c r="A101" s="633" t="s">
        <v>431</v>
      </c>
      <c r="B101" s="635" t="s">
        <v>528</v>
      </c>
    </row>
    <row r="102" ht="15" spans="1:2">
      <c r="A102" s="633" t="s">
        <v>431</v>
      </c>
      <c r="B102" s="635" t="s">
        <v>529</v>
      </c>
    </row>
    <row r="103" ht="15" spans="1:2">
      <c r="A103" s="633" t="s">
        <v>431</v>
      </c>
      <c r="B103" s="635" t="s">
        <v>530</v>
      </c>
    </row>
    <row r="104" ht="15" spans="1:2">
      <c r="A104" s="633" t="s">
        <v>431</v>
      </c>
      <c r="B104" s="635" t="s">
        <v>531</v>
      </c>
    </row>
    <row r="105" ht="15" spans="1:2">
      <c r="A105" s="633" t="s">
        <v>431</v>
      </c>
      <c r="B105" s="634" t="s">
        <v>532</v>
      </c>
    </row>
    <row r="106" ht="15" spans="1:2">
      <c r="A106" s="633" t="s">
        <v>431</v>
      </c>
      <c r="B106" s="635" t="s">
        <v>533</v>
      </c>
    </row>
    <row r="107" ht="15" spans="1:2">
      <c r="A107" s="633" t="s">
        <v>431</v>
      </c>
      <c r="B107" s="635" t="s">
        <v>534</v>
      </c>
    </row>
    <row r="108" ht="15" spans="1:2">
      <c r="A108" s="633" t="s">
        <v>431</v>
      </c>
      <c r="B108" s="635" t="s">
        <v>535</v>
      </c>
    </row>
    <row r="109" ht="15" spans="1:2">
      <c r="A109" s="633" t="s">
        <v>431</v>
      </c>
      <c r="B109" s="635" t="s">
        <v>536</v>
      </c>
    </row>
    <row r="110" ht="15" spans="1:2">
      <c r="A110" s="633" t="s">
        <v>431</v>
      </c>
      <c r="B110" s="635" t="s">
        <v>537</v>
      </c>
    </row>
    <row r="111" ht="15" spans="1:2">
      <c r="A111" s="633" t="s">
        <v>431</v>
      </c>
      <c r="B111" s="634" t="s">
        <v>538</v>
      </c>
    </row>
    <row r="112" ht="15" spans="1:2">
      <c r="A112" s="633" t="s">
        <v>431</v>
      </c>
      <c r="B112" s="635" t="s">
        <v>539</v>
      </c>
    </row>
    <row r="113" ht="15" spans="1:2">
      <c r="A113" s="633" t="s">
        <v>431</v>
      </c>
      <c r="B113" s="635" t="s">
        <v>540</v>
      </c>
    </row>
    <row r="114" ht="15" spans="1:2">
      <c r="A114" s="633" t="s">
        <v>431</v>
      </c>
      <c r="B114" s="635" t="s">
        <v>541</v>
      </c>
    </row>
    <row r="115" ht="15" spans="1:2">
      <c r="A115" s="633" t="s">
        <v>431</v>
      </c>
      <c r="B115" s="635" t="s">
        <v>542</v>
      </c>
    </row>
    <row r="116" ht="15" spans="1:2">
      <c r="A116" s="633" t="s">
        <v>431</v>
      </c>
      <c r="B116" s="635" t="s">
        <v>543</v>
      </c>
    </row>
    <row r="117" ht="15" spans="1:2">
      <c r="A117" s="633" t="s">
        <v>431</v>
      </c>
      <c r="B117" s="635" t="s">
        <v>544</v>
      </c>
    </row>
    <row r="118" ht="15" spans="1:2">
      <c r="A118" s="633" t="s">
        <v>431</v>
      </c>
      <c r="B118" s="635" t="s">
        <v>545</v>
      </c>
    </row>
    <row r="119" ht="15" spans="1:2">
      <c r="A119" s="633" t="s">
        <v>431</v>
      </c>
      <c r="B119" s="635" t="s">
        <v>546</v>
      </c>
    </row>
    <row r="120" ht="15" spans="1:2">
      <c r="A120" s="633" t="s">
        <v>431</v>
      </c>
      <c r="B120" s="635" t="s">
        <v>547</v>
      </c>
    </row>
    <row r="121" ht="15" spans="1:2">
      <c r="A121" s="633" t="s">
        <v>431</v>
      </c>
      <c r="B121" s="634" t="s">
        <v>548</v>
      </c>
    </row>
    <row r="122" ht="15" spans="1:2">
      <c r="A122" s="633" t="s">
        <v>431</v>
      </c>
      <c r="B122" s="635" t="s">
        <v>549</v>
      </c>
    </row>
    <row r="123" ht="15" spans="1:2">
      <c r="A123" s="633" t="s">
        <v>431</v>
      </c>
      <c r="B123" s="635" t="s">
        <v>550</v>
      </c>
    </row>
    <row r="124" ht="15" spans="1:2">
      <c r="A124" s="633" t="s">
        <v>431</v>
      </c>
      <c r="B124" s="635" t="s">
        <v>551</v>
      </c>
    </row>
    <row r="125" ht="15" spans="1:2">
      <c r="A125" s="633" t="s">
        <v>431</v>
      </c>
      <c r="B125" s="635" t="s">
        <v>552</v>
      </c>
    </row>
    <row r="126" ht="15" spans="1:2">
      <c r="A126" s="633" t="s">
        <v>431</v>
      </c>
      <c r="B126" s="635" t="s">
        <v>553</v>
      </c>
    </row>
    <row r="127" ht="15" spans="1:2">
      <c r="A127" s="633" t="s">
        <v>431</v>
      </c>
      <c r="B127" s="635" t="s">
        <v>554</v>
      </c>
    </row>
    <row r="128" ht="15" spans="1:2">
      <c r="A128" s="633" t="s">
        <v>431</v>
      </c>
      <c r="B128" s="634" t="s">
        <v>555</v>
      </c>
    </row>
    <row r="129" ht="15" spans="1:2">
      <c r="A129" s="633" t="s">
        <v>431</v>
      </c>
      <c r="B129" s="634" t="s">
        <v>556</v>
      </c>
    </row>
    <row r="130" ht="15" spans="1:2">
      <c r="A130" s="633" t="s">
        <v>431</v>
      </c>
      <c r="B130" s="635" t="s">
        <v>557</v>
      </c>
    </row>
    <row r="131" ht="15" spans="1:2">
      <c r="A131" s="633" t="s">
        <v>431</v>
      </c>
      <c r="B131" s="634" t="s">
        <v>558</v>
      </c>
    </row>
    <row r="132" ht="15" spans="1:2">
      <c r="A132" s="633" t="s">
        <v>431</v>
      </c>
      <c r="B132" s="634" t="s">
        <v>559</v>
      </c>
    </row>
    <row r="133" ht="15" spans="1:2">
      <c r="A133" s="633" t="s">
        <v>431</v>
      </c>
      <c r="B133" s="634" t="s">
        <v>560</v>
      </c>
    </row>
    <row r="134" ht="15" spans="1:2">
      <c r="A134" s="633" t="s">
        <v>431</v>
      </c>
      <c r="B134" s="635" t="s">
        <v>561</v>
      </c>
    </row>
    <row r="135" ht="15" spans="1:2">
      <c r="A135" s="633" t="s">
        <v>431</v>
      </c>
      <c r="B135" s="634" t="s">
        <v>562</v>
      </c>
    </row>
    <row r="136" ht="15" spans="1:2">
      <c r="A136" s="633" t="s">
        <v>431</v>
      </c>
      <c r="B136" s="635" t="s">
        <v>563</v>
      </c>
    </row>
    <row r="137" ht="15" spans="1:2">
      <c r="A137" s="633" t="s">
        <v>431</v>
      </c>
      <c r="B137" s="634" t="s">
        <v>564</v>
      </c>
    </row>
    <row r="138" ht="15" spans="1:2">
      <c r="A138" s="633" t="s">
        <v>431</v>
      </c>
      <c r="B138" s="634" t="s">
        <v>565</v>
      </c>
    </row>
    <row r="139" ht="15" spans="1:2">
      <c r="A139" s="633" t="s">
        <v>431</v>
      </c>
      <c r="B139" s="634" t="s">
        <v>566</v>
      </c>
    </row>
    <row r="140" ht="15" spans="1:2">
      <c r="A140" s="633" t="s">
        <v>567</v>
      </c>
      <c r="B140" s="635" t="s">
        <v>568</v>
      </c>
    </row>
    <row r="141" ht="15" spans="1:2">
      <c r="A141" s="633" t="s">
        <v>567</v>
      </c>
      <c r="B141" s="634" t="s">
        <v>569</v>
      </c>
    </row>
    <row r="142" ht="15" spans="1:2">
      <c r="A142" s="633" t="s">
        <v>567</v>
      </c>
      <c r="B142" s="635" t="s">
        <v>570</v>
      </c>
    </row>
    <row r="143" ht="15" spans="1:2">
      <c r="A143" s="633" t="s">
        <v>567</v>
      </c>
      <c r="B143" s="635" t="s">
        <v>571</v>
      </c>
    </row>
    <row r="144" ht="15" spans="1:2">
      <c r="A144" s="633" t="s">
        <v>567</v>
      </c>
      <c r="B144" s="634" t="s">
        <v>572</v>
      </c>
    </row>
    <row r="145" ht="15" spans="1:2">
      <c r="A145" s="633" t="s">
        <v>573</v>
      </c>
      <c r="B145" s="634" t="s">
        <v>574</v>
      </c>
    </row>
    <row r="146" ht="15" spans="1:2">
      <c r="A146" s="633" t="s">
        <v>573</v>
      </c>
      <c r="B146" s="634" t="s">
        <v>575</v>
      </c>
    </row>
    <row r="147" ht="15" spans="1:2">
      <c r="A147" s="633" t="s">
        <v>573</v>
      </c>
      <c r="B147" s="635" t="s">
        <v>576</v>
      </c>
    </row>
    <row r="148" ht="15" spans="1:2">
      <c r="A148" s="633" t="s">
        <v>573</v>
      </c>
      <c r="B148" s="635" t="s">
        <v>577</v>
      </c>
    </row>
    <row r="149" ht="15" spans="1:2">
      <c r="A149" s="633" t="s">
        <v>573</v>
      </c>
      <c r="B149" s="635" t="s">
        <v>578</v>
      </c>
    </row>
    <row r="150" ht="15" spans="1:2">
      <c r="A150" s="633" t="s">
        <v>573</v>
      </c>
      <c r="B150" s="635" t="s">
        <v>579</v>
      </c>
    </row>
    <row r="151" ht="15" spans="1:2">
      <c r="A151" s="633" t="s">
        <v>573</v>
      </c>
      <c r="B151" s="635" t="s">
        <v>580</v>
      </c>
    </row>
    <row r="152" ht="15" spans="1:2">
      <c r="A152" s="633" t="s">
        <v>581</v>
      </c>
      <c r="B152" s="634" t="s">
        <v>582</v>
      </c>
    </row>
    <row r="153" ht="15" spans="1:2">
      <c r="A153" s="633" t="s">
        <v>581</v>
      </c>
      <c r="B153" s="635" t="s">
        <v>583</v>
      </c>
    </row>
    <row r="154" ht="15" spans="1:2">
      <c r="A154" s="633" t="s">
        <v>584</v>
      </c>
      <c r="B154" s="634" t="s">
        <v>585</v>
      </c>
    </row>
    <row r="155" ht="15" spans="1:2">
      <c r="A155" s="633" t="s">
        <v>584</v>
      </c>
      <c r="B155" s="635" t="s">
        <v>586</v>
      </c>
    </row>
    <row r="156" ht="15" spans="1:2">
      <c r="A156" s="633" t="s">
        <v>584</v>
      </c>
      <c r="B156" s="634" t="s">
        <v>429</v>
      </c>
    </row>
    <row r="157" ht="15" spans="1:2">
      <c r="A157" s="633" t="s">
        <v>587</v>
      </c>
      <c r="B157" s="634" t="s">
        <v>588</v>
      </c>
    </row>
    <row r="158" ht="15" spans="1:2">
      <c r="A158" s="633" t="s">
        <v>587</v>
      </c>
      <c r="B158" s="634" t="s">
        <v>589</v>
      </c>
    </row>
    <row r="159" ht="15" spans="1:2">
      <c r="A159" s="633" t="s">
        <v>587</v>
      </c>
      <c r="B159" s="634" t="s">
        <v>590</v>
      </c>
    </row>
    <row r="160" ht="15" spans="1:2">
      <c r="A160" s="633" t="s">
        <v>587</v>
      </c>
      <c r="B160" s="634" t="s">
        <v>591</v>
      </c>
    </row>
    <row r="161" ht="15" spans="1:2">
      <c r="A161" s="633" t="s">
        <v>587</v>
      </c>
      <c r="B161" s="635" t="s">
        <v>592</v>
      </c>
    </row>
    <row r="162" ht="15" spans="1:2">
      <c r="A162" s="633" t="s">
        <v>587</v>
      </c>
      <c r="B162" s="634" t="s">
        <v>593</v>
      </c>
    </row>
    <row r="163" ht="15" spans="1:2">
      <c r="A163" s="633" t="s">
        <v>587</v>
      </c>
      <c r="B163" s="635" t="s">
        <v>594</v>
      </c>
    </row>
    <row r="164" ht="15" spans="1:2">
      <c r="A164" s="633" t="s">
        <v>595</v>
      </c>
      <c r="B164" s="634" t="s">
        <v>315</v>
      </c>
    </row>
    <row r="165" ht="15" spans="1:2">
      <c r="A165" s="633" t="s">
        <v>596</v>
      </c>
      <c r="B165" s="634" t="s">
        <v>597</v>
      </c>
    </row>
    <row r="166" ht="15" spans="1:2">
      <c r="A166" s="633" t="s">
        <v>596</v>
      </c>
      <c r="B166" s="634" t="s">
        <v>598</v>
      </c>
    </row>
    <row r="167" ht="15" spans="1:2">
      <c r="A167" s="633" t="s">
        <v>599</v>
      </c>
      <c r="B167" s="635" t="s">
        <v>600</v>
      </c>
    </row>
    <row r="168" ht="15" spans="1:2">
      <c r="A168" s="633" t="s">
        <v>601</v>
      </c>
      <c r="B168" s="634" t="s">
        <v>602</v>
      </c>
    </row>
    <row r="169" ht="15" spans="1:2">
      <c r="A169" s="633" t="s">
        <v>601</v>
      </c>
      <c r="B169" s="634" t="s">
        <v>603</v>
      </c>
    </row>
    <row r="170" ht="15" spans="1:2">
      <c r="A170" s="633" t="s">
        <v>601</v>
      </c>
      <c r="B170" s="634" t="s">
        <v>604</v>
      </c>
    </row>
    <row r="171" ht="15" spans="1:2">
      <c r="A171" s="633" t="s">
        <v>601</v>
      </c>
      <c r="B171" s="635" t="s">
        <v>605</v>
      </c>
    </row>
    <row r="172" ht="15" spans="1:2">
      <c r="A172" s="633" t="s">
        <v>606</v>
      </c>
      <c r="B172" s="634" t="s">
        <v>607</v>
      </c>
    </row>
    <row r="173" ht="15" spans="1:2">
      <c r="A173" s="633" t="s">
        <v>606</v>
      </c>
      <c r="B173" s="634" t="s">
        <v>608</v>
      </c>
    </row>
    <row r="174" ht="15" spans="1:2">
      <c r="A174" s="633" t="s">
        <v>606</v>
      </c>
      <c r="B174" s="634" t="s">
        <v>609</v>
      </c>
    </row>
    <row r="175" ht="15" spans="1:2">
      <c r="A175" s="633" t="s">
        <v>606</v>
      </c>
      <c r="B175" s="634" t="s">
        <v>610</v>
      </c>
    </row>
    <row r="176" ht="15" spans="1:2">
      <c r="A176" s="633" t="s">
        <v>606</v>
      </c>
      <c r="B176" s="634" t="s">
        <v>611</v>
      </c>
    </row>
    <row r="177" ht="15" spans="1:2">
      <c r="A177" s="633" t="s">
        <v>606</v>
      </c>
      <c r="B177" s="634" t="s">
        <v>612</v>
      </c>
    </row>
    <row r="178" ht="15" spans="1:2">
      <c r="A178" s="633" t="s">
        <v>606</v>
      </c>
      <c r="B178" s="634" t="s">
        <v>613</v>
      </c>
    </row>
    <row r="179" ht="15" spans="1:2">
      <c r="A179" s="633" t="s">
        <v>606</v>
      </c>
      <c r="B179" s="634" t="s">
        <v>614</v>
      </c>
    </row>
    <row r="180" ht="15" spans="1:2">
      <c r="A180" s="633" t="s">
        <v>606</v>
      </c>
      <c r="B180" s="634" t="s">
        <v>615</v>
      </c>
    </row>
    <row r="181" ht="15" spans="1:2">
      <c r="A181" s="633" t="s">
        <v>606</v>
      </c>
      <c r="B181" s="635" t="s">
        <v>616</v>
      </c>
    </row>
    <row r="182" ht="15" spans="1:2">
      <c r="A182" s="633" t="s">
        <v>606</v>
      </c>
      <c r="B182" s="634" t="s">
        <v>617</v>
      </c>
    </row>
    <row r="183" ht="15" spans="1:2">
      <c r="A183" s="633" t="s">
        <v>606</v>
      </c>
      <c r="B183" s="634" t="s">
        <v>478</v>
      </c>
    </row>
    <row r="184" ht="15" spans="1:2">
      <c r="A184" s="633" t="s">
        <v>606</v>
      </c>
      <c r="B184" s="634" t="s">
        <v>618</v>
      </c>
    </row>
    <row r="185" ht="15" spans="1:2">
      <c r="A185" s="633" t="s">
        <v>606</v>
      </c>
      <c r="B185" s="634" t="s">
        <v>619</v>
      </c>
    </row>
    <row r="186" ht="15" spans="1:2">
      <c r="A186" s="633" t="s">
        <v>606</v>
      </c>
      <c r="B186" s="634" t="s">
        <v>620</v>
      </c>
    </row>
    <row r="187" ht="15" spans="1:2">
      <c r="A187" s="633" t="s">
        <v>606</v>
      </c>
      <c r="B187" s="634" t="s">
        <v>621</v>
      </c>
    </row>
    <row r="188" ht="15" spans="1:2">
      <c r="A188" s="633" t="s">
        <v>606</v>
      </c>
      <c r="B188" s="634" t="s">
        <v>622</v>
      </c>
    </row>
    <row r="189" ht="15" spans="1:2">
      <c r="A189" s="633" t="s">
        <v>606</v>
      </c>
      <c r="B189" s="634" t="s">
        <v>623</v>
      </c>
    </row>
    <row r="190" ht="15" spans="1:2">
      <c r="A190" s="633" t="s">
        <v>606</v>
      </c>
      <c r="B190" s="634" t="s">
        <v>624</v>
      </c>
    </row>
    <row r="191" ht="15" spans="1:2">
      <c r="A191" s="633" t="s">
        <v>606</v>
      </c>
      <c r="B191" s="634" t="s">
        <v>625</v>
      </c>
    </row>
    <row r="192" ht="15" spans="1:2">
      <c r="A192" s="633" t="s">
        <v>606</v>
      </c>
      <c r="B192" s="634" t="s">
        <v>626</v>
      </c>
    </row>
    <row r="193" ht="15" spans="1:2">
      <c r="A193" s="633" t="s">
        <v>606</v>
      </c>
      <c r="B193" s="634" t="s">
        <v>627</v>
      </c>
    </row>
    <row r="194" ht="15" spans="1:2">
      <c r="A194" s="633" t="s">
        <v>606</v>
      </c>
      <c r="B194" s="634" t="s">
        <v>628</v>
      </c>
    </row>
    <row r="195" ht="15" spans="1:2">
      <c r="A195" s="633" t="s">
        <v>606</v>
      </c>
      <c r="B195" s="634" t="s">
        <v>629</v>
      </c>
    </row>
    <row r="196" ht="15" spans="1:2">
      <c r="A196" s="633" t="s">
        <v>606</v>
      </c>
      <c r="B196" s="634" t="s">
        <v>630</v>
      </c>
    </row>
    <row r="197" ht="15" spans="1:2">
      <c r="A197" s="633" t="s">
        <v>606</v>
      </c>
      <c r="B197" s="635" t="s">
        <v>631</v>
      </c>
    </row>
    <row r="198" ht="15" spans="1:2">
      <c r="A198" s="633" t="s">
        <v>606</v>
      </c>
      <c r="B198" s="635" t="s">
        <v>632</v>
      </c>
    </row>
    <row r="199" ht="15" spans="1:2">
      <c r="A199" s="633" t="s">
        <v>606</v>
      </c>
      <c r="B199" s="634" t="s">
        <v>633</v>
      </c>
    </row>
    <row r="200" ht="15" spans="1:2">
      <c r="A200" s="633" t="s">
        <v>606</v>
      </c>
      <c r="B200" s="635" t="s">
        <v>634</v>
      </c>
    </row>
    <row r="201" ht="15" spans="1:2">
      <c r="A201" s="633" t="s">
        <v>606</v>
      </c>
      <c r="B201" s="635" t="s">
        <v>635</v>
      </c>
    </row>
    <row r="202" ht="15" spans="1:2">
      <c r="A202" s="633" t="s">
        <v>606</v>
      </c>
      <c r="B202" s="635" t="s">
        <v>636</v>
      </c>
    </row>
    <row r="203" ht="15" spans="1:2">
      <c r="A203" s="633" t="s">
        <v>606</v>
      </c>
      <c r="B203" s="635" t="s">
        <v>637</v>
      </c>
    </row>
    <row r="204" ht="15" spans="1:2">
      <c r="A204" s="633" t="s">
        <v>606</v>
      </c>
      <c r="B204" s="634" t="s">
        <v>638</v>
      </c>
    </row>
    <row r="205" ht="15" spans="1:2">
      <c r="A205" s="633" t="s">
        <v>606</v>
      </c>
      <c r="B205" s="634" t="s">
        <v>639</v>
      </c>
    </row>
    <row r="206" ht="15" spans="1:2">
      <c r="A206" s="633" t="s">
        <v>606</v>
      </c>
      <c r="B206" s="634" t="s">
        <v>640</v>
      </c>
    </row>
    <row r="207" ht="15" spans="1:2">
      <c r="A207" s="633" t="s">
        <v>606</v>
      </c>
      <c r="B207" s="634" t="s">
        <v>641</v>
      </c>
    </row>
    <row r="208" ht="15" spans="1:2">
      <c r="A208" s="633" t="s">
        <v>606</v>
      </c>
      <c r="B208" s="635" t="s">
        <v>642</v>
      </c>
    </row>
    <row r="209" ht="15" spans="1:2">
      <c r="A209" s="633" t="s">
        <v>606</v>
      </c>
      <c r="B209" s="634" t="s">
        <v>643</v>
      </c>
    </row>
    <row r="210" ht="15" spans="1:2">
      <c r="A210" s="633" t="s">
        <v>606</v>
      </c>
      <c r="B210" s="634" t="s">
        <v>644</v>
      </c>
    </row>
    <row r="211" ht="15" spans="1:2">
      <c r="A211" s="633" t="s">
        <v>645</v>
      </c>
      <c r="B211" s="634" t="s">
        <v>433</v>
      </c>
    </row>
    <row r="212" ht="15" spans="1:2">
      <c r="A212" s="633" t="s">
        <v>645</v>
      </c>
      <c r="B212" s="634" t="s">
        <v>646</v>
      </c>
    </row>
    <row r="213" ht="15" spans="1:2">
      <c r="A213" s="633" t="s">
        <v>645</v>
      </c>
      <c r="B213" s="634" t="s">
        <v>647</v>
      </c>
    </row>
    <row r="214" ht="15" spans="1:2">
      <c r="A214" s="633" t="s">
        <v>645</v>
      </c>
      <c r="B214" s="634" t="s">
        <v>648</v>
      </c>
    </row>
    <row r="215" ht="15" spans="1:2">
      <c r="A215" s="633" t="s">
        <v>645</v>
      </c>
      <c r="B215" s="634" t="s">
        <v>649</v>
      </c>
    </row>
    <row r="216" ht="15" spans="1:2">
      <c r="A216" s="633" t="s">
        <v>645</v>
      </c>
      <c r="B216" s="635" t="s">
        <v>650</v>
      </c>
    </row>
    <row r="217" ht="15" spans="1:2">
      <c r="A217" s="633" t="s">
        <v>645</v>
      </c>
      <c r="B217" s="634" t="s">
        <v>651</v>
      </c>
    </row>
    <row r="218" ht="15" spans="1:2">
      <c r="A218" s="633" t="s">
        <v>645</v>
      </c>
      <c r="B218" s="634" t="s">
        <v>652</v>
      </c>
    </row>
    <row r="219" ht="15" spans="1:2">
      <c r="A219" s="633" t="s">
        <v>645</v>
      </c>
      <c r="B219" s="634" t="s">
        <v>653</v>
      </c>
    </row>
    <row r="220" ht="15" spans="1:2">
      <c r="A220" s="633" t="s">
        <v>645</v>
      </c>
      <c r="B220" s="634" t="s">
        <v>654</v>
      </c>
    </row>
    <row r="221" ht="15" spans="1:2">
      <c r="A221" s="633" t="s">
        <v>645</v>
      </c>
      <c r="B221" s="634" t="s">
        <v>655</v>
      </c>
    </row>
    <row r="222" ht="15" spans="1:2">
      <c r="A222" s="633" t="s">
        <v>645</v>
      </c>
      <c r="B222" s="634" t="s">
        <v>656</v>
      </c>
    </row>
    <row r="223" ht="15" spans="1:2">
      <c r="A223" s="633" t="s">
        <v>645</v>
      </c>
      <c r="B223" s="634" t="s">
        <v>657</v>
      </c>
    </row>
    <row r="224" ht="15" spans="1:2">
      <c r="A224" s="633" t="s">
        <v>645</v>
      </c>
      <c r="B224" s="634" t="s">
        <v>658</v>
      </c>
    </row>
    <row r="225" ht="15" spans="1:2">
      <c r="A225" s="633" t="s">
        <v>645</v>
      </c>
      <c r="B225" s="634" t="s">
        <v>659</v>
      </c>
    </row>
    <row r="226" ht="15" spans="1:2">
      <c r="A226" s="633" t="s">
        <v>645</v>
      </c>
      <c r="B226" s="634" t="s">
        <v>660</v>
      </c>
    </row>
    <row r="227" ht="15" spans="1:2">
      <c r="A227" s="633" t="s">
        <v>645</v>
      </c>
      <c r="B227" s="634" t="s">
        <v>661</v>
      </c>
    </row>
    <row r="228" ht="15" spans="1:2">
      <c r="A228" s="633" t="s">
        <v>645</v>
      </c>
      <c r="B228" s="634" t="s">
        <v>662</v>
      </c>
    </row>
    <row r="229" ht="15" spans="1:2">
      <c r="A229" s="633" t="s">
        <v>645</v>
      </c>
      <c r="B229" s="634" t="s">
        <v>663</v>
      </c>
    </row>
    <row r="230" ht="15" spans="1:2">
      <c r="A230" s="633" t="s">
        <v>645</v>
      </c>
      <c r="B230" s="634" t="s">
        <v>664</v>
      </c>
    </row>
    <row r="231" ht="15" spans="1:2">
      <c r="A231" s="633" t="s">
        <v>645</v>
      </c>
      <c r="B231" s="635" t="s">
        <v>665</v>
      </c>
    </row>
    <row r="232" ht="15" spans="1:2">
      <c r="A232" s="633" t="s">
        <v>645</v>
      </c>
      <c r="B232" s="635" t="s">
        <v>666</v>
      </c>
    </row>
    <row r="233" ht="15" spans="1:2">
      <c r="A233" s="633" t="s">
        <v>645</v>
      </c>
      <c r="B233" s="635" t="s">
        <v>667</v>
      </c>
    </row>
    <row r="234" ht="15" spans="1:2">
      <c r="A234" s="633" t="s">
        <v>645</v>
      </c>
      <c r="B234" s="635" t="s">
        <v>668</v>
      </c>
    </row>
    <row r="235" ht="15" spans="1:2">
      <c r="A235" s="633" t="s">
        <v>645</v>
      </c>
      <c r="B235" s="635" t="s">
        <v>669</v>
      </c>
    </row>
    <row r="236" ht="15" spans="1:2">
      <c r="A236" s="633" t="s">
        <v>645</v>
      </c>
      <c r="B236" s="634" t="s">
        <v>670</v>
      </c>
    </row>
  </sheetData>
  <mergeCells count="1">
    <mergeCell ref="A1:B1"/>
  </mergeCells>
  <hyperlinks>
    <hyperlink ref="C1" location="目录!A1" display="目录"/>
    <hyperlink ref="C2" location="'D4-HKDHL化工价'!A1" display="D4-HKDHL化工价"/>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40</vt:i4>
      </vt:variant>
    </vt:vector>
  </HeadingPairs>
  <TitlesOfParts>
    <vt:vector size="40" baseType="lpstr">
      <vt:lpstr>目录</vt:lpstr>
      <vt:lpstr>DHL要求</vt:lpstr>
      <vt:lpstr>联邦要求</vt:lpstr>
      <vt:lpstr>TNT规则 </vt:lpstr>
      <vt:lpstr>UPS要求</vt:lpstr>
      <vt:lpstr>D3-HKDHL电池价</vt:lpstr>
      <vt:lpstr>D3-分区</vt:lpstr>
      <vt:lpstr>D4-HKDHL化工价</vt:lpstr>
      <vt:lpstr>D4-HKDHL化工价-分区</vt:lpstr>
      <vt:lpstr>D5-HKDHL特货价</vt:lpstr>
      <vt:lpstr>D5-HKDHL特货价-分区</vt:lpstr>
      <vt:lpstr>UPS公布价</vt:lpstr>
      <vt:lpstr>U1- HKUPS品牌价</vt:lpstr>
      <vt:lpstr>U1分区</vt:lpstr>
      <vt:lpstr>U2-HKUPS红单电池价</vt:lpstr>
      <vt:lpstr>HKUPS分区</vt:lpstr>
      <vt:lpstr>U3-HKUPS特货价</vt:lpstr>
      <vt:lpstr>U4-HKUPS化工价</vt:lpstr>
      <vt:lpstr>U7－HKUPS小货促销价</vt:lpstr>
      <vt:lpstr>F2-香港联邦特货价</vt:lpstr>
      <vt:lpstr>F1&amp;F2分区</vt:lpstr>
      <vt:lpstr>F3-香港联邦特货-T价</vt:lpstr>
      <vt:lpstr>F3分区表</vt:lpstr>
      <vt:lpstr>F4-香港联邦化工价</vt:lpstr>
      <vt:lpstr>F4-分区表</vt:lpstr>
      <vt:lpstr>F5-香港联邦敏感价</vt:lpstr>
      <vt:lpstr>F5-分区</vt:lpstr>
      <vt:lpstr>F9-大陆联邦特货价</vt:lpstr>
      <vt:lpstr>F9-分区</vt:lpstr>
      <vt:lpstr>E1-韩国EMS</vt:lpstr>
      <vt:lpstr>美国联邦电池价</vt:lpstr>
      <vt:lpstr>美1-美加电池专线</vt:lpstr>
      <vt:lpstr>美2-美国特货专线价</vt:lpstr>
      <vt:lpstr>欧1-欧洲电池专线价</vt:lpstr>
      <vt:lpstr>B1-澳洲电池专线价</vt:lpstr>
      <vt:lpstr>B3-东南亚电池专线</vt:lpstr>
      <vt:lpstr>B4-日新台电池专线</vt:lpstr>
      <vt:lpstr>B9-澳洲特货专线</vt:lpstr>
      <vt:lpstr>B-10香港特货专线</vt:lpstr>
      <vt:lpstr>四大快递不接带电国家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吹。          </cp:lastModifiedBy>
  <dcterms:created xsi:type="dcterms:W3CDTF">2020-04-16T11:12:00Z</dcterms:created>
  <dcterms:modified xsi:type="dcterms:W3CDTF">2022-06-18T07:28:35Z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14275276020047C89001FBAD60C071CB</vt:lpwstr>
  </property>
  <property fmtid="{D5CDD505-2E9C-101B-9397-08002B2CF9AE}" pid="4" name="commondata">
    <vt:lpwstr>eyJoZGlkIjoiNGY4YTU5YzZkMDk2YWEzM2ZhZjVlYmM5NmY1OWRhN2YifQ==</vt:lpwstr>
  </property>
</Properties>
</file>