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分区" sheetId="70" r:id="rId14"/>
    <sheet name="U2-HKUPS红单电池价" sheetId="37" r:id="rId15"/>
    <sheet name="HKUPS分区" sheetId="17" r:id="rId16"/>
    <sheet name="U3-HKUPS特货价" sheetId="38" r:id="rId17"/>
    <sheet name="F1-香港联邦化妆品价" sheetId="109" r:id="rId18"/>
    <sheet name="F1分区" sheetId="110" r:id="rId19"/>
    <sheet name="F2-香港联邦特货价" sheetId="4" r:id="rId20"/>
    <sheet name="F2分区" sheetId="27" r:id="rId21"/>
    <sheet name="F3-香港联邦特货-T价" sheetId="102" r:id="rId22"/>
    <sheet name="F3分区表" sheetId="103" r:id="rId23"/>
    <sheet name="F4-香港联邦特货大货促销价" sheetId="104" r:id="rId24"/>
    <sheet name="F5-香港联邦敏感价" sheetId="83" r:id="rId25"/>
    <sheet name="F5-分区" sheetId="89" r:id="rId26"/>
    <sheet name="F9-大陆联邦特货价" sheetId="67" r:id="rId27"/>
    <sheet name="F9-分区" sheetId="68" r:id="rId28"/>
    <sheet name="E1-韩国EMS" sheetId="96" r:id="rId29"/>
    <sheet name="美国联邦电池价" sheetId="34" r:id="rId30"/>
    <sheet name="美1-美加电池专线" sheetId="94" r:id="rId31"/>
    <sheet name="美2-美国特货专线" sheetId="111" r:id="rId32"/>
    <sheet name="欧1-欧洲电池专线价" sheetId="35" r:id="rId33"/>
    <sheet name="B4-日新台东南亚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s>
  <calcPr calcId="144525"/>
</workbook>
</file>

<file path=xl/sharedStrings.xml><?xml version="1.0" encoding="utf-8"?>
<sst xmlns="http://schemas.openxmlformats.org/spreadsheetml/2006/main" count="7056" uniqueCount="2891">
  <si>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</si>
  <si>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</si>
  <si>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</si>
  <si>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</si>
  <si>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</si>
  <si>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</si>
  <si>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9月燃油附加费：DHL:34%  FEDEX:35%  UPS:39.25%        因每周变动具体都以官网为准</t>
  </si>
  <si>
    <t>报价表名称</t>
  </si>
  <si>
    <t>报价调整</t>
  </si>
  <si>
    <t>在此进入</t>
  </si>
  <si>
    <t>渠道简介</t>
  </si>
  <si>
    <t>DHL规则</t>
  </si>
  <si>
    <t>D3-HKDHL电池价</t>
  </si>
  <si>
    <t>*</t>
  </si>
  <si>
    <t>点击查看</t>
  </si>
  <si>
    <t>正规DG渠道，原品名锂电池出货</t>
  </si>
  <si>
    <t>D4-HKDHL化工价</t>
  </si>
  <si>
    <t>接正规非危产品：大桶液体粉末,墨水，化工类,甲油胶，胶水</t>
  </si>
  <si>
    <t>D5-HKDHL特货价</t>
  </si>
  <si>
    <t>接大电机，马达，压缩机，冰箱空调,干货食品</t>
  </si>
  <si>
    <t>UPS规则</t>
  </si>
  <si>
    <t>U1-HKUPS品牌价</t>
  </si>
  <si>
    <t xml:space="preserve">可接各种品牌产品和带电产品，防疫物资       </t>
  </si>
  <si>
    <t>U2-HKUPS红单电池价</t>
  </si>
  <si>
    <t xml:space="preserve">可接各种锂电池、超功率、移动电源   </t>
  </si>
  <si>
    <t>U3-HKUPS特货价</t>
  </si>
  <si>
    <r>
      <rPr>
        <b/>
        <sz val="11"/>
        <rFont val="宋体"/>
        <charset val="134"/>
        <scheme val="minor"/>
      </rPr>
      <t xml:space="preserve">可接食品，化妆品，防疫品和药品    </t>
    </r>
    <r>
      <rPr>
        <b/>
        <sz val="11"/>
        <color rgb="FFFF0000"/>
        <rFont val="宋体"/>
        <charset val="134"/>
        <scheme val="minor"/>
      </rPr>
      <t xml:space="preserve"> </t>
    </r>
  </si>
  <si>
    <t>FEDEX规则</t>
  </si>
  <si>
    <t>F1-香港联邦化妆品价</t>
  </si>
  <si>
    <t>价格上调</t>
  </si>
  <si>
    <t xml:space="preserve">可接各种常规化妆品（膏状液体单瓶限制300ML内）  </t>
  </si>
  <si>
    <t>F2-香港联邦特货价</t>
  </si>
  <si>
    <t xml:space="preserve">接液体&amp;颜料粉末（无限制，大桶均可），墨水，胶水，碳粉  </t>
  </si>
  <si>
    <t>F3-香港联邦特货-T价</t>
  </si>
  <si>
    <t>欧洲上调</t>
  </si>
  <si>
    <t xml:space="preserve">接品牌产品、化妆品液体，茶叶，防疫物资等 </t>
  </si>
  <si>
    <t>F4-香港联邦特货大货促销价</t>
  </si>
  <si>
    <t>化妆品，液体&amp;颜料粉末（无限制，大桶均可),品牌产品（不接手表&amp;手机）</t>
  </si>
  <si>
    <t>F5-香港联邦IP敏感价</t>
  </si>
  <si>
    <t xml:space="preserve">可接品牌电子产品，运动手表，衣包鞋,茶叶等           </t>
  </si>
  <si>
    <t>F9-大陆联邦特货价</t>
  </si>
  <si>
    <t>可接指甲油，各种化妆品</t>
  </si>
  <si>
    <t>EMS</t>
  </si>
  <si>
    <t>E1-韩国EMS</t>
  </si>
  <si>
    <t>不接易燃易爆/带电产品  其他产品均可邮寄 液体粉末大瓶大包均可</t>
  </si>
  <si>
    <t>美国联邦电池价</t>
  </si>
  <si>
    <t>大货下调</t>
  </si>
  <si>
    <r>
      <rPr>
        <b/>
        <sz val="11"/>
        <rFont val="宋体"/>
        <charset val="134"/>
        <scheme val="minor"/>
      </rPr>
      <t xml:space="preserve">专接南美，非洲，中东等国家各种电池，移动电源和平衡车    </t>
    </r>
    <r>
      <rPr>
        <b/>
        <sz val="11"/>
        <color rgb="FFFF0000"/>
        <rFont val="宋体"/>
        <charset val="134"/>
        <scheme val="minor"/>
      </rPr>
      <t xml:space="preserve"> </t>
    </r>
  </si>
  <si>
    <t>专线</t>
  </si>
  <si>
    <t>美1-美加电池专线</t>
  </si>
  <si>
    <r>
      <rPr>
        <b/>
        <sz val="11"/>
        <rFont val="宋体"/>
        <charset val="134"/>
        <scheme val="minor"/>
      </rPr>
      <t xml:space="preserve">可接电池，电弧打火机。时效稳定，双清包税   </t>
    </r>
    <r>
      <rPr>
        <b/>
        <sz val="11"/>
        <color rgb="FFFF0000"/>
        <rFont val="宋体"/>
        <charset val="134"/>
        <scheme val="minor"/>
      </rPr>
      <t xml:space="preserve"> </t>
    </r>
  </si>
  <si>
    <t>美2-美国特货专线</t>
  </si>
  <si>
    <t>美森/普船服务，可接食品，品牌，化妆品</t>
  </si>
  <si>
    <t>欧1-欧洲电池专线</t>
  </si>
  <si>
    <t>可接各种锂电池，移动电源，电弧打火机</t>
  </si>
  <si>
    <t>B4-日新台东南亚电池专线</t>
  </si>
  <si>
    <t>可接锂电池</t>
  </si>
  <si>
    <t>B9-澳洲特货专线</t>
  </si>
  <si>
    <t xml:space="preserve">可接食品，集运货，液体粉末，药品，电池  </t>
  </si>
  <si>
    <t>B10-香港特货专线</t>
  </si>
  <si>
    <t>可接食品，集运货，化妆品，防疫物资，药品等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</si>
  <si>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</si>
  <si>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</si>
  <si>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</si>
  <si>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</si>
  <si>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</si>
  <si>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</si>
  <si>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</si>
  <si>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</si>
  <si>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</si>
  <si>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</si>
  <si>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</si>
  <si>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</si>
  <si>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</si>
  <si>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</si>
  <si>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</si>
  <si>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</si>
  <si>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</si>
  <si>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</si>
  <si>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</si>
  <si>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</si>
  <si>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</si>
  <si>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</si>
  <si>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</si>
  <si>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</si>
  <si>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</si>
  <si>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</si>
  <si>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</si>
  <si>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</si>
  <si>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</si>
  <si>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</si>
  <si>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</si>
  <si>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</si>
  <si>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</si>
  <si>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</si>
  <si>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</si>
  <si>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</si>
  <si>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</si>
  <si>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</si>
  <si>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</si>
  <si>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</si>
  <si>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</si>
  <si>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</si>
  <si>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</si>
  <si>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</si>
  <si>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</si>
  <si>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</si>
  <si>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</si>
  <si>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</si>
  <si>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</si>
  <si>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</si>
  <si>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</si>
  <si>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</si>
  <si>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</si>
  <si>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</si>
  <si>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</si>
  <si>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</si>
  <si>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</si>
  <si>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</si>
  <si>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</si>
  <si>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</si>
  <si>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</si>
  <si>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</si>
  <si>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</si>
  <si>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</si>
  <si>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</si>
  <si>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</si>
  <si>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</si>
  <si>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</si>
  <si>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</si>
  <si>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</si>
  <si>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</si>
  <si>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</si>
  <si>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</si>
  <si>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</si>
  <si>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</si>
  <si>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</si>
  <si>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</si>
  <si>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</si>
  <si>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</si>
  <si>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</si>
  <si>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</si>
  <si>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</si>
  <si>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</si>
  <si>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</si>
  <si>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</si>
  <si>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</si>
  <si>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</si>
  <si>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</si>
  <si>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</si>
  <si>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</si>
  <si>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</si>
  <si>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</si>
  <si>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</si>
  <si>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</si>
  <si>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</si>
  <si>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</si>
  <si>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</si>
  <si>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</si>
  <si>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</si>
  <si>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</si>
  <si>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</si>
  <si>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</si>
  <si>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</si>
  <si>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</si>
  <si>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</si>
  <si>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</si>
  <si>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</si>
  <si>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</si>
  <si>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t>
    </r>
    <r>
      <rPr>
        <b/>
        <sz val="9"/>
        <color rgb="FF7030A0"/>
        <rFont val="Arial"/>
        <charset val="0"/>
      </rPr>
      <t xml:space="preserve">, </t>
    </r>
    <r>
      <rPr>
        <b/>
        <sz val="9"/>
        <color rgb="FF7030A0"/>
        <rFont val="宋体"/>
        <charset val="0"/>
      </rPr>
      <t>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</si>
  <si>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</si>
  <si>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</si>
  <si>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</si>
  <si>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</si>
  <si>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</si>
  <si>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</si>
  <si>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</si>
  <si>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</si>
  <si>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</si>
  <si>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</si>
  <si>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</si>
  <si>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</si>
  <si>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</si>
  <si>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</si>
  <si>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</si>
  <si>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</si>
  <si>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</si>
  <si>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</si>
  <si>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</si>
  <si>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</si>
  <si>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</si>
  <si>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</si>
  <si>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</si>
  <si>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</si>
  <si>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</si>
  <si>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</si>
  <si>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</si>
  <si>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</si>
  <si>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</si>
  <si>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</si>
  <si>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</si>
  <si>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</si>
  <si>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</si>
  <si>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</si>
  <si>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</si>
  <si>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</si>
  <si>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</si>
  <si>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</si>
  <si>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</si>
  <si>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</si>
  <si>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</si>
  <si>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</si>
  <si>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</si>
  <si>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</si>
  <si>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</si>
  <si>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</si>
  <si>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</si>
  <si>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</si>
  <si>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</si>
  <si>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</si>
  <si>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</si>
  <si>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</si>
  <si>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</si>
  <si>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</si>
  <si>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</si>
  <si>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</si>
  <si>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</si>
  <si>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</si>
  <si>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</si>
  <si>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</si>
  <si>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</si>
  <si>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</si>
  <si>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</si>
  <si>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</si>
  <si>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</si>
  <si>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</si>
  <si>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</si>
  <si>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</si>
  <si>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</si>
  <si>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</si>
  <si>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</si>
  <si>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</si>
  <si>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</si>
  <si>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</si>
  <si>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</si>
  <si>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</si>
  <si>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</si>
  <si>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</si>
  <si>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</si>
  <si>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</si>
  <si>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</si>
  <si>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</si>
  <si>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</si>
  <si>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</si>
  <si>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</si>
  <si>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</si>
  <si>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</si>
  <si>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</si>
  <si>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</si>
  <si>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</si>
  <si>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</si>
  <si>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</si>
  <si>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</si>
  <si>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</si>
  <si>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</si>
  <si>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</si>
  <si>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</si>
  <si>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</si>
  <si>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</si>
  <si>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</si>
  <si>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</si>
  <si>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</si>
  <si>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</si>
  <si>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</si>
  <si>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</si>
  <si>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</si>
  <si>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</si>
  <si>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</si>
  <si>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</si>
  <si>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</si>
  <si>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</si>
  <si>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</si>
  <si>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</si>
  <si>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</si>
  <si>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</si>
  <si>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</si>
  <si>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</si>
  <si>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</si>
  <si>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</si>
  <si>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</si>
  <si>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</si>
  <si>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</si>
  <si>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</si>
  <si>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</si>
  <si>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</si>
  <si>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</si>
  <si>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</si>
  <si>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</si>
  <si>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</si>
  <si>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</si>
  <si>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</si>
  <si>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</si>
  <si>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</si>
  <si>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</si>
  <si>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</si>
  <si>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</si>
  <si>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</si>
  <si>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</si>
  <si>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</si>
  <si>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</si>
  <si>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</si>
  <si>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</si>
  <si>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</si>
  <si>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</si>
  <si>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</si>
  <si>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</si>
  <si>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</si>
  <si>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</si>
  <si>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</si>
  <si>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</si>
  <si>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</si>
  <si>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</si>
  <si>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</si>
  <si>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</si>
  <si>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</si>
  <si>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</si>
  <si>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</si>
  <si>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</si>
  <si>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</si>
  <si>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</si>
  <si>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</si>
  <si>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</si>
  <si>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</si>
  <si>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</si>
  <si>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</si>
  <si>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</si>
  <si>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</si>
  <si>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</si>
  <si>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</si>
  <si>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</si>
  <si>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</si>
  <si>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</si>
  <si>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</si>
  <si>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冰岛,约旦,肯尼亚,科摩罗,科索沃,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</si>
  <si>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</si>
  <si>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</si>
  <si>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</si>
  <si>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</si>
  <si>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</si>
  <si>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</si>
  <si>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</si>
  <si>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</si>
  <si>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</si>
  <si>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</si>
  <si>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</si>
  <si>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</si>
  <si>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</si>
  <si>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</si>
  <si>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</si>
  <si>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</si>
  <si>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</si>
  <si>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</si>
  <si>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</si>
  <si>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</si>
  <si>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</si>
  <si>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</si>
  <si>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</si>
  <si>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</si>
  <si>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</si>
  <si>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</si>
  <si>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</si>
  <si>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</si>
  <si>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</si>
  <si>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</si>
  <si>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</si>
  <si>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</si>
  <si>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</si>
  <si>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</si>
  <si>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</si>
  <si>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</si>
  <si>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</si>
  <si>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</si>
  <si>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</si>
  <si>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</si>
  <si>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</si>
  <si>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</si>
  <si>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</si>
  <si>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</si>
  <si>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</si>
  <si>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</si>
  <si>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</si>
  <si>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</si>
  <si>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</si>
  <si>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</si>
  <si>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</si>
  <si>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</si>
  <si>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</si>
  <si>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</si>
  <si>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</si>
  <si>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</si>
  <si>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</si>
  <si>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</si>
  <si>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</si>
  <si>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</si>
  <si>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</si>
  <si>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</si>
  <si>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</si>
  <si>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</si>
  <si>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</si>
  <si>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</si>
  <si>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</si>
  <si>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</si>
  <si>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</si>
  <si>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</si>
  <si>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</si>
  <si>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</si>
  <si>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</si>
  <si>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</si>
  <si>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</si>
  <si>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</si>
  <si>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</si>
  <si>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</si>
  <si>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</si>
  <si>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</si>
  <si>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</si>
  <si>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</si>
  <si>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</si>
  <si>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</si>
  <si>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</si>
  <si>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</si>
  <si>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</si>
  <si>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</si>
  <si>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</si>
  <si>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</si>
  <si>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</si>
  <si>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</si>
  <si>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</si>
  <si>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</si>
  <si>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</si>
  <si>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</si>
  <si>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</si>
  <si>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</si>
  <si>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</si>
  <si>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</si>
  <si>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</si>
  <si>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</si>
  <si>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</si>
  <si>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</si>
  <si>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</si>
  <si>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</si>
  <si>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</si>
  <si>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</si>
  <si>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</si>
  <si>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</si>
  <si>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</si>
  <si>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</si>
  <si>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</si>
  <si>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</si>
  <si>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</si>
  <si>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</si>
  <si>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</si>
  <si>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</si>
  <si>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</si>
  <si>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</si>
  <si>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</si>
  <si>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</si>
  <si>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</si>
  <si>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</si>
  <si>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</si>
  <si>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</si>
  <si>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</si>
  <si>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</si>
  <si>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</si>
  <si>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</si>
  <si>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</si>
  <si>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</si>
  <si>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</si>
  <si>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</si>
  <si>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</si>
  <si>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</si>
  <si>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</si>
  <si>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</si>
  <si>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</si>
  <si>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</si>
  <si>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</si>
  <si>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</si>
  <si>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</si>
  <si>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</si>
  <si>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</si>
  <si>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</si>
  <si>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</si>
  <si>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</si>
  <si>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</si>
  <si>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</si>
  <si>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</si>
  <si>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</si>
  <si>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</si>
  <si>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</si>
  <si>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</si>
  <si>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</si>
  <si>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</si>
  <si>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</si>
  <si>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</si>
  <si>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</si>
  <si>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</si>
  <si>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</si>
  <si>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</si>
  <si>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</si>
  <si>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</si>
  <si>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</si>
  <si>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</si>
  <si>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</si>
  <si>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</si>
  <si>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</si>
  <si>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</si>
  <si>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</si>
  <si>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</si>
  <si>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</si>
  <si>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</si>
  <si>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</si>
  <si>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</si>
  <si>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</si>
  <si>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</si>
  <si>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</si>
  <si>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</si>
  <si>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</si>
  <si>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</si>
  <si>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</si>
  <si>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</si>
  <si>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</si>
  <si>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</si>
  <si>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</si>
  <si>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</si>
  <si>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</si>
  <si>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</si>
  <si>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</si>
  <si>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</si>
  <si>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</si>
  <si>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</si>
  <si>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</si>
  <si>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</si>
  <si>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</si>
  <si>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</si>
  <si>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</si>
  <si>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</si>
  <si>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</si>
  <si>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</si>
  <si>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</si>
  <si>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</si>
  <si>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</si>
  <si>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</si>
  <si>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</si>
  <si>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</si>
  <si>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</si>
  <si>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</si>
  <si>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</si>
  <si>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</si>
  <si>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</si>
  <si>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</si>
  <si>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</si>
  <si>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</si>
  <si>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</si>
  <si>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</si>
  <si>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</si>
  <si>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</si>
  <si>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</si>
  <si>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</si>
  <si>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</si>
  <si>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</si>
  <si>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</si>
  <si>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</si>
  <si>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</si>
  <si>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</si>
  <si>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</si>
  <si>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</si>
  <si>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</si>
  <si>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</si>
  <si>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</si>
  <si>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</si>
  <si>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</si>
  <si>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</si>
  <si>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</si>
  <si>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</si>
  <si>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</si>
  <si>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</si>
  <si>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</si>
  <si>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</si>
  <si>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</si>
  <si>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</si>
  <si>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</si>
  <si>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</si>
  <si>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</si>
  <si>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</si>
  <si>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</si>
  <si>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</si>
  <si>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</si>
  <si>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</si>
  <si>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</si>
  <si>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</si>
  <si>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</si>
  <si>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</si>
  <si>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</si>
  <si>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</si>
  <si>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</si>
  <si>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</si>
  <si>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</si>
  <si>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</si>
  <si>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</si>
  <si>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</si>
  <si>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</si>
  <si>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</si>
  <si>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</si>
  <si>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</si>
  <si>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</si>
  <si>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</si>
  <si>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</si>
  <si>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</si>
  <si>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</si>
  <si>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</si>
  <si>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</si>
  <si>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</si>
  <si>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</si>
  <si>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</si>
  <si>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</si>
  <si>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</si>
  <si>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</si>
  <si>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</si>
  <si>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</si>
  <si>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</si>
  <si>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</si>
  <si>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</si>
  <si>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</si>
  <si>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</si>
  <si>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</si>
  <si>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</si>
  <si>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</si>
  <si>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</si>
  <si>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</si>
  <si>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</si>
  <si>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</si>
  <si>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</si>
  <si>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</si>
  <si>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</si>
  <si>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</si>
  <si>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</si>
  <si>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</si>
  <si>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</si>
  <si>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</si>
  <si>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</si>
  <si>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</si>
  <si>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</si>
  <si>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</si>
  <si>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</si>
  <si>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</si>
  <si>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</si>
  <si>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</si>
  <si>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</si>
  <si>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</si>
  <si>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</si>
  <si>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</si>
  <si>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</si>
  <si>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</si>
  <si>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</si>
  <si>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</si>
  <si>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</si>
  <si>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</si>
  <si>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</si>
  <si>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</si>
  <si>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</si>
  <si>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</si>
  <si>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香港DHL渠道暂停以下国家小货0-5KG服务：
涉及国家： 波兰（PL)，英国(GB)，匈牙利(HU)，土耳其(TR)，斯洛文尼亚(SI)，马耳他(MT)，芬兰(FI），捷克(CZ)，斯洛伐克(SK)，奥地利(AT)，葡萄牙（PT），尼日利亚（NG），罗马尼亚（RO），西班牙（ES），德国（DE）,瑞士(CH)；      </t>
  </si>
  <si>
    <t xml:space="preserve">可接内置/配套电池（无附加）   带电不能装包裹袋    欧洲国家11-16分区申报低于120USD以下（需要提供交易证明才会中转）  </t>
  </si>
  <si>
    <r>
      <rPr>
        <b/>
        <sz val="14"/>
        <color theme="1"/>
        <rFont val="宋体"/>
        <charset val="134"/>
        <scheme val="minor"/>
      </rPr>
      <t>接大电机，马达，压缩机，冰箱，空调，假发,</t>
    </r>
    <r>
      <rPr>
        <b/>
        <sz val="14"/>
        <rFont val="宋体"/>
        <charset val="134"/>
        <scheme val="minor"/>
      </rPr>
      <t>干货食品等产品，具体单询。英国，日本和西班牙不接食品。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</si>
  <si>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</si>
  <si>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</si>
  <si>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</si>
  <si>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</si>
  <si>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</si>
  <si>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</si>
  <si>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</si>
  <si>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</si>
  <si>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</si>
  <si>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</si>
  <si>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</si>
  <si>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</si>
  <si>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</si>
  <si>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</si>
  <si>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</si>
  <si>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</si>
  <si>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</si>
  <si>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</si>
  <si>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</si>
  <si>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</si>
  <si>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</si>
  <si>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</si>
  <si>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</si>
  <si>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</si>
  <si>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</si>
  <si>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</si>
  <si>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</si>
  <si>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</si>
  <si>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</si>
  <si>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</si>
  <si>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</si>
  <si>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</si>
  <si>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</si>
  <si>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</si>
  <si>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</si>
  <si>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</si>
  <si>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</si>
  <si>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</si>
  <si>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</si>
  <si>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</si>
  <si>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</si>
  <si>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</si>
  <si>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</si>
  <si>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</si>
  <si>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</si>
  <si>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</si>
  <si>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</si>
  <si>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</si>
  <si>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</si>
  <si>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</si>
  <si>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</si>
  <si>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</si>
  <si>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</si>
  <si>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</si>
  <si>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</si>
  <si>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</si>
  <si>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</si>
  <si>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</si>
  <si>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</si>
  <si>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</si>
  <si>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</si>
  <si>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</si>
  <si>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</si>
  <si>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</si>
  <si>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</si>
  <si>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</si>
  <si>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</si>
  <si>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</si>
  <si>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</si>
  <si>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</si>
  <si>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</si>
  <si>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</si>
  <si>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</si>
  <si>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</si>
  <si>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</si>
  <si>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</si>
  <si>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</si>
  <si>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</si>
  <si>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</si>
  <si>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</si>
  <si>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</si>
  <si>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</si>
  <si>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</si>
  <si>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</si>
  <si>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</si>
  <si>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</si>
  <si>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</si>
  <si>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</si>
  <si>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</si>
  <si>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</si>
  <si>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</si>
  <si>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</si>
  <si>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</si>
  <si>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</si>
  <si>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</si>
  <si>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</si>
  <si>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</si>
  <si>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</si>
  <si>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</si>
  <si>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</si>
  <si>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</si>
  <si>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</si>
  <si>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</si>
  <si>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</si>
  <si>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</si>
  <si>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</si>
  <si>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</si>
  <si>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</si>
  <si>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</si>
  <si>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</si>
  <si>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</si>
  <si>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</si>
  <si>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</si>
  <si>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</si>
  <si>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</si>
  <si>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</si>
  <si>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</si>
  <si>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</si>
  <si>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</si>
  <si>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</si>
  <si>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</si>
  <si>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</si>
  <si>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</si>
  <si>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</si>
  <si>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</si>
  <si>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</si>
  <si>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</si>
  <si>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</si>
  <si>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</si>
  <si>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</si>
  <si>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</si>
  <si>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</si>
  <si>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</si>
  <si>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</si>
  <si>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</si>
  <si>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</si>
  <si>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</si>
  <si>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</si>
  <si>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</si>
  <si>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</si>
  <si>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</si>
  <si>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</si>
  <si>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</si>
  <si>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</si>
  <si>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</si>
  <si>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</si>
  <si>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</si>
  <si>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</si>
  <si>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</si>
  <si>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</si>
  <si>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</si>
  <si>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</si>
  <si>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</si>
  <si>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</si>
  <si>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</si>
  <si>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</si>
  <si>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</si>
  <si>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</si>
  <si>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</si>
  <si>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</si>
  <si>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</si>
  <si>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</si>
  <si>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</si>
  <si>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</si>
  <si>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</si>
  <si>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</si>
  <si>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</si>
  <si>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</si>
  <si>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</si>
  <si>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</si>
  <si>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</si>
  <si>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</si>
  <si>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</si>
  <si>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</si>
  <si>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</si>
  <si>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</si>
  <si>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</si>
  <si>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</si>
  <si>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</si>
  <si>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</si>
  <si>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</si>
  <si>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</si>
  <si>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</si>
  <si>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</si>
  <si>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</si>
  <si>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</si>
  <si>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</si>
  <si>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</si>
  <si>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</si>
  <si>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</si>
  <si>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</si>
  <si>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</si>
  <si>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</si>
  <si>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</si>
  <si>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</si>
  <si>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</si>
  <si>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</si>
  <si>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</si>
  <si>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</si>
  <si>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</si>
  <si>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</si>
  <si>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</si>
  <si>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</si>
  <si>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</si>
  <si>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</si>
  <si>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</si>
  <si>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</si>
  <si>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</si>
  <si>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</si>
  <si>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</si>
  <si>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</si>
  <si>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</si>
  <si>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</si>
  <si>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</si>
  <si>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</si>
  <si>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</si>
  <si>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</si>
  <si>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</si>
  <si>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</si>
  <si>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</si>
  <si>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</si>
  <si>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</si>
  <si>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</si>
  <si>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</si>
  <si>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</si>
  <si>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</si>
  <si>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</si>
  <si>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</si>
  <si>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</si>
  <si>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</si>
  <si>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</si>
  <si>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</si>
  <si>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</si>
  <si>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</si>
  <si>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</si>
  <si>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</si>
  <si>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</si>
  <si>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</si>
  <si>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</si>
  <si>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</si>
  <si>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</si>
  <si>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</si>
  <si>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</si>
  <si>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</si>
  <si>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</si>
  <si>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</si>
  <si>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</si>
  <si>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</si>
  <si>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</si>
  <si>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</si>
  <si>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</si>
  <si>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</si>
  <si>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</si>
  <si>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</si>
  <si>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</si>
  <si>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</si>
  <si>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</si>
  <si>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</si>
  <si>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</si>
  <si>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</si>
  <si>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</si>
  <si>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</si>
  <si>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</si>
  <si>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</si>
  <si>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</si>
  <si>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</si>
  <si>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</si>
  <si>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</si>
  <si>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</si>
  <si>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</si>
  <si>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</si>
  <si>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</si>
  <si>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</si>
  <si>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</si>
  <si>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</si>
  <si>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</si>
  <si>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</si>
  <si>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</si>
  <si>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</si>
  <si>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</si>
  <si>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</si>
  <si>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</si>
  <si>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</si>
  <si>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</si>
  <si>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</si>
  <si>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</si>
  <si>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</si>
  <si>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</si>
  <si>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</si>
  <si>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</si>
  <si>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</si>
  <si>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</si>
  <si>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</si>
  <si>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</si>
  <si>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</si>
  <si>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</si>
  <si>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</si>
  <si>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</si>
  <si>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</si>
  <si>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</si>
  <si>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</si>
  <si>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</si>
  <si>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</si>
  <si>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</si>
  <si>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</si>
  <si>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</si>
  <si>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</si>
  <si>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</si>
  <si>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</si>
  <si>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</si>
  <si>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</si>
  <si>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</si>
  <si>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</si>
  <si>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</si>
  <si>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</si>
  <si>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</si>
  <si>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</si>
  <si>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</si>
  <si>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</si>
  <si>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</si>
  <si>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</si>
  <si>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</si>
  <si>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</si>
  <si>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</si>
  <si>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</si>
  <si>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</si>
  <si>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</si>
  <si>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</si>
  <si>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</si>
  <si>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</si>
  <si>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</si>
  <si>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</si>
  <si>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</si>
  <si>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</si>
  <si>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</si>
  <si>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</si>
  <si>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</si>
  <si>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</si>
  <si>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</si>
  <si>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</si>
  <si>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</si>
  <si>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</si>
  <si>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</si>
  <si>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</si>
  <si>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</si>
  <si>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</si>
  <si>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</si>
  <si>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</si>
  <si>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</si>
  <si>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</si>
  <si>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</si>
  <si>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</si>
  <si>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</si>
  <si>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</si>
  <si>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</si>
  <si>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</si>
  <si>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</si>
  <si>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</si>
  <si>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</si>
  <si>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</si>
  <si>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</si>
  <si>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</si>
  <si>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</si>
  <si>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</si>
  <si>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</si>
  <si>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</si>
  <si>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</si>
  <si>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</si>
  <si>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</si>
  <si>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</si>
  <si>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</si>
  <si>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</si>
  <si>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</si>
  <si>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</si>
  <si>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</si>
  <si>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</si>
  <si>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</si>
  <si>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</si>
  <si>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</si>
  <si>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</si>
  <si>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</si>
  <si>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</si>
  <si>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</si>
  <si>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</si>
  <si>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</si>
  <si>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</si>
  <si>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</si>
  <si>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</si>
  <si>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</si>
  <si>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</si>
  <si>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</si>
  <si>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</si>
  <si>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</si>
  <si>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</si>
  <si>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</si>
  <si>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</si>
  <si>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</si>
  <si>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</si>
  <si>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</si>
  <si>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</si>
  <si>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</si>
  <si>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</si>
  <si>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</si>
  <si>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</si>
  <si>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</si>
  <si>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</si>
  <si>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</si>
  <si>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</si>
  <si>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</si>
  <si>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</si>
  <si>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</si>
  <si>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</si>
  <si>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</si>
  <si>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</si>
  <si>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</si>
  <si>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</si>
  <si>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</si>
  <si>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</si>
  <si>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</si>
  <si>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</si>
  <si>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</si>
  <si>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</si>
  <si>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</si>
  <si>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</si>
  <si>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</si>
  <si>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</si>
  <si>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</si>
  <si>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</si>
  <si>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</si>
  <si>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</si>
  <si>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</si>
  <si>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</si>
  <si>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</si>
  <si>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</si>
  <si>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</si>
  <si>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</si>
  <si>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</si>
  <si>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</si>
  <si>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</si>
  <si>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</si>
  <si>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</si>
  <si>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</si>
  <si>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</si>
  <si>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</si>
  <si>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</si>
  <si>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</si>
  <si>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</si>
  <si>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</si>
  <si>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</si>
  <si>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</si>
  <si>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</si>
  <si>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</si>
  <si>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</si>
  <si>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</si>
  <si>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</si>
  <si>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</si>
  <si>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</si>
  <si>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</si>
  <si>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</si>
  <si>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</si>
  <si>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</si>
  <si>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</si>
  <si>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</si>
  <si>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</si>
  <si>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</si>
  <si>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</si>
  <si>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</si>
  <si>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</si>
  <si>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</si>
  <si>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</si>
  <si>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</si>
  <si>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</si>
  <si>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</si>
  <si>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</si>
  <si>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</si>
  <si>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</si>
  <si>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</si>
  <si>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</si>
  <si>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</si>
  <si>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</si>
  <si>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</si>
  <si>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</si>
  <si>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</si>
  <si>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</si>
  <si>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</si>
  <si>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</si>
  <si>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</si>
  <si>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</si>
  <si>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</si>
  <si>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</si>
  <si>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</si>
  <si>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</si>
  <si>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</si>
  <si>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</si>
  <si>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</si>
  <si>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</si>
  <si>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</si>
  <si>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</si>
  <si>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</si>
  <si>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</si>
  <si>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</si>
  <si>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</si>
  <si>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</si>
  <si>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</si>
  <si>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</si>
  <si>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</si>
  <si>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</si>
  <si>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</si>
  <si>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</si>
  <si>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</si>
  <si>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</si>
  <si>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</si>
  <si>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</si>
  <si>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</si>
  <si>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</si>
  <si>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</si>
  <si>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</si>
  <si>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</si>
  <si>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</si>
  <si>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</si>
  <si>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</si>
  <si>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</si>
  <si>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</si>
  <si>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</si>
  <si>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</si>
  <si>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</si>
  <si>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</si>
  <si>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</si>
  <si>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</si>
  <si>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</si>
  <si>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</si>
  <si>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</si>
  <si>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</si>
  <si>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</si>
  <si>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</si>
  <si>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</si>
  <si>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</si>
  <si>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</si>
  <si>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</si>
  <si>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</si>
  <si>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</si>
  <si>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</si>
  <si>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</si>
  <si>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</si>
  <si>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</si>
  <si>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</si>
  <si>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</si>
  <si>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</si>
  <si>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</si>
  <si>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</si>
  <si>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</si>
  <si>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</si>
  <si>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</si>
  <si>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</si>
  <si>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</si>
  <si>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</si>
  <si>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</si>
  <si>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</si>
  <si>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</si>
  <si>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</si>
  <si>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</si>
  <si>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</si>
  <si>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</si>
  <si>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</si>
  <si>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</si>
  <si>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</si>
  <si>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</si>
  <si>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</si>
  <si>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</si>
  <si>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</si>
  <si>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</si>
  <si>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</si>
  <si>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</si>
  <si>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</si>
  <si>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</si>
  <si>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</si>
  <si>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</si>
  <si>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</si>
  <si>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</si>
  <si>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</si>
  <si>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</si>
  <si>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</si>
  <si>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</si>
  <si>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</si>
  <si>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</si>
  <si>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</si>
  <si>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</si>
  <si>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</si>
  <si>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</si>
  <si>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</si>
  <si>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</si>
  <si>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</si>
  <si>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</si>
  <si>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</si>
  <si>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</si>
  <si>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</si>
  <si>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</si>
  <si>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</si>
  <si>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</si>
  <si>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</si>
  <si>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</si>
  <si>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</si>
  <si>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</si>
  <si>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</si>
  <si>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</si>
  <si>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</si>
  <si>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</si>
  <si>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</si>
  <si>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</si>
  <si>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</si>
  <si>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</si>
  <si>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</si>
  <si>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</si>
  <si>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</si>
  <si>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</si>
  <si>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</si>
  <si>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</si>
  <si>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</si>
  <si>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</si>
  <si>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</si>
  <si>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</si>
  <si>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</si>
  <si>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</si>
  <si>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</si>
  <si>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</si>
  <si>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</si>
  <si>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</si>
  <si>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</si>
  <si>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</si>
  <si>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</si>
  <si>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</si>
  <si>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</si>
  <si>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</si>
  <si>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</si>
  <si>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</si>
  <si>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</si>
  <si>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</si>
  <si>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</si>
  <si>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</si>
  <si>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</si>
  <si>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</si>
  <si>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</si>
  <si>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</si>
  <si>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</si>
  <si>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</si>
  <si>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</si>
  <si>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</si>
  <si>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</si>
  <si>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</si>
  <si>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</si>
  <si>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</si>
  <si>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</si>
  <si>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</si>
  <si>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</si>
  <si>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</si>
  <si>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</si>
  <si>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</si>
  <si>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</si>
  <si>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</si>
  <si>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</si>
  <si>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</si>
  <si>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</si>
  <si>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</si>
  <si>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</si>
  <si>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</si>
  <si>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</si>
  <si>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</si>
  <si>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</si>
  <si>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</si>
  <si>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</si>
  <si>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</si>
  <si>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</si>
  <si>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</si>
  <si>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</si>
  <si>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</si>
  <si>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</si>
  <si>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</si>
  <si>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</si>
  <si>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</si>
  <si>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</si>
  <si>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</si>
  <si>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</si>
  <si>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</si>
  <si>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</si>
  <si>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 xml:space="preserve">可接各种品牌产品，防疫物资。     仿牌手表，手机另+2元/KG最低30元票。   大货23KG起：手机/平板电脑+10/KG                                                    </t>
  </si>
  <si>
    <t>带电+2元KG，最低30元票.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</si>
  <si>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</si>
  <si>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</si>
  <si>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</si>
  <si>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</si>
  <si>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</si>
  <si>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斐济,法属波利尼西亚,关岛,马绍尔群岛,塞班岛,新喀里多尼亚,巴布亚新几内亚,帕劳,所罗门群岛,汤加,图瓦卢,萨摩亚,瓦努阿图,西萨摩亚，基里巴斯</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</si>
  <si>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</si>
  <si>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</si>
  <si>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</si>
  <si>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</si>
  <si>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</si>
  <si>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</si>
  <si>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</si>
  <si>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</si>
  <si>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</si>
  <si>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</si>
  <si>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</si>
  <si>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</si>
  <si>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</si>
  <si>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</si>
  <si>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</si>
  <si>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</si>
  <si>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</si>
  <si>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</si>
  <si>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</si>
  <si>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</si>
  <si>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</si>
  <si>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</si>
  <si>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</si>
  <si>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</si>
  <si>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</si>
  <si>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</si>
  <si>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</si>
  <si>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</si>
  <si>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</si>
  <si>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</si>
  <si>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</si>
  <si>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</si>
  <si>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</si>
  <si>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</si>
  <si>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</si>
  <si>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</si>
  <si>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</si>
  <si>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</si>
  <si>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</si>
  <si>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</si>
  <si>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</si>
  <si>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</si>
  <si>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</si>
  <si>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</si>
  <si>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Gambia</t>
  </si>
  <si>
    <t>Romania*</t>
  </si>
  <si>
    <t>罗马尼亚*</t>
  </si>
  <si>
    <t>Philippines*</t>
  </si>
  <si>
    <t>菲律宾*</t>
  </si>
  <si>
    <t>Guam</t>
  </si>
  <si>
    <t>Georgia*</t>
  </si>
  <si>
    <t>格鲁吉亚*</t>
  </si>
  <si>
    <t>Saudi Arabia</t>
  </si>
  <si>
    <t>Singapore*</t>
  </si>
  <si>
    <t>新加坡*</t>
  </si>
  <si>
    <t>Ireland, Republic Of</t>
  </si>
  <si>
    <t>Antigua and Barbuda</t>
  </si>
  <si>
    <t>Ghana</t>
  </si>
  <si>
    <t>Senegal</t>
  </si>
  <si>
    <t>Taiwan*</t>
  </si>
  <si>
    <t>台湾*</t>
  </si>
  <si>
    <t>Kiribati</t>
  </si>
  <si>
    <t>Argentina*</t>
  </si>
  <si>
    <t>阿根廷*</t>
  </si>
  <si>
    <t xml:space="preserve">Serbia </t>
  </si>
  <si>
    <t>Thailand</t>
  </si>
  <si>
    <t>Kosrae(Micronesia,Federated States of</t>
  </si>
  <si>
    <t>摩斯雷</t>
  </si>
  <si>
    <t>Armenia*</t>
  </si>
  <si>
    <t>亚美尼亚*</t>
  </si>
  <si>
    <t>Greenland</t>
  </si>
  <si>
    <t>Seychelles</t>
  </si>
  <si>
    <t>Vietnam*</t>
  </si>
  <si>
    <t>越南*</t>
  </si>
  <si>
    <t>Grenada</t>
  </si>
  <si>
    <t>Slovakia</t>
  </si>
  <si>
    <r>
      <rPr>
        <b/>
        <sz val="10"/>
        <rFont val="Times New Roman"/>
        <charset val="0"/>
      </rPr>
      <t>2</t>
    </r>
    <r>
      <rPr>
        <b/>
        <sz val="10"/>
        <rFont val="宋体"/>
        <charset val="134"/>
      </rPr>
      <t>区</t>
    </r>
  </si>
  <si>
    <t>Marshall Island</t>
  </si>
  <si>
    <t>马超尔群岛</t>
  </si>
  <si>
    <t>Slovenia</t>
  </si>
  <si>
    <t>Japan*</t>
  </si>
  <si>
    <t>日本*</t>
  </si>
  <si>
    <t>Micronesia,Federated States of</t>
  </si>
  <si>
    <t>Bahamas*</t>
  </si>
  <si>
    <t>巴哈马*</t>
  </si>
  <si>
    <t>Guatemala*</t>
  </si>
  <si>
    <t>危地马拉*</t>
  </si>
  <si>
    <t>South Africa</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</si>
  <si>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</si>
  <si>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</si>
  <si>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</si>
  <si>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</si>
  <si>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</si>
  <si>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</si>
  <si>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</si>
  <si>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</si>
  <si>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</si>
  <si>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</si>
  <si>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</si>
  <si>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</si>
  <si>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</si>
  <si>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</si>
  <si>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Belize</t>
  </si>
  <si>
    <t>Haiti*</t>
  </si>
  <si>
    <t>海地*</t>
  </si>
  <si>
    <t>Swaziland</t>
  </si>
  <si>
    <t>新西兰*</t>
  </si>
  <si>
    <t>Palau</t>
  </si>
  <si>
    <t>Benin</t>
  </si>
  <si>
    <t>Honduras*</t>
  </si>
  <si>
    <t>洪都拉斯*</t>
  </si>
  <si>
    <t>Tanzania</t>
  </si>
  <si>
    <t>Norfolk Island</t>
  </si>
  <si>
    <t>诺福克群岛</t>
  </si>
  <si>
    <t>Papua New Guinea</t>
  </si>
  <si>
    <t>Bermuda</t>
  </si>
  <si>
    <t>Hungary*</t>
  </si>
  <si>
    <t>匈牙利*</t>
  </si>
  <si>
    <t>Togo</t>
  </si>
  <si>
    <r>
      <rPr>
        <b/>
        <sz val="10"/>
        <rFont val="Times New Roman"/>
        <charset val="0"/>
      </rPr>
      <t>4</t>
    </r>
    <r>
      <rPr>
        <b/>
        <sz val="10"/>
        <rFont val="宋体"/>
        <charset val="134"/>
      </rPr>
      <t>区</t>
    </r>
  </si>
  <si>
    <t>Poland*</t>
  </si>
  <si>
    <t>波兰*</t>
  </si>
  <si>
    <t>Bolivia</t>
  </si>
  <si>
    <t>波利维亚</t>
  </si>
  <si>
    <t>Iceland</t>
  </si>
  <si>
    <t>Tunisia</t>
  </si>
  <si>
    <t>Canada*</t>
  </si>
  <si>
    <t>加拿大*</t>
  </si>
  <si>
    <t>Ponape(Micronesia,Federated States of)</t>
  </si>
  <si>
    <t>属密克来西亚岛</t>
  </si>
  <si>
    <t>Bosnia &amp; Herzegovina</t>
  </si>
  <si>
    <t>Israel</t>
  </si>
  <si>
    <t>Turkey*</t>
  </si>
  <si>
    <t>土耳其*</t>
  </si>
  <si>
    <t>Mexico*</t>
  </si>
  <si>
    <t>墨西哥*</t>
  </si>
  <si>
    <t xml:space="preserve">Rota (Northern Mariana Islands) * </t>
  </si>
  <si>
    <t>罗塔岛（北马里亚纳群岛）</t>
  </si>
  <si>
    <t>Botswana</t>
  </si>
  <si>
    <t>Jamaica*</t>
  </si>
  <si>
    <t>牙买加*</t>
  </si>
  <si>
    <r>
      <rPr>
        <b/>
        <sz val="10"/>
        <rFont val="Times New Roman"/>
        <charset val="0"/>
      </rPr>
      <t>5</t>
    </r>
    <r>
      <rPr>
        <b/>
        <sz val="10"/>
        <rFont val="宋体"/>
        <charset val="134"/>
      </rPr>
      <t>区</t>
    </r>
  </si>
  <si>
    <t>Saipan</t>
  </si>
  <si>
    <t>塞班岛</t>
  </si>
  <si>
    <t>Bulgaria*</t>
  </si>
  <si>
    <t>保加利亚*</t>
  </si>
  <si>
    <t>Jordan</t>
  </si>
  <si>
    <t>Ukraine*</t>
  </si>
  <si>
    <t>乌克兰*</t>
  </si>
  <si>
    <t>United States</t>
  </si>
  <si>
    <t>Samoa</t>
  </si>
  <si>
    <t>Burundi</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</si>
  <si>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</si>
  <si>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</si>
  <si>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</si>
  <si>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</si>
  <si>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</si>
  <si>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</si>
  <si>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</si>
  <si>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</si>
  <si>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United Arab Emirates</t>
  </si>
  <si>
    <t>Sweden*</t>
  </si>
  <si>
    <t>瑞典*</t>
  </si>
  <si>
    <t>Cape Verde</t>
  </si>
  <si>
    <t>Uruguay</t>
  </si>
  <si>
    <t>Belgium</t>
  </si>
  <si>
    <t>Switzerland*</t>
  </si>
  <si>
    <t>瑞士*</t>
  </si>
  <si>
    <t>Chad</t>
  </si>
  <si>
    <t>乍得</t>
  </si>
  <si>
    <t>Kuwait</t>
  </si>
  <si>
    <t>Zambia</t>
  </si>
  <si>
    <t>Buesingen(Germany)</t>
  </si>
  <si>
    <t>布辛根（德国）</t>
  </si>
  <si>
    <t>Tahiti</t>
  </si>
  <si>
    <t>大溪地</t>
  </si>
  <si>
    <t>Chile*</t>
  </si>
  <si>
    <t>智利*</t>
  </si>
  <si>
    <t>Latvia</t>
  </si>
  <si>
    <t>Zimbabwe</t>
  </si>
  <si>
    <t>Campione/Lake Lugano(Italy)*</t>
  </si>
  <si>
    <t>坎皮奥内/卢加诺湖(意大利)*</t>
  </si>
  <si>
    <t>Timor Leste</t>
  </si>
  <si>
    <t>Colombia*</t>
  </si>
  <si>
    <t>哥伦比亚*</t>
  </si>
  <si>
    <t>Lebanon</t>
  </si>
  <si>
    <t>—</t>
  </si>
  <si>
    <t>Canary Island(Spain)*</t>
  </si>
  <si>
    <t>加那利群岛*</t>
  </si>
  <si>
    <t>Tinian(Northern Mariana Islands)*</t>
  </si>
  <si>
    <t>天宁岛（北马里亚纳群岛）</t>
  </si>
  <si>
    <t>Costa Rica</t>
  </si>
  <si>
    <t>Lesotho</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</si>
  <si>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</si>
  <si>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</si>
  <si>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</si>
  <si>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</si>
  <si>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</si>
  <si>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</si>
  <si>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</si>
  <si>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</si>
  <si>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</si>
  <si>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</si>
  <si>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</si>
  <si>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</si>
  <si>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Madagascar</t>
  </si>
  <si>
    <t>France*</t>
  </si>
  <si>
    <t>法国*</t>
  </si>
  <si>
    <t>Tuvalu</t>
  </si>
  <si>
    <t>Czech Republic*</t>
  </si>
  <si>
    <t>捷克共和国*</t>
  </si>
  <si>
    <t>Malawi</t>
  </si>
  <si>
    <t>Germany*</t>
  </si>
  <si>
    <t>德国*</t>
  </si>
  <si>
    <t>Vanuatu</t>
  </si>
  <si>
    <t>Mali</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</si>
  <si>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</si>
  <si>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</si>
  <si>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</si>
  <si>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</si>
  <si>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</si>
  <si>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</si>
  <si>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</si>
  <si>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</si>
  <si>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</si>
  <si>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</si>
  <si>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</si>
  <si>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</si>
  <si>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Martinique</t>
  </si>
  <si>
    <t>Livigno(Italy)*</t>
  </si>
  <si>
    <t>利维尼奥*</t>
  </si>
  <si>
    <r>
      <rPr>
        <b/>
        <sz val="10"/>
        <rFont val="Times New Roman"/>
        <charset val="0"/>
      </rPr>
      <t>8</t>
    </r>
    <r>
      <rPr>
        <b/>
        <sz val="10"/>
        <rFont val="宋体"/>
        <charset val="134"/>
      </rPr>
      <t>区</t>
    </r>
  </si>
  <si>
    <t>Mauritania</t>
  </si>
  <si>
    <t>毛尼塔尼亚</t>
  </si>
  <si>
    <t>Luxembourg</t>
  </si>
  <si>
    <t>Bangladesh*</t>
  </si>
  <si>
    <t>孟加拉</t>
  </si>
  <si>
    <t>EI Salvador*</t>
  </si>
  <si>
    <t>萨尔瓦多*</t>
  </si>
  <si>
    <t>Moldova*</t>
  </si>
  <si>
    <t>摩尔多瓦*</t>
  </si>
  <si>
    <t>Malilla(Spain)</t>
  </si>
  <si>
    <t>梅利利亚</t>
  </si>
  <si>
    <t>Bhutan</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</si>
  <si>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</si>
  <si>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</si>
  <si>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</si>
  <si>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</si>
  <si>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Estonia</t>
  </si>
  <si>
    <t>蒙特塞拉岛</t>
  </si>
  <si>
    <t>Netherlands(Holland)*</t>
  </si>
  <si>
    <t>荷兰*</t>
  </si>
  <si>
    <t>Laos</t>
  </si>
  <si>
    <t>Ethiopia</t>
  </si>
  <si>
    <t>Morocco</t>
  </si>
  <si>
    <t>Northern Ireland(UK)*</t>
  </si>
  <si>
    <t>北爱尔兰(英国)</t>
  </si>
  <si>
    <t>Maldives, Republic Of</t>
  </si>
  <si>
    <t>Mozambique</t>
  </si>
  <si>
    <t>San Mariano*</t>
  </si>
  <si>
    <t>圣马力诺*</t>
  </si>
  <si>
    <t>Portugal*</t>
  </si>
  <si>
    <t>Namibia</t>
  </si>
  <si>
    <t>Scotland(UK)*</t>
  </si>
  <si>
    <t>苏格兰（英国）</t>
  </si>
  <si>
    <t>Sri Lanka*</t>
  </si>
  <si>
    <t>Nicaragua</t>
  </si>
  <si>
    <t>Spain*</t>
  </si>
  <si>
    <t>西班牙*</t>
  </si>
  <si>
    <t>Niger</t>
  </si>
  <si>
    <t>United Kingdom*</t>
  </si>
  <si>
    <t>英国*</t>
  </si>
  <si>
    <t>Nigeria</t>
  </si>
  <si>
    <t>Vatican City(Italy)*</t>
  </si>
  <si>
    <t>梵帝冈*</t>
  </si>
  <si>
    <t>Oman</t>
  </si>
  <si>
    <t>Wales (UK)</t>
  </si>
  <si>
    <t>威尔士</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</si>
  <si>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</si>
  <si>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</si>
  <si>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</si>
  <si>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</si>
  <si>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</si>
  <si>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</si>
  <si>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</si>
  <si>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</si>
  <si>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</si>
  <si>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</si>
  <si>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</si>
  <si>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</si>
  <si>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</si>
  <si>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</si>
  <si>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</si>
  <si>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</si>
  <si>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</si>
  <si>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</si>
  <si>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</si>
  <si>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</si>
  <si>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</si>
  <si>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</si>
  <si>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匈牙利，土耳其,捷克</t>
  </si>
  <si>
    <t>希腊，</t>
  </si>
  <si>
    <t>马来西亚，菲律宾，新加坡，韩国，台湾</t>
  </si>
  <si>
    <t>阿富汉</t>
  </si>
  <si>
    <t>Qatar</t>
  </si>
  <si>
    <t>Reunion Island</t>
  </si>
  <si>
    <t>留尼汪</t>
  </si>
  <si>
    <t>安提瓜巴不达</t>
  </si>
  <si>
    <t>Rwanda</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</si>
  <si>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</si>
  <si>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</si>
  <si>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</si>
  <si>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</si>
  <si>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</si>
  <si>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</si>
  <si>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</si>
  <si>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</si>
  <si>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</si>
  <si>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</si>
  <si>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</si>
  <si>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</si>
  <si>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</si>
  <si>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</si>
  <si>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</si>
  <si>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</si>
  <si>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</si>
  <si>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</si>
  <si>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</si>
  <si>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</si>
  <si>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</si>
  <si>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</si>
  <si>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</si>
  <si>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</si>
  <si>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</si>
  <si>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</si>
  <si>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</si>
  <si>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</si>
  <si>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</si>
  <si>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</si>
  <si>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</si>
  <si>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Kighizia</t>
  </si>
  <si>
    <t>肯尼西亚</t>
  </si>
  <si>
    <t>Suriname</t>
  </si>
  <si>
    <t>Tajikistan*</t>
  </si>
  <si>
    <t>塔吉克斯坦*</t>
  </si>
  <si>
    <t>Central African Republic</t>
  </si>
  <si>
    <t>Tortola (British Virgin Islands)</t>
  </si>
  <si>
    <t>托尔托拉岛</t>
  </si>
  <si>
    <t>Liberia</t>
  </si>
  <si>
    <t>Trinidad &amp; Tobago*</t>
  </si>
  <si>
    <t>特立尼达和多巴哥*</t>
  </si>
  <si>
    <t>Libya Arab Jamahiriya</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</si>
  <si>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</si>
  <si>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</si>
  <si>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</si>
  <si>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</si>
  <si>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</si>
  <si>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</si>
  <si>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</si>
  <si>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</si>
  <si>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</si>
  <si>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</si>
  <si>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</si>
  <si>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</si>
  <si>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</si>
  <si>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</si>
  <si>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</si>
  <si>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</si>
  <si>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</si>
  <si>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Mauritius</t>
  </si>
  <si>
    <t>Uzbekistan</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</si>
  <si>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</si>
  <si>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</si>
  <si>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</si>
  <si>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</si>
  <si>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</si>
  <si>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</si>
  <si>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</si>
  <si>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</si>
  <si>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</si>
  <si>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</si>
  <si>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</si>
  <si>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</si>
  <si>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</si>
  <si>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</si>
  <si>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</si>
  <si>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斯里兰卡*</t>
  </si>
  <si>
    <r>
      <rPr>
        <b/>
        <sz val="36"/>
        <rFont val="微软雅黑"/>
        <charset val="134"/>
      </rPr>
      <t>U3-HKUPS特货价</t>
    </r>
    <r>
      <rPr>
        <b/>
        <sz val="14"/>
        <rFont val="微软雅黑"/>
        <charset val="134"/>
      </rPr>
      <t>（含油价）</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</si>
  <si>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</si>
  <si>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申报超120USD另加收RMB25/票 </t>
  </si>
  <si>
    <t xml:space="preserve">香水/指甲油另+5元/KG 最低50元票。   大货23KG起：药品，粉末，液体,测试盒+10元KG。 大货23KG起不接手机 </t>
  </si>
  <si>
    <t>1区</t>
  </si>
  <si>
    <t>6区</t>
  </si>
  <si>
    <t>分区/重量</t>
  </si>
  <si>
    <t>韩国、马来西亚、新加坡、泰国</t>
  </si>
  <si>
    <t>澳大利亚、新西兰</t>
  </si>
  <si>
    <t>加拿大、墨西哥、美国、波多黎各</t>
  </si>
  <si>
    <t>英国、西班牙、意大利、法国、德国</t>
  </si>
  <si>
    <t>丹麦、芬兰、挪威、波兰、瑞士</t>
  </si>
  <si>
    <t>葡萄牙、希腊</t>
  </si>
  <si>
    <t>南美、非洲</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</si>
  <si>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</si>
  <si>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</si>
  <si>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</si>
  <si>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</si>
  <si>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</si>
  <si>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</si>
  <si>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 xml:space="preserve">          F1-香港联邦化妆品价未含油  </t>
  </si>
  <si>
    <t xml:space="preserve">只接商业包装化妆品&amp;护肤品（膏状液体单瓶限制300ML内） ，可接带电货物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</si>
  <si>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</si>
  <si>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</si>
  <si>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</si>
  <si>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</si>
  <si>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</si>
  <si>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</si>
  <si>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</si>
  <si>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</si>
  <si>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</si>
  <si>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</si>
  <si>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</si>
  <si>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</si>
  <si>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</si>
  <si>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</si>
  <si>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</si>
  <si>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</si>
  <si>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</si>
  <si>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</si>
  <si>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</si>
  <si>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</si>
  <si>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</si>
  <si>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</si>
  <si>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</si>
  <si>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</si>
  <si>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</si>
  <si>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</si>
  <si>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</si>
  <si>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</si>
  <si>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</si>
  <si>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</si>
  <si>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</si>
  <si>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</si>
  <si>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</si>
  <si>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</si>
  <si>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</si>
  <si>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</si>
  <si>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</si>
  <si>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</si>
  <si>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</si>
  <si>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</si>
  <si>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</si>
  <si>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</si>
  <si>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</si>
  <si>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</si>
  <si>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t>21-44</t>
  </si>
  <si>
    <t>45-70</t>
  </si>
  <si>
    <t>71-99</t>
  </si>
  <si>
    <t>1000+</t>
  </si>
  <si>
    <t>F1-香港联邦化妆品分区</t>
  </si>
  <si>
    <t>美1</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</si>
  <si>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</si>
  <si>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</si>
  <si>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</si>
  <si>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</si>
  <si>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</si>
  <si>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</si>
  <si>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</si>
  <si>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</si>
  <si>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</si>
  <si>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</si>
  <si>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</si>
  <si>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</si>
  <si>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</si>
  <si>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</si>
  <si>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</si>
  <si>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</si>
  <si>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</si>
  <si>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</si>
  <si>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美2</t>
  </si>
  <si>
    <t>波黑共合国</t>
  </si>
  <si>
    <t>Bosnia-Herzegovina</t>
  </si>
  <si>
    <t>United States of America，United States</t>
  </si>
  <si>
    <t>US</t>
  </si>
  <si>
    <t>柬埔寨（暂停）</t>
  </si>
  <si>
    <t>Congo</t>
  </si>
  <si>
    <t>Cote d Ivoire</t>
  </si>
  <si>
    <t>捷克共和国</t>
  </si>
  <si>
    <t>Czech Republic</t>
  </si>
  <si>
    <t>Georgia</t>
  </si>
  <si>
    <t>法罗群岛（暂停）</t>
  </si>
  <si>
    <t>Faeroe lslands</t>
  </si>
  <si>
    <t xml:space="preserve">伊拉克 </t>
  </si>
  <si>
    <t xml:space="preserve">利比亚 </t>
  </si>
  <si>
    <t xml:space="preserve">Libya </t>
  </si>
  <si>
    <t>LY</t>
  </si>
  <si>
    <t>Macedonia</t>
  </si>
  <si>
    <t>俄罗斯 （不接私人件）</t>
  </si>
  <si>
    <t>Serbia</t>
  </si>
  <si>
    <t>Maldives</t>
  </si>
  <si>
    <t>斯洛伐克共和国</t>
  </si>
  <si>
    <t>Slovak Republic</t>
  </si>
  <si>
    <t>St.Eustatius</t>
  </si>
  <si>
    <t>Moldova</t>
  </si>
  <si>
    <t>巴勒斯坦</t>
  </si>
  <si>
    <t>Palestine</t>
  </si>
  <si>
    <t>PS</t>
  </si>
  <si>
    <t>Reunion</t>
  </si>
  <si>
    <t>沙特阿拉伯（暂停）</t>
  </si>
  <si>
    <t>叙利亚（暂停）</t>
  </si>
  <si>
    <t xml:space="preserve">Syria </t>
  </si>
  <si>
    <t>SY</t>
  </si>
  <si>
    <t>百慕大(英)</t>
  </si>
  <si>
    <t xml:space="preserve">Canary Islands
</t>
  </si>
  <si>
    <t>Bonaire</t>
  </si>
  <si>
    <t>BQ</t>
  </si>
  <si>
    <t>Netherlands</t>
  </si>
  <si>
    <t xml:space="preserve">United Kingdom </t>
  </si>
  <si>
    <t>Dominican Republic</t>
  </si>
  <si>
    <t>Ireland</t>
  </si>
  <si>
    <t>法属波利尼西亚（暂停）</t>
  </si>
  <si>
    <t>Guyana</t>
  </si>
  <si>
    <t>印度（暂停）</t>
  </si>
  <si>
    <t xml:space="preserve">密克罗尼西亚(美) </t>
  </si>
  <si>
    <t>Micronesia</t>
  </si>
  <si>
    <t>FM</t>
  </si>
  <si>
    <t>Northern Mariana Islands</t>
  </si>
  <si>
    <t xml:space="preserve">帕劳(美) </t>
  </si>
  <si>
    <t xml:space="preserve">Palau </t>
  </si>
  <si>
    <t>PW</t>
  </si>
  <si>
    <t>Philippines</t>
  </si>
  <si>
    <t xml:space="preserve">巴拉圭 </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</si>
  <si>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</si>
  <si>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</si>
  <si>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</si>
  <si>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</si>
  <si>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</si>
  <si>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</si>
  <si>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</si>
  <si>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</si>
  <si>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</si>
  <si>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</si>
  <si>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</si>
  <si>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</si>
  <si>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</si>
  <si>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</si>
  <si>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</si>
  <si>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</si>
  <si>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</si>
  <si>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</si>
  <si>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</si>
  <si>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</si>
  <si>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需预留0.1KG资料重.  美加波多黎各：若住宅区+32*U/票   </t>
    </r>
  </si>
  <si>
    <t>F2 分区</t>
  </si>
  <si>
    <t xml:space="preserve">印度不接单瓶超1L液体。澳大利亚和新西兰不接单瓶超1L液体（打印机耗材类无限制）。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</si>
  <si>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</si>
  <si>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</si>
  <si>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</si>
  <si>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</si>
  <si>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</si>
  <si>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</si>
  <si>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</si>
  <si>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</si>
  <si>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</si>
  <si>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</si>
  <si>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</si>
  <si>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</si>
  <si>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</si>
  <si>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</si>
  <si>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</si>
  <si>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</si>
  <si>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</si>
  <si>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</si>
  <si>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</si>
  <si>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</si>
  <si>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</si>
  <si>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</si>
  <si>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</si>
  <si>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</si>
  <si>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</si>
  <si>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</si>
  <si>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</si>
  <si>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</si>
  <si>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</si>
  <si>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</si>
  <si>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</si>
  <si>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</si>
  <si>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</si>
  <si>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</si>
  <si>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</si>
  <si>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</si>
  <si>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</si>
  <si>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</si>
  <si>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</si>
  <si>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</si>
  <si>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</si>
  <si>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</si>
  <si>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</si>
  <si>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</si>
  <si>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</si>
  <si>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</si>
  <si>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</si>
  <si>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</si>
  <si>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</si>
  <si>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</si>
  <si>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</si>
  <si>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</si>
  <si>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</si>
  <si>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</si>
  <si>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</si>
  <si>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</si>
  <si>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</si>
  <si>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</si>
  <si>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</si>
  <si>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</si>
  <si>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</si>
  <si>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</si>
  <si>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</si>
  <si>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</si>
  <si>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</si>
  <si>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</si>
  <si>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</si>
  <si>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</si>
  <si>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</si>
  <si>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</si>
  <si>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</si>
  <si>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</si>
  <si>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</si>
  <si>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</si>
  <si>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</si>
  <si>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</si>
  <si>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</si>
  <si>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</si>
  <si>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</si>
  <si>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</si>
  <si>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</si>
  <si>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</si>
  <si>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</si>
  <si>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</si>
  <si>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</si>
  <si>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</si>
  <si>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</si>
  <si>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</si>
  <si>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</si>
  <si>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</si>
  <si>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</si>
  <si>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</si>
  <si>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</si>
  <si>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</si>
  <si>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</si>
  <si>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BANGLADESH</t>
  </si>
  <si>
    <t>CONGO</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</si>
  <si>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</si>
  <si>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</si>
  <si>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</si>
  <si>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</si>
  <si>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</si>
  <si>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</si>
  <si>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</si>
  <si>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</si>
  <si>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</si>
  <si>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</si>
  <si>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</si>
  <si>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</si>
  <si>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</si>
  <si>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</si>
  <si>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</si>
  <si>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</si>
  <si>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</si>
  <si>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</si>
  <si>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</si>
  <si>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</si>
  <si>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</si>
  <si>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</si>
  <si>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</si>
  <si>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</si>
  <si>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</si>
  <si>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</si>
  <si>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</si>
  <si>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</si>
  <si>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</si>
  <si>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</si>
  <si>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</si>
  <si>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</si>
  <si>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</si>
  <si>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</si>
  <si>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</si>
  <si>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</si>
  <si>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</si>
  <si>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</si>
  <si>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</si>
  <si>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</si>
  <si>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</si>
  <si>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</si>
  <si>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</si>
  <si>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</si>
  <si>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</si>
  <si>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</si>
  <si>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</si>
  <si>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</si>
  <si>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</si>
  <si>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</si>
  <si>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</si>
  <si>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</si>
  <si>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</si>
  <si>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</si>
  <si>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</si>
  <si>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</si>
  <si>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</si>
  <si>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</si>
  <si>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</si>
  <si>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</si>
  <si>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</si>
  <si>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</si>
  <si>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</si>
  <si>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</si>
  <si>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</si>
  <si>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</si>
  <si>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</si>
  <si>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</si>
  <si>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</si>
  <si>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</si>
  <si>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</si>
  <si>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</si>
  <si>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</si>
  <si>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</si>
  <si>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</si>
  <si>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</si>
  <si>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</si>
  <si>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</si>
  <si>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</si>
  <si>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</si>
  <si>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</si>
  <si>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</si>
  <si>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</si>
  <si>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</si>
  <si>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</si>
  <si>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</si>
  <si>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</si>
  <si>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</si>
  <si>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</si>
  <si>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</si>
  <si>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</si>
  <si>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</si>
  <si>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</si>
  <si>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</si>
  <si>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</si>
  <si>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</si>
  <si>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</si>
  <si>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</si>
  <si>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</si>
  <si>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</si>
  <si>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</si>
  <si>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</si>
  <si>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</si>
  <si>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</si>
  <si>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</si>
  <si>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</si>
  <si>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</si>
  <si>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</si>
  <si>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</si>
  <si>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</si>
  <si>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</si>
  <si>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</si>
  <si>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</si>
  <si>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</si>
  <si>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</si>
  <si>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</si>
  <si>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</si>
  <si>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</si>
  <si>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</si>
  <si>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</si>
  <si>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</si>
  <si>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</si>
  <si>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</si>
  <si>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</si>
  <si>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</si>
  <si>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</si>
  <si>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</si>
  <si>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</si>
  <si>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</si>
  <si>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</si>
  <si>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</si>
  <si>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</si>
  <si>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</si>
  <si>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</si>
  <si>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</si>
  <si>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</si>
  <si>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</si>
  <si>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</si>
  <si>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</si>
  <si>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</si>
  <si>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</si>
  <si>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</si>
  <si>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</si>
  <si>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</si>
  <si>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</si>
  <si>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</si>
  <si>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CANADA</t>
  </si>
  <si>
    <t>萨摩亚群岛</t>
  </si>
  <si>
    <t>MEXICO</t>
  </si>
  <si>
    <t>ST. BARTHELEMY</t>
  </si>
  <si>
    <t>圣巴夫林米（瓜德罗普岛）</t>
  </si>
  <si>
    <t>ZONE-11</t>
  </si>
  <si>
    <t>ST. KTTTS &amp; NEVIS</t>
  </si>
  <si>
    <t>圣基茨和尼维斯</t>
  </si>
  <si>
    <t>INDIA</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</si>
  <si>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</si>
  <si>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</si>
  <si>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</si>
  <si>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</si>
  <si>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</si>
  <si>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</si>
  <si>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</si>
  <si>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</si>
  <si>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</si>
  <si>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</si>
  <si>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</si>
  <si>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</si>
  <si>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</si>
  <si>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</si>
  <si>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</si>
  <si>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</si>
  <si>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</si>
  <si>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</si>
  <si>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</si>
  <si>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</si>
  <si>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</si>
  <si>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</si>
  <si>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</si>
  <si>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</si>
  <si>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</si>
  <si>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</si>
  <si>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</si>
  <si>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</si>
  <si>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</si>
  <si>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</si>
  <si>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</si>
  <si>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</si>
  <si>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NS</t>
  </si>
  <si>
    <t>ZONE-18</t>
  </si>
  <si>
    <t>TINIAN</t>
  </si>
  <si>
    <t>天宁岛</t>
  </si>
  <si>
    <t>TI</t>
  </si>
  <si>
    <t>TAIWAN</t>
  </si>
  <si>
    <t>TORTOLA ISLAND</t>
  </si>
  <si>
    <t>TQ</t>
  </si>
  <si>
    <t>ZONE-19</t>
  </si>
  <si>
    <t>TRINIDAD &amp; TOBAGO</t>
  </si>
  <si>
    <t>SINGAPORE</t>
  </si>
  <si>
    <t>TURKS &amp; CAICOS ISLANDS</t>
  </si>
  <si>
    <t>ZONE-20</t>
  </si>
  <si>
    <t>U.S. VIRGIN ISLANDS</t>
  </si>
  <si>
    <t>SOUTH KOREA</t>
  </si>
  <si>
    <t>UNION ISLAND</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</si>
  <si>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</si>
  <si>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</si>
  <si>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</si>
  <si>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</si>
  <si>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</si>
  <si>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</si>
  <si>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</si>
  <si>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</si>
  <si>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</si>
  <si>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</si>
  <si>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</si>
  <si>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</si>
  <si>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</si>
  <si>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</si>
  <si>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</si>
  <si>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</si>
  <si>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</si>
  <si>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</si>
  <si>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</si>
  <si>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</si>
  <si>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</si>
  <si>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</si>
  <si>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</si>
  <si>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</si>
  <si>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</si>
  <si>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</si>
  <si>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</si>
  <si>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</si>
  <si>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</si>
  <si>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</si>
  <si>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</si>
  <si>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</si>
  <si>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</si>
  <si>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</si>
  <si>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</si>
  <si>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</si>
  <si>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</si>
  <si>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</si>
  <si>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</si>
  <si>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</si>
  <si>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</si>
  <si>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</si>
  <si>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</si>
  <si>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K</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</si>
  <si>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</si>
  <si>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</si>
  <si>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</si>
  <si>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</si>
  <si>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</si>
  <si>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</si>
  <si>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</si>
  <si>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</si>
  <si>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</si>
  <si>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</si>
  <si>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</si>
  <si>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</si>
  <si>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</si>
  <si>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</si>
  <si>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</si>
  <si>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</si>
  <si>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</si>
  <si>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</si>
  <si>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</si>
  <si>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</si>
  <si>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</si>
  <si>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</si>
  <si>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</si>
  <si>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</si>
  <si>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</si>
  <si>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</si>
  <si>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</si>
  <si>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</si>
  <si>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</si>
  <si>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</si>
  <si>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</si>
  <si>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</si>
  <si>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</si>
  <si>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</si>
  <si>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</si>
  <si>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</si>
  <si>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</si>
  <si>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</si>
  <si>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</si>
  <si>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</si>
  <si>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</si>
  <si>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</si>
  <si>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</si>
  <si>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</si>
  <si>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</si>
  <si>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</si>
  <si>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</si>
  <si>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</si>
  <si>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</si>
  <si>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</si>
  <si>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</si>
  <si>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</si>
  <si>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</si>
  <si>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</si>
  <si>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</si>
  <si>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</si>
  <si>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</si>
  <si>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</si>
  <si>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</si>
  <si>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</si>
  <si>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</si>
  <si>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</si>
  <si>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</si>
  <si>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</si>
  <si>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</si>
  <si>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</si>
  <si>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</si>
  <si>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</si>
  <si>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</si>
  <si>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</si>
  <si>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</si>
  <si>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</si>
  <si>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</si>
  <si>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</si>
  <si>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</si>
  <si>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</si>
  <si>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</si>
  <si>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</si>
  <si>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</si>
  <si>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</si>
  <si>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</si>
  <si>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</si>
  <si>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</si>
  <si>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</si>
  <si>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</si>
  <si>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</si>
  <si>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</si>
  <si>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</si>
  <si>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</si>
  <si>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</si>
  <si>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</si>
  <si>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</si>
  <si>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</si>
  <si>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</si>
  <si>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</si>
  <si>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</si>
  <si>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</si>
  <si>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</si>
  <si>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</si>
  <si>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</si>
  <si>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</si>
  <si>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</si>
  <si>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</si>
  <si>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</si>
  <si>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</si>
  <si>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</si>
  <si>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</si>
  <si>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</si>
  <si>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</si>
  <si>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</si>
  <si>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</si>
  <si>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</si>
  <si>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</si>
  <si>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</si>
  <si>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</si>
  <si>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</si>
  <si>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</si>
  <si>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</si>
  <si>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</si>
  <si>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</si>
  <si>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</si>
  <si>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</si>
  <si>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</si>
  <si>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</si>
  <si>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</si>
  <si>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</si>
  <si>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</si>
  <si>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</si>
  <si>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</si>
  <si>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</si>
  <si>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</si>
  <si>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</si>
  <si>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</si>
  <si>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</si>
  <si>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</si>
  <si>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</si>
  <si>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</si>
  <si>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</si>
  <si>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</si>
  <si>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</si>
  <si>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</si>
  <si>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</si>
  <si>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</si>
  <si>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</si>
  <si>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</si>
  <si>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</si>
  <si>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</si>
  <si>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</si>
  <si>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</si>
  <si>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</si>
  <si>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</si>
  <si>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</si>
  <si>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</si>
  <si>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</si>
  <si>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</si>
  <si>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</si>
  <si>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</si>
  <si>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</si>
  <si>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</si>
  <si>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</si>
  <si>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</si>
  <si>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</si>
  <si>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</si>
  <si>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</si>
  <si>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</si>
  <si>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</si>
  <si>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</si>
  <si>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</si>
  <si>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</si>
  <si>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</si>
  <si>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</si>
  <si>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</si>
  <si>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</si>
  <si>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</si>
  <si>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</si>
  <si>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</si>
  <si>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</si>
  <si>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</si>
  <si>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</si>
  <si>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</si>
  <si>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</si>
  <si>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</si>
  <si>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</si>
  <si>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</si>
  <si>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</si>
  <si>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</si>
  <si>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</si>
  <si>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</si>
  <si>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</si>
  <si>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</si>
  <si>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</si>
  <si>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</si>
  <si>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</si>
  <si>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</si>
  <si>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</si>
  <si>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</si>
  <si>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</si>
  <si>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</si>
  <si>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</si>
  <si>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</si>
  <si>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</si>
  <si>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</si>
  <si>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</si>
  <si>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</si>
  <si>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</si>
  <si>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</si>
  <si>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</si>
  <si>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</si>
  <si>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</si>
  <si>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</si>
  <si>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</si>
  <si>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</si>
  <si>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</si>
  <si>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</si>
  <si>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</si>
  <si>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</si>
  <si>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</si>
  <si>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</si>
  <si>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</si>
  <si>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</si>
  <si>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</si>
  <si>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</si>
  <si>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</si>
  <si>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</si>
  <si>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</si>
  <si>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</si>
  <si>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</si>
  <si>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</si>
  <si>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</si>
  <si>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</si>
  <si>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</si>
  <si>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</si>
  <si>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</si>
  <si>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</si>
  <si>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</si>
  <si>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</si>
  <si>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</si>
  <si>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</si>
  <si>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</si>
  <si>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</si>
  <si>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</si>
  <si>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</si>
  <si>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</si>
  <si>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</si>
  <si>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</si>
  <si>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</si>
  <si>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</si>
  <si>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</si>
  <si>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</si>
  <si>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</si>
  <si>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</si>
  <si>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</si>
  <si>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</si>
  <si>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</si>
  <si>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</si>
  <si>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</si>
  <si>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</si>
  <si>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</si>
  <si>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</si>
  <si>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</si>
  <si>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</si>
  <si>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</si>
  <si>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</si>
  <si>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</si>
  <si>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</si>
  <si>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</si>
  <si>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</si>
  <si>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</si>
  <si>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</si>
  <si>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</si>
  <si>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</si>
  <si>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</si>
  <si>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</si>
  <si>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</si>
  <si>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</si>
  <si>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</si>
  <si>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</si>
  <si>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</si>
  <si>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</si>
  <si>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</si>
  <si>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</si>
  <si>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</si>
  <si>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</si>
  <si>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</si>
  <si>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</si>
  <si>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</si>
  <si>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</si>
  <si>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</si>
  <si>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</si>
  <si>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</si>
  <si>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</si>
  <si>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</si>
  <si>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</si>
  <si>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</si>
  <si>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</si>
  <si>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</si>
  <si>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</si>
  <si>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</si>
  <si>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</si>
  <si>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</si>
  <si>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</si>
  <si>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</si>
  <si>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</si>
  <si>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</si>
  <si>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</si>
  <si>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</si>
  <si>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</si>
  <si>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</si>
  <si>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</si>
  <si>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</si>
  <si>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</si>
  <si>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</si>
  <si>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</si>
  <si>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</si>
  <si>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</si>
  <si>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</si>
  <si>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</si>
  <si>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</si>
  <si>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</si>
  <si>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</si>
  <si>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</si>
  <si>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</si>
  <si>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</si>
  <si>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</si>
  <si>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</si>
  <si>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</si>
  <si>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</si>
  <si>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</si>
  <si>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</si>
  <si>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</si>
  <si>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</si>
  <si>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</si>
  <si>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</si>
  <si>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</si>
  <si>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</si>
  <si>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</si>
  <si>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</si>
  <si>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</si>
  <si>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</si>
  <si>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</si>
  <si>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</si>
  <si>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</si>
  <si>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</si>
  <si>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</si>
  <si>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</si>
  <si>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</si>
  <si>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</si>
  <si>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</si>
  <si>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</si>
  <si>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</si>
  <si>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</si>
  <si>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</si>
  <si>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</si>
  <si>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</si>
  <si>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</si>
  <si>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</si>
  <si>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</si>
  <si>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</si>
  <si>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</si>
  <si>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</si>
  <si>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</si>
  <si>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</si>
  <si>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</si>
  <si>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</si>
  <si>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</si>
  <si>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</si>
  <si>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</si>
  <si>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</si>
  <si>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</si>
  <si>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</si>
  <si>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</si>
  <si>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</si>
  <si>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</si>
  <si>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</si>
  <si>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</si>
  <si>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</si>
  <si>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</si>
  <si>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</si>
  <si>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</si>
  <si>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</si>
  <si>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</si>
  <si>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</si>
  <si>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</si>
  <si>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</si>
  <si>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</si>
  <si>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</si>
  <si>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</si>
  <si>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</si>
  <si>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</si>
  <si>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</si>
  <si>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</si>
  <si>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</si>
  <si>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</si>
  <si>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</si>
  <si>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</si>
  <si>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</si>
  <si>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45天左右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</si>
  <si>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</si>
  <si>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</si>
  <si>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</si>
  <si>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</si>
  <si>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</si>
  <si>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</si>
  <si>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</si>
  <si>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</si>
  <si>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</si>
  <si>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</si>
  <si>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</si>
  <si>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</si>
  <si>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</si>
  <si>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</si>
  <si>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</si>
  <si>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</si>
  <si>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</si>
  <si>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</si>
  <si>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一票多件，单件货物实际重量要求12KG以上，单件超22KG有超重费  ，不接带电</t>
  </si>
  <si>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</si>
  <si>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</si>
  <si>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</si>
  <si>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</si>
  <si>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</si>
  <si>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</si>
  <si>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</si>
  <si>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</si>
  <si>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</si>
  <si>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</si>
  <si>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</si>
  <si>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</si>
  <si>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</si>
  <si>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</si>
  <si>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</si>
  <si>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</si>
  <si>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</si>
  <si>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</si>
  <si>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</si>
  <si>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</si>
  <si>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</si>
  <si>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</si>
  <si>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</si>
  <si>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</si>
  <si>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</si>
  <si>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</si>
  <si>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</si>
  <si>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</si>
  <si>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</si>
  <si>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</si>
  <si>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</si>
  <si>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</si>
  <si>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</si>
  <si>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</si>
  <si>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</si>
  <si>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</si>
  <si>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</si>
  <si>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</si>
  <si>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</si>
  <si>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</si>
  <si>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</si>
  <si>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</si>
  <si>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</si>
  <si>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</si>
  <si>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</si>
  <si>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</si>
  <si>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</si>
  <si>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</si>
  <si>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</si>
  <si>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</si>
  <si>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</si>
  <si>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</si>
  <si>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</si>
  <si>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</si>
  <si>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</si>
  <si>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</si>
  <si>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</si>
  <si>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</si>
  <si>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</si>
  <si>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</si>
  <si>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</si>
  <si>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</si>
  <si>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</si>
  <si>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</si>
  <si>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</si>
  <si>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</si>
  <si>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</si>
  <si>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</si>
  <si>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</si>
  <si>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</si>
  <si>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12~15个工作日</t>
  </si>
  <si>
    <t>4000-6999</t>
  </si>
  <si>
    <t>澳大利亚空派电池价</t>
  </si>
  <si>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</si>
  <si>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</si>
  <si>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</si>
  <si>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</si>
  <si>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</si>
  <si>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</si>
  <si>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</si>
  <si>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</si>
  <si>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</si>
  <si>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</si>
  <si>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</si>
  <si>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</si>
  <si>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</si>
  <si>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</si>
  <si>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</si>
  <si>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</si>
  <si>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</si>
  <si>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</si>
  <si>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</si>
  <si>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</si>
  <si>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</si>
  <si>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</si>
  <si>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</si>
  <si>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</si>
  <si>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</si>
  <si>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</si>
  <si>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</si>
  <si>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</si>
  <si>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</si>
  <si>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</si>
  <si>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</si>
  <si>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</si>
  <si>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</si>
  <si>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</si>
  <si>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</si>
  <si>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</si>
  <si>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</si>
  <si>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</si>
  <si>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</si>
  <si>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</si>
  <si>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</si>
  <si>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</si>
  <si>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</si>
  <si>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</si>
  <si>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</si>
  <si>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</si>
  <si>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</si>
  <si>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</si>
  <si>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续1KG</t>
  </si>
  <si>
    <t>签收参考时效</t>
  </si>
  <si>
    <t>香港全区</t>
  </si>
  <si>
    <t>8天左右</t>
  </si>
  <si>
    <t>CXC派送公司</t>
  </si>
  <si>
    <t>UPS</t>
  </si>
  <si>
    <t>TNT</t>
  </si>
  <si>
    <t>DHL</t>
  </si>
  <si>
    <t>FEDEX</t>
  </si>
  <si>
    <t xml:space="preserve">Kosovo </t>
  </si>
  <si>
    <t>更新时间：</t>
  </si>
  <si>
    <t>Chile</t>
  </si>
  <si>
    <t>Armenia</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</si>
  <si>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</si>
  <si>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</si>
  <si>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</si>
  <si>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</si>
  <si>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</si>
  <si>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</si>
  <si>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</si>
  <si>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</si>
  <si>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</si>
  <si>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GUERNSEY</t>
  </si>
  <si>
    <t>Canary Islands</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</si>
  <si>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</si>
  <si>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</si>
  <si>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</si>
  <si>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</si>
  <si>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</si>
  <si>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</si>
  <si>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</si>
  <si>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</si>
  <si>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</si>
  <si>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蒙特色拉特岛</t>
  </si>
  <si>
    <t>帕劳群</t>
  </si>
  <si>
    <t>TAJIKISTAN</t>
  </si>
  <si>
    <t xml:space="preserve">British Virgin Islands </t>
  </si>
  <si>
    <t>Faroe Islands</t>
  </si>
  <si>
    <t xml:space="preserve">Congo, The Democratic Republic of </t>
  </si>
  <si>
    <t>French Guyana</t>
  </si>
  <si>
    <t>法屬圭亞那</t>
  </si>
  <si>
    <t>Libya</t>
  </si>
  <si>
    <t>Turkey 城市名：North Cyprus不接受</t>
  </si>
  <si>
    <t>the Kingdom of Bhutan</t>
  </si>
  <si>
    <t>Iran ( Islamic Repubic of)</t>
  </si>
  <si>
    <t>伊朗伊斯兰共和国</t>
  </si>
  <si>
    <t>Kazakhstan</t>
  </si>
  <si>
    <t>Korea. The D.P.R of (North K.)</t>
  </si>
  <si>
    <t>韩国。（北K.）民主共和国</t>
  </si>
  <si>
    <t>Kyrgyzstan</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</si>
  <si>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</si>
  <si>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</si>
  <si>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</si>
  <si>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Burma</t>
  </si>
  <si>
    <t>马约特</t>
  </si>
  <si>
    <t>Micronesia, Federated States of</t>
  </si>
  <si>
    <t>密克罗尼西亚联邦</t>
  </si>
  <si>
    <t>Sri Lanka</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</si>
  <si>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</si>
  <si>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</si>
  <si>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</si>
  <si>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</si>
  <si>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</si>
  <si>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</si>
  <si>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</si>
  <si>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</si>
  <si>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</si>
  <si>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</si>
  <si>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</si>
  <si>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</si>
  <si>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</si>
  <si>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</si>
  <si>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</si>
  <si>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</si>
  <si>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</si>
  <si>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</si>
  <si>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</si>
  <si>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</si>
  <si>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</si>
  <si>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</si>
  <si>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Syria</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</si>
  <si>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</si>
  <si>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</si>
  <si>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</si>
  <si>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</si>
  <si>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</si>
  <si>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</si>
  <si>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</si>
  <si>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Virgin Islands ( British)</t>
  </si>
  <si>
    <t>维尔京群岛（英属）</t>
  </si>
  <si>
    <t>Yemen, Republic of</t>
  </si>
  <si>
    <t>也门共和国</t>
  </si>
</sst>
</file>

<file path=xl/styles.xml><?xml version="1.0" encoding="utf-8"?>
<styleSheet xmlns="http://schemas.openxmlformats.org/spreadsheetml/2006/main">
  <numFmts count="2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2]* #,##0.00_);_([$€-2]* \(#,##0.00\);_([$€-2]* &quot;-&quot;??_)"/>
    <numFmt numFmtId="178" formatCode="#,##0.00_);[Red]\(#,##0.00\)"/>
    <numFmt numFmtId="179" formatCode="yyyy&quot;年&quot;m&quot;月&quot;d&quot;日&quot;;@"/>
    <numFmt numFmtId="180" formatCode="\¥#,##0.00;[Red]\¥#,##0.00"/>
    <numFmt numFmtId="181" formatCode="_-* #,##0.00_-;\-* #,##0.00_-;_-* &quot;-&quot;??_-;_-@_-"/>
    <numFmt numFmtId="182" formatCode="_-* #,##0\ _D_M_-;\-* #,##0\ _D_M_-;_-* &quot;- &quot;_D_M_-;_-@_-"/>
    <numFmt numFmtId="183" formatCode="_([$$-409]* #,##0.00_);_([$$-409]* \(#,##0.00\);_([$$-409]* &quot;-&quot;??_);_(@_)"/>
    <numFmt numFmtId="184" formatCode="[$-1010804]General"/>
    <numFmt numFmtId="185" formatCode="0.0_);[Red]\(0.0\)"/>
    <numFmt numFmtId="186" formatCode="_-[$€]\ * #,##0.00_-;_-[$€]\ * #,##0.00\-;_-[$€]\ * &quot;-&quot;??_-;_-@_-"/>
    <numFmt numFmtId="187" formatCode="0_ "/>
    <numFmt numFmtId="188" formatCode="0.0_ "/>
    <numFmt numFmtId="189" formatCode="[$$-409]#,##0.00;[Red][$$-409]#,##0.00"/>
    <numFmt numFmtId="190" formatCode="0.00_ "/>
    <numFmt numFmtId="191" formatCode="\¥#,##0.00_);[Red]&quot;(¥&quot;#,##0.00\)"/>
    <numFmt numFmtId="192" formatCode="0.0"/>
    <numFmt numFmtId="193" formatCode="0_);[Red]\(0\)"/>
    <numFmt numFmtId="194" formatCode="[$£-809]#,##0.00"/>
    <numFmt numFmtId="195" formatCode="0.0;_Ѐ"/>
    <numFmt numFmtId="196" formatCode="#,##0.0_ "/>
    <numFmt numFmtId="197" formatCode="dd/mmm/yy"/>
    <numFmt numFmtId="198" formatCode="#,##0.0"/>
    <numFmt numFmtId="199" formatCode="[$-409]d/mmm;@"/>
  </numFmts>
  <fonts count="254">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b/>
      <sz val="11"/>
      <name val="宋体"/>
      <charset val="134"/>
      <scheme val="minor"/>
    </font>
    <font>
      <sz val="14"/>
      <color theme="1"/>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1"/>
      <name val="宋体"/>
      <charset val="134"/>
      <scheme val="minor"/>
    </font>
    <font>
      <b/>
      <sz val="36"/>
      <name val="宋体"/>
      <charset val="134"/>
    </font>
    <font>
      <sz val="12"/>
      <color rgb="FFFF0000"/>
      <name val="宋体"/>
      <charset val="134"/>
      <scheme val="minor"/>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9"/>
      <name val="宋体"/>
      <charset val="134"/>
    </font>
    <font>
      <sz val="12"/>
      <color rgb="FFFF0000"/>
      <name val="宋体"/>
      <charset val="134"/>
    </font>
    <font>
      <sz val="10"/>
      <color rgb="FFFF000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name val="宋体"/>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2"/>
      <name val="Microsoft JhengHei"/>
      <charset val="134"/>
    </font>
    <font>
      <b/>
      <sz val="11"/>
      <color theme="1"/>
      <name val="Microsoft JhengHei"/>
      <charset val="134"/>
    </font>
    <font>
      <sz val="14"/>
      <color theme="1"/>
      <name val="Arial"/>
      <charset val="0"/>
    </font>
    <font>
      <u/>
      <sz val="11"/>
      <color rgb="FF0000FF"/>
      <name val="宋体"/>
      <charset val="0"/>
      <scheme val="minor"/>
    </font>
    <font>
      <u/>
      <sz val="20"/>
      <name val="宋体"/>
      <charset val="0"/>
      <scheme val="minor"/>
    </font>
    <font>
      <u/>
      <sz val="12"/>
      <name val="宋体"/>
      <charset val="134"/>
    </font>
    <font>
      <b/>
      <sz val="12"/>
      <color theme="1"/>
      <name val="宋体"/>
      <charset val="134"/>
    </font>
    <font>
      <b/>
      <sz val="10"/>
      <color theme="1"/>
      <name val="宋体"/>
      <charset val="134"/>
    </font>
    <font>
      <b/>
      <sz val="9"/>
      <name val="宋体"/>
      <charset val="134"/>
      <scheme val="major"/>
    </font>
    <font>
      <b/>
      <sz val="9"/>
      <name val="Arial"/>
      <charset val="134"/>
    </font>
    <font>
      <b/>
      <i/>
      <sz val="20"/>
      <name val="Helv"/>
      <charset val="0"/>
    </font>
    <font>
      <b/>
      <sz val="10"/>
      <name val="Times New Roman"/>
      <charset val="0"/>
    </font>
    <font>
      <sz val="10"/>
      <name val="Times New Roman"/>
      <charset val="0"/>
    </font>
    <font>
      <sz val="10"/>
      <color indexed="10"/>
      <name val="Times New Roman"/>
      <charset val="0"/>
    </font>
    <font>
      <sz val="10"/>
      <color indexed="10"/>
      <name val="宋体"/>
      <charset val="134"/>
    </font>
    <font>
      <sz val="10"/>
      <name val="Helv"/>
      <charset val="0"/>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9"/>
      <name val="Arial"/>
      <charset val="0"/>
    </font>
    <font>
      <b/>
      <sz val="9"/>
      <color rgb="FFFF0000"/>
      <name val="宋体"/>
      <charset val="134"/>
      <scheme val="minor"/>
    </font>
    <font>
      <sz val="12"/>
      <color rgb="FFFF0000"/>
      <name val="新宋体"/>
      <charset val="134"/>
    </font>
    <font>
      <b/>
      <sz val="14"/>
      <name val="宋体"/>
      <charset val="134"/>
      <scheme val="minor"/>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0"/>
      <name val="Geneva"/>
      <charset val="0"/>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2"/>
      <color theme="1"/>
      <name val="Calibri"/>
      <charset val="134"/>
    </font>
    <font>
      <b/>
      <sz val="16"/>
      <color rgb="FFFF0000"/>
      <name val="宋体"/>
      <charset val="134"/>
    </font>
    <font>
      <sz val="12"/>
      <color indexed="10"/>
      <name val="Arial Unicode MS"/>
      <charset val="134"/>
    </font>
    <font>
      <b/>
      <sz val="16"/>
      <color rgb="FFFF0000"/>
      <name val="Arial Unicode MS"/>
      <charset val="134"/>
    </font>
    <font>
      <sz val="11"/>
      <color rgb="FF000000"/>
      <name val="宋体"/>
      <charset val="0"/>
    </font>
    <font>
      <sz val="14"/>
      <color rgb="FFFF0000"/>
      <name val="微软雅黑"/>
      <charset val="134"/>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79">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bottom style="thin">
        <color rgb="FF808080"/>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7">
    <xf numFmtId="0" fontId="0" fillId="0" borderId="0">
      <alignment vertical="center"/>
    </xf>
    <xf numFmtId="0" fontId="8" fillId="0" borderId="0"/>
    <xf numFmtId="42" fontId="0" fillId="0" borderId="0" applyFont="0" applyFill="0" applyBorder="0" applyAlignment="0" applyProtection="0">
      <alignment vertical="center"/>
    </xf>
    <xf numFmtId="0" fontId="196" fillId="20" borderId="0" applyNumberFormat="0" applyBorder="0" applyAlignment="0" applyProtection="0">
      <alignment vertical="center"/>
    </xf>
    <xf numFmtId="0" fontId="8" fillId="0" borderId="0">
      <alignment vertical="center"/>
    </xf>
    <xf numFmtId="0" fontId="197" fillId="21" borderId="7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6" fillId="22" borderId="0" applyNumberFormat="0" applyBorder="0" applyAlignment="0" applyProtection="0">
      <alignment vertical="center"/>
    </xf>
    <xf numFmtId="0" fontId="198" fillId="23" borderId="0" applyNumberFormat="0" applyBorder="0" applyAlignment="0" applyProtection="0">
      <alignment vertical="center"/>
    </xf>
    <xf numFmtId="43" fontId="0" fillId="0" borderId="0" applyFont="0" applyFill="0" applyBorder="0" applyAlignment="0" applyProtection="0">
      <alignment vertical="center"/>
    </xf>
    <xf numFmtId="0" fontId="199" fillId="24" borderId="0" applyNumberFormat="0" applyBorder="0" applyAlignment="0" applyProtection="0">
      <alignment vertical="center"/>
    </xf>
    <xf numFmtId="0" fontId="1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71" applyNumberFormat="0" applyFont="0" applyAlignment="0" applyProtection="0">
      <alignment vertical="center"/>
    </xf>
    <xf numFmtId="0" fontId="200" fillId="0" borderId="0" applyNumberFormat="0" applyFill="0" applyBorder="0" applyAlignment="0" applyProtection="0">
      <alignment vertical="center"/>
    </xf>
    <xf numFmtId="181" fontId="201" fillId="0" borderId="0" applyFont="0" applyFill="0" applyBorder="0" applyAlignment="0" applyProtection="0"/>
    <xf numFmtId="0" fontId="199" fillId="26" borderId="0" applyNumberFormat="0" applyBorder="0" applyAlignment="0" applyProtection="0">
      <alignment vertical="center"/>
    </xf>
    <xf numFmtId="0" fontId="202" fillId="0" borderId="0" applyNumberFormat="0" applyFill="0" applyBorder="0" applyAlignment="0" applyProtection="0">
      <alignment vertical="center"/>
    </xf>
    <xf numFmtId="177" fontId="0" fillId="0" borderId="0">
      <alignment vertical="center"/>
    </xf>
    <xf numFmtId="0" fontId="203" fillId="0" borderId="0" applyNumberFormat="0" applyFill="0" applyBorder="0" applyAlignment="0" applyProtection="0">
      <alignment vertical="center"/>
    </xf>
    <xf numFmtId="0" fontId="204" fillId="0" borderId="0" applyNumberFormat="0" applyFill="0" applyBorder="0" applyAlignment="0" applyProtection="0">
      <alignment vertical="center"/>
    </xf>
    <xf numFmtId="0" fontId="205" fillId="0" borderId="72" applyNumberFormat="0" applyFill="0" applyAlignment="0" applyProtection="0">
      <alignment vertical="center"/>
    </xf>
    <xf numFmtId="0" fontId="206" fillId="0" borderId="72" applyNumberFormat="0" applyFill="0" applyAlignment="0" applyProtection="0">
      <alignment vertical="center"/>
    </xf>
    <xf numFmtId="0" fontId="199" fillId="27" borderId="0" applyNumberFormat="0" applyBorder="0" applyAlignment="0" applyProtection="0">
      <alignment vertical="center"/>
    </xf>
    <xf numFmtId="0" fontId="200" fillId="0" borderId="73" applyNumberFormat="0" applyFill="0" applyAlignment="0" applyProtection="0">
      <alignment vertical="center"/>
    </xf>
    <xf numFmtId="0" fontId="207" fillId="28" borderId="74" applyNumberFormat="0" applyAlignment="0" applyProtection="0">
      <alignment vertical="center"/>
    </xf>
    <xf numFmtId="182" fontId="67" fillId="0" borderId="0" applyBorder="0">
      <alignment vertical="center"/>
    </xf>
    <xf numFmtId="0" fontId="208" fillId="0" borderId="0"/>
    <xf numFmtId="0" fontId="199" fillId="29" borderId="0" applyNumberFormat="0" applyBorder="0" applyAlignment="0" applyProtection="0">
      <alignment vertical="center"/>
    </xf>
    <xf numFmtId="0" fontId="209" fillId="28" borderId="70" applyNumberFormat="0" applyAlignment="0" applyProtection="0">
      <alignment vertical="center"/>
    </xf>
    <xf numFmtId="0" fontId="0" fillId="0" borderId="0">
      <alignment vertical="center"/>
    </xf>
    <xf numFmtId="0" fontId="210" fillId="30" borderId="75" applyNumberFormat="0" applyAlignment="0" applyProtection="0">
      <alignment vertical="center"/>
    </xf>
    <xf numFmtId="0" fontId="199" fillId="31" borderId="0" applyNumberFormat="0" applyBorder="0" applyAlignment="0" applyProtection="0">
      <alignment vertical="center"/>
    </xf>
    <xf numFmtId="0" fontId="0" fillId="0" borderId="0"/>
    <xf numFmtId="0" fontId="196" fillId="32" borderId="0" applyNumberFormat="0" applyBorder="0" applyAlignment="0" applyProtection="0">
      <alignment vertical="center"/>
    </xf>
    <xf numFmtId="0" fontId="211" fillId="0" borderId="76" applyNumberFormat="0" applyFill="0" applyAlignment="0" applyProtection="0">
      <alignment vertical="center"/>
    </xf>
    <xf numFmtId="0" fontId="212" fillId="0" borderId="77" applyNumberFormat="0" applyFill="0" applyAlignment="0" applyProtection="0">
      <alignment vertical="center"/>
    </xf>
    <xf numFmtId="0" fontId="8" fillId="0" borderId="0"/>
    <xf numFmtId="0" fontId="213" fillId="33" borderId="0" applyNumberFormat="0" applyBorder="0" applyAlignment="0" applyProtection="0">
      <alignment vertical="center"/>
    </xf>
    <xf numFmtId="0" fontId="214" fillId="34" borderId="0" applyNumberFormat="0" applyBorder="0" applyAlignment="0" applyProtection="0">
      <alignment vertical="center"/>
    </xf>
    <xf numFmtId="0" fontId="196" fillId="35" borderId="0" applyNumberFormat="0" applyBorder="0" applyAlignment="0" applyProtection="0">
      <alignment vertical="center"/>
    </xf>
    <xf numFmtId="0" fontId="199" fillId="36" borderId="0" applyNumberFormat="0" applyBorder="0" applyAlignment="0" applyProtection="0">
      <alignment vertical="center"/>
    </xf>
    <xf numFmtId="0" fontId="196" fillId="37" borderId="0" applyNumberFormat="0" applyBorder="0" applyAlignment="0" applyProtection="0">
      <alignment vertical="center"/>
    </xf>
    <xf numFmtId="0" fontId="196" fillId="38" borderId="0" applyNumberFormat="0" applyBorder="0" applyAlignment="0" applyProtection="0">
      <alignment vertical="center"/>
    </xf>
    <xf numFmtId="0" fontId="8" fillId="0" borderId="0"/>
    <xf numFmtId="0" fontId="196" fillId="39" borderId="0" applyNumberFormat="0" applyBorder="0" applyAlignment="0" applyProtection="0">
      <alignment vertical="center"/>
    </xf>
    <xf numFmtId="0" fontId="196" fillId="40" borderId="0" applyNumberFormat="0" applyBorder="0" applyAlignment="0" applyProtection="0">
      <alignment vertical="center"/>
    </xf>
    <xf numFmtId="0" fontId="199" fillId="41" borderId="0" applyNumberFormat="0" applyBorder="0" applyAlignment="0" applyProtection="0">
      <alignment vertical="center"/>
    </xf>
    <xf numFmtId="0" fontId="199" fillId="42" borderId="0" applyNumberFormat="0" applyBorder="0" applyAlignment="0" applyProtection="0">
      <alignment vertical="center"/>
    </xf>
    <xf numFmtId="0" fontId="196" fillId="43" borderId="0" applyNumberFormat="0" applyBorder="0" applyAlignment="0" applyProtection="0">
      <alignment vertical="center"/>
    </xf>
    <xf numFmtId="0" fontId="8" fillId="0" borderId="0"/>
    <xf numFmtId="0" fontId="196" fillId="44" borderId="0" applyNumberFormat="0" applyBorder="0" applyAlignment="0" applyProtection="0">
      <alignment vertical="center"/>
    </xf>
    <xf numFmtId="0" fontId="199" fillId="45" borderId="0" applyNumberFormat="0" applyBorder="0" applyAlignment="0" applyProtection="0">
      <alignment vertical="center"/>
    </xf>
    <xf numFmtId="183" fontId="93" fillId="0" borderId="0"/>
    <xf numFmtId="0" fontId="196" fillId="46" borderId="0" applyNumberFormat="0" applyBorder="0" applyAlignment="0" applyProtection="0">
      <alignment vertical="center"/>
    </xf>
    <xf numFmtId="0" fontId="199" fillId="47" borderId="0" applyNumberFormat="0" applyBorder="0" applyAlignment="0" applyProtection="0">
      <alignment vertical="center"/>
    </xf>
    <xf numFmtId="0" fontId="199" fillId="48" borderId="0" applyNumberFormat="0" applyBorder="0" applyAlignment="0" applyProtection="0">
      <alignment vertical="center"/>
    </xf>
    <xf numFmtId="0" fontId="196" fillId="49" borderId="0" applyNumberFormat="0" applyBorder="0" applyAlignment="0" applyProtection="0">
      <alignment vertical="center"/>
    </xf>
    <xf numFmtId="183" fontId="0" fillId="0" borderId="0">
      <alignment vertical="center"/>
    </xf>
    <xf numFmtId="0" fontId="8" fillId="0" borderId="0"/>
    <xf numFmtId="0" fontId="199" fillId="50" borderId="0" applyNumberFormat="0" applyBorder="0" applyAlignment="0" applyProtection="0">
      <alignment vertical="center"/>
    </xf>
    <xf numFmtId="0" fontId="8" fillId="0" borderId="0" applyProtection="0">
      <alignment vertical="center"/>
    </xf>
    <xf numFmtId="0" fontId="201" fillId="0" borderId="0"/>
    <xf numFmtId="0" fontId="8" fillId="0" borderId="0"/>
    <xf numFmtId="0" fontId="41" fillId="0" borderId="0"/>
    <xf numFmtId="0" fontId="3" fillId="0" borderId="0">
      <alignment vertical="center"/>
    </xf>
    <xf numFmtId="0" fontId="8" fillId="0" borderId="0"/>
    <xf numFmtId="0" fontId="8" fillId="0" borderId="0"/>
    <xf numFmtId="0" fontId="109" fillId="0" borderId="0"/>
    <xf numFmtId="0" fontId="215" fillId="0" borderId="0"/>
    <xf numFmtId="0" fontId="127" fillId="0" borderId="0"/>
    <xf numFmtId="0" fontId="216" fillId="0" borderId="0"/>
    <xf numFmtId="0" fontId="8" fillId="0" borderId="0">
      <alignment vertical="center"/>
    </xf>
    <xf numFmtId="0" fontId="8" fillId="0" borderId="0">
      <alignment vertical="center"/>
    </xf>
    <xf numFmtId="0" fontId="8" fillId="0" borderId="0"/>
    <xf numFmtId="0" fontId="217" fillId="0" borderId="0"/>
    <xf numFmtId="0" fontId="8" fillId="0" borderId="0">
      <alignment vertical="center"/>
    </xf>
    <xf numFmtId="0" fontId="8" fillId="0" borderId="0">
      <alignment vertical="center"/>
    </xf>
    <xf numFmtId="0" fontId="218" fillId="0" borderId="0" applyNumberFormat="0" applyFill="0" applyBorder="0" applyAlignment="0" applyProtection="0"/>
    <xf numFmtId="0" fontId="137" fillId="0" borderId="0"/>
    <xf numFmtId="43" fontId="8" fillId="0" borderId="0" applyFont="0" applyFill="0" applyBorder="0" applyAlignment="0" applyProtection="0">
      <alignment vertical="center"/>
    </xf>
    <xf numFmtId="0" fontId="109" fillId="0" borderId="0"/>
    <xf numFmtId="0" fontId="8" fillId="0" borderId="0" applyBorder="0">
      <alignment vertical="center"/>
    </xf>
    <xf numFmtId="0" fontId="178" fillId="0" borderId="0">
      <alignment vertical="center"/>
    </xf>
    <xf numFmtId="0" fontId="219" fillId="51" borderId="78" applyNumberFormat="0" applyFont="0" applyAlignment="0" applyProtection="0"/>
    <xf numFmtId="0" fontId="67" fillId="51"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27" fillId="0" borderId="0"/>
    <xf numFmtId="0" fontId="220" fillId="0" borderId="0"/>
    <xf numFmtId="0" fontId="221" fillId="0" borderId="0"/>
    <xf numFmtId="0" fontId="222" fillId="0" borderId="0">
      <alignment vertical="center"/>
    </xf>
    <xf numFmtId="0" fontId="223" fillId="0" borderId="0"/>
    <xf numFmtId="0" fontId="8" fillId="0" borderId="0">
      <alignment vertical="center"/>
    </xf>
    <xf numFmtId="0" fontId="3" fillId="0" borderId="0">
      <alignment vertical="center"/>
    </xf>
    <xf numFmtId="184" fontId="8" fillId="0" borderId="0" applyBorder="0">
      <alignment vertical="center"/>
    </xf>
    <xf numFmtId="184" fontId="224" fillId="0" borderId="0" applyNumberFormat="0" applyFill="0" applyBorder="0" applyAlignment="0" applyProtection="0">
      <alignment vertical="top"/>
      <protection locked="0"/>
    </xf>
    <xf numFmtId="0" fontId="220" fillId="0" borderId="0"/>
    <xf numFmtId="0" fontId="3" fillId="0" borderId="0"/>
    <xf numFmtId="184" fontId="3" fillId="0" borderId="0"/>
    <xf numFmtId="0" fontId="8" fillId="0" borderId="0">
      <alignment vertical="center"/>
    </xf>
    <xf numFmtId="0" fontId="137" fillId="0" borderId="0"/>
    <xf numFmtId="0" fontId="109" fillId="0" borderId="0"/>
    <xf numFmtId="0" fontId="137" fillId="0" borderId="0"/>
    <xf numFmtId="0" fontId="225"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17" fillId="0" borderId="0">
      <alignment vertical="center"/>
    </xf>
    <xf numFmtId="0" fontId="215" fillId="0" borderId="0"/>
    <xf numFmtId="0" fontId="91" fillId="0" borderId="0"/>
    <xf numFmtId="0" fontId="3" fillId="0" borderId="0">
      <alignment vertical="center"/>
    </xf>
    <xf numFmtId="0" fontId="8" fillId="0" borderId="0">
      <alignment vertical="center"/>
    </xf>
    <xf numFmtId="0" fontId="226" fillId="0" borderId="0"/>
    <xf numFmtId="0" fontId="208" fillId="0" borderId="0"/>
    <xf numFmtId="0" fontId="8" fillId="0" borderId="0"/>
    <xf numFmtId="186" fontId="8" fillId="0" borderId="0">
      <alignment vertical="center"/>
    </xf>
    <xf numFmtId="186" fontId="8" fillId="0" borderId="0"/>
    <xf numFmtId="186" fontId="8" fillId="0" borderId="0"/>
  </cellStyleXfs>
  <cellXfs count="84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8"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5" xfId="0" applyNumberFormat="1" applyFont="1" applyFill="1" applyBorder="1" applyAlignment="1">
      <alignment horizontal="center" vertical="center"/>
    </xf>
    <xf numFmtId="0" fontId="14" fillId="0" borderId="0" xfId="12" applyFont="1">
      <alignment vertical="center"/>
    </xf>
    <xf numFmtId="0" fontId="15" fillId="5" borderId="5" xfId="12" applyNumberFormat="1" applyFont="1" applyFill="1" applyBorder="1" applyAlignment="1">
      <alignment horizontal="center" vertical="center" wrapText="1"/>
    </xf>
    <xf numFmtId="0" fontId="16" fillId="5" borderId="5" xfId="0" applyNumberFormat="1" applyFont="1" applyFill="1" applyBorder="1" applyAlignment="1">
      <alignment horizontal="center" vertical="center" wrapText="1"/>
    </xf>
    <xf numFmtId="0" fontId="17" fillId="5" borderId="5" xfId="0" applyNumberFormat="1" applyFont="1" applyFill="1" applyBorder="1" applyAlignment="1">
      <alignment vertical="center"/>
    </xf>
    <xf numFmtId="0" fontId="17" fillId="5" borderId="8" xfId="0" applyNumberFormat="1" applyFont="1" applyFill="1" applyBorder="1" applyAlignment="1">
      <alignment horizontal="center" vertical="center"/>
    </xf>
    <xf numFmtId="0" fontId="17" fillId="5" borderId="9" xfId="0" applyNumberFormat="1" applyFont="1" applyFill="1" applyBorder="1" applyAlignment="1">
      <alignment horizontal="center" vertical="center"/>
    </xf>
    <xf numFmtId="0" fontId="17" fillId="5" borderId="10" xfId="0" applyNumberFormat="1" applyFont="1" applyFill="1" applyBorder="1" applyAlignment="1">
      <alignment horizontal="center" vertical="center"/>
    </xf>
    <xf numFmtId="0" fontId="17" fillId="5" borderId="5"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87" fontId="19" fillId="5" borderId="5" xfId="0" applyNumberFormat="1" applyFont="1" applyFill="1" applyBorder="1" applyAlignment="1">
      <alignment horizontal="center" vertical="center"/>
    </xf>
    <xf numFmtId="0" fontId="19" fillId="5" borderId="5" xfId="0" applyFont="1" applyFill="1" applyBorder="1" applyAlignment="1">
      <alignment horizontal="center" vertical="center"/>
    </xf>
    <xf numFmtId="188" fontId="21" fillId="5" borderId="5" xfId="0" applyNumberFormat="1" applyFont="1" applyFill="1" applyBorder="1" applyAlignment="1">
      <alignment horizontal="center" vertical="center"/>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9" fontId="16" fillId="5" borderId="5" xfId="28" applyNumberFormat="1" applyFont="1" applyFill="1" applyBorder="1" applyAlignment="1">
      <alignment horizontal="center" vertical="center"/>
    </xf>
    <xf numFmtId="191" fontId="25" fillId="10" borderId="5" xfId="28" applyNumberFormat="1" applyFont="1" applyFill="1" applyBorder="1" applyAlignment="1">
      <alignment horizontal="center" vertical="center" wrapText="1"/>
    </xf>
    <xf numFmtId="0" fontId="26" fillId="11" borderId="5" xfId="0" applyFont="1" applyFill="1" applyBorder="1" applyAlignment="1">
      <alignment horizontal="center" vertical="center"/>
    </xf>
    <xf numFmtId="191" fontId="25" fillId="10" borderId="0" xfId="28" applyNumberFormat="1" applyFont="1" applyFill="1" applyAlignment="1">
      <alignment horizontal="center" vertical="center" wrapText="1"/>
    </xf>
    <xf numFmtId="0" fontId="26" fillId="11" borderId="0" xfId="0" applyFont="1" applyFill="1" applyAlignment="1">
      <alignment horizontal="center" vertical="center"/>
    </xf>
    <xf numFmtId="0" fontId="27" fillId="9" borderId="5" xfId="0" applyFont="1" applyFill="1" applyBorder="1" applyAlignment="1">
      <alignment horizontal="center"/>
    </xf>
    <xf numFmtId="0" fontId="28" fillId="5" borderId="5" xfId="0" applyFont="1" applyFill="1" applyBorder="1" applyAlignment="1">
      <alignment horizontal="center"/>
    </xf>
    <xf numFmtId="0" fontId="24" fillId="5" borderId="5" xfId="0" applyFont="1" applyFill="1" applyBorder="1" applyAlignment="1">
      <alignment horizontal="center"/>
    </xf>
    <xf numFmtId="0" fontId="29" fillId="5" borderId="5" xfId="0" applyFont="1" applyFill="1" applyBorder="1" applyAlignment="1">
      <alignment horizontal="center" vertical="center"/>
    </xf>
    <xf numFmtId="192" fontId="26" fillId="0" borderId="5" xfId="0" applyNumberFormat="1" applyFont="1" applyFill="1" applyBorder="1" applyAlignment="1">
      <alignment horizontal="center" vertical="center"/>
    </xf>
    <xf numFmtId="0" fontId="26"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9" fontId="32" fillId="5" borderId="5" xfId="28"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26" fillId="0" borderId="5" xfId="0" applyFont="1" applyBorder="1" applyAlignment="1">
      <alignment horizontal="center" vertical="center"/>
    </xf>
    <xf numFmtId="0" fontId="33" fillId="5" borderId="5" xfId="0" applyFont="1" applyFill="1" applyBorder="1" applyAlignment="1">
      <alignment horizontal="center" vertical="center"/>
    </xf>
    <xf numFmtId="0" fontId="34" fillId="5" borderId="12"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2" xfId="0" applyFont="1" applyFill="1" applyBorder="1">
      <alignment vertical="center"/>
    </xf>
    <xf numFmtId="0" fontId="35" fillId="5" borderId="0" xfId="0" applyFont="1" applyFill="1">
      <alignment vertical="center"/>
    </xf>
    <xf numFmtId="0" fontId="35" fillId="5" borderId="0" xfId="0" applyFont="1" applyFill="1" applyAlignment="1"/>
    <xf numFmtId="0" fontId="37" fillId="5" borderId="0" xfId="0" applyFont="1" applyFill="1" applyAlignment="1"/>
    <xf numFmtId="0" fontId="34" fillId="5" borderId="0" xfId="0" applyFont="1" applyFill="1">
      <alignment vertical="center"/>
    </xf>
    <xf numFmtId="0" fontId="35" fillId="5" borderId="12" xfId="0" applyFont="1" applyFill="1" applyBorder="1" applyAlignment="1">
      <alignment horizontal="right" vertical="center"/>
    </xf>
    <xf numFmtId="0" fontId="36" fillId="5" borderId="13" xfId="0" applyFont="1" applyFill="1" applyBorder="1" applyAlignment="1">
      <alignment horizontal="right" vertical="center"/>
    </xf>
    <xf numFmtId="0" fontId="38" fillId="5" borderId="14" xfId="0" applyFont="1" applyFill="1" applyBorder="1" applyAlignment="1">
      <alignment horizontal="center" vertical="center"/>
    </xf>
    <xf numFmtId="189" fontId="39" fillId="12" borderId="5" xfId="28" applyNumberFormat="1" applyFont="1" applyFill="1" applyBorder="1" applyAlignment="1">
      <alignment horizontal="center" vertical="center"/>
    </xf>
    <xf numFmtId="178" fontId="36" fillId="0" borderId="5" xfId="28" applyNumberFormat="1" applyFont="1" applyFill="1" applyBorder="1" applyAlignment="1">
      <alignment horizontal="center" vertical="center" wrapText="1"/>
    </xf>
    <xf numFmtId="178" fontId="36" fillId="0" borderId="0" xfId="28" applyNumberFormat="1" applyFont="1" applyFill="1" applyAlignment="1">
      <alignment horizontal="center" vertical="center" wrapText="1"/>
    </xf>
    <xf numFmtId="0" fontId="26" fillId="0" borderId="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5" xfId="0" applyFont="1" applyFill="1" applyBorder="1" applyAlignment="1">
      <alignment vertical="center"/>
    </xf>
    <xf numFmtId="0" fontId="40" fillId="5" borderId="5" xfId="0" applyFont="1" applyFill="1" applyBorder="1" applyAlignment="1">
      <alignment horizontal="center" vertical="center"/>
    </xf>
    <xf numFmtId="14" fontId="35" fillId="11" borderId="5" xfId="0" applyNumberFormat="1" applyFont="1" applyFill="1" applyBorder="1" applyAlignment="1">
      <alignment horizontal="center" vertical="center" wrapText="1"/>
    </xf>
    <xf numFmtId="0" fontId="35" fillId="5" borderId="15" xfId="0" applyFont="1" applyFill="1" applyBorder="1">
      <alignment vertical="center"/>
    </xf>
    <xf numFmtId="0" fontId="35" fillId="5" borderId="16" xfId="0" applyFont="1" applyFill="1" applyBorder="1" applyAlignment="1">
      <alignment vertical="center"/>
    </xf>
    <xf numFmtId="0" fontId="35" fillId="5" borderId="17" xfId="0" applyFont="1" applyFill="1" applyBorder="1" applyAlignment="1">
      <alignment vertical="center"/>
    </xf>
    <xf numFmtId="0" fontId="35" fillId="5" borderId="17" xfId="0" applyFont="1" applyFill="1" applyBorder="1">
      <alignment vertical="center"/>
    </xf>
    <xf numFmtId="0" fontId="37" fillId="5" borderId="0" xfId="0" applyFont="1" applyFill="1" applyBorder="1" applyAlignment="1"/>
    <xf numFmtId="0" fontId="37" fillId="5" borderId="17" xfId="0" applyFont="1" applyFill="1" applyBorder="1" applyAlignment="1"/>
    <xf numFmtId="0" fontId="36" fillId="5" borderId="14" xfId="0" applyFont="1" applyFill="1" applyBorder="1">
      <alignment vertical="center"/>
    </xf>
    <xf numFmtId="0" fontId="36" fillId="5" borderId="18" xfId="0" applyFont="1" applyFill="1" applyBorder="1">
      <alignment vertical="center"/>
    </xf>
    <xf numFmtId="0" fontId="23"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6" fillId="5" borderId="11" xfId="98" applyFont="1" applyFill="1" applyBorder="1" applyAlignment="1">
      <alignment horizontal="center" vertical="center"/>
    </xf>
    <xf numFmtId="0" fontId="16" fillId="5" borderId="11" xfId="98" applyNumberFormat="1" applyFont="1" applyFill="1" applyBorder="1" applyAlignment="1">
      <alignment horizontal="center" vertical="center"/>
    </xf>
    <xf numFmtId="0" fontId="16" fillId="5" borderId="13" xfId="98" applyNumberFormat="1" applyFont="1" applyFill="1" applyBorder="1" applyAlignment="1">
      <alignment horizontal="center" vertical="center"/>
    </xf>
    <xf numFmtId="0" fontId="16" fillId="5" borderId="5" xfId="98" applyNumberFormat="1" applyFont="1" applyFill="1" applyBorder="1" applyAlignment="1">
      <alignment horizontal="center" vertical="center"/>
    </xf>
    <xf numFmtId="0" fontId="16" fillId="5" borderId="5" xfId="98" applyFont="1" applyFill="1" applyBorder="1" applyAlignment="1">
      <alignment horizontal="center" vertical="center"/>
    </xf>
    <xf numFmtId="0" fontId="42" fillId="5" borderId="5"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5" xfId="99" applyFont="1" applyFill="1" applyBorder="1" applyAlignment="1">
      <alignment horizontal="center" vertical="center"/>
    </xf>
    <xf numFmtId="193" fontId="16" fillId="5" borderId="5" xfId="0" applyNumberFormat="1" applyFont="1" applyFill="1" applyBorder="1" applyAlignment="1">
      <alignment horizontal="center" vertical="center"/>
    </xf>
    <xf numFmtId="193" fontId="16" fillId="5" borderId="5" xfId="99"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44" fillId="9" borderId="5" xfId="0" applyFont="1" applyFill="1" applyBorder="1" applyAlignment="1">
      <alignment horizontal="center" vertical="center"/>
    </xf>
    <xf numFmtId="0" fontId="45" fillId="9" borderId="5" xfId="0" applyFont="1" applyFill="1" applyBorder="1" applyAlignment="1">
      <alignment horizontal="center" vertical="center"/>
    </xf>
    <xf numFmtId="0" fontId="46" fillId="0" borderId="0" xfId="12" applyFont="1" applyFill="1">
      <alignment vertical="center"/>
    </xf>
    <xf numFmtId="0" fontId="29" fillId="9" borderId="5" xfId="0" applyFont="1" applyFill="1" applyBorder="1" applyAlignment="1">
      <alignment horizontal="center" vertical="center"/>
    </xf>
    <xf numFmtId="0" fontId="47"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48" fillId="5" borderId="5" xfId="0" applyNumberFormat="1" applyFont="1" applyFill="1" applyBorder="1" applyAlignment="1">
      <alignment horizontal="center" vertical="center"/>
    </xf>
    <xf numFmtId="0" fontId="49" fillId="11" borderId="0" xfId="0" applyFont="1" applyFill="1" applyBorder="1" applyAlignment="1">
      <alignment vertical="center"/>
    </xf>
    <xf numFmtId="0" fontId="50" fillId="11" borderId="0" xfId="0" applyFont="1" applyFill="1" applyBorder="1" applyAlignment="1">
      <alignment vertical="center"/>
    </xf>
    <xf numFmtId="0" fontId="46" fillId="0" borderId="0" xfId="12" applyNumberFormat="1" applyFont="1" applyFill="1">
      <alignment vertical="center"/>
    </xf>
    <xf numFmtId="0" fontId="51" fillId="5" borderId="5" xfId="0" applyNumberFormat="1" applyFont="1" applyFill="1" applyBorder="1" applyAlignment="1">
      <alignment horizontal="center" vertical="center" wrapText="1"/>
    </xf>
    <xf numFmtId="0" fontId="47" fillId="0" borderId="0" xfId="0" applyNumberFormat="1" applyFont="1" applyFill="1" applyBorder="1" applyAlignment="1">
      <alignment vertical="center"/>
    </xf>
    <xf numFmtId="186" fontId="52" fillId="5" borderId="5" xfId="124" applyNumberFormat="1" applyFont="1" applyFill="1" applyBorder="1" applyAlignment="1" applyProtection="1">
      <alignment horizontal="center" vertical="center"/>
      <protection locked="0"/>
    </xf>
    <xf numFmtId="0" fontId="21" fillId="5" borderId="19" xfId="0" applyFont="1" applyFill="1" applyBorder="1" applyAlignment="1">
      <alignment horizontal="center" vertical="center" wrapText="1"/>
    </xf>
    <xf numFmtId="49" fontId="53" fillId="5" borderId="5" xfId="125" applyNumberFormat="1" applyFont="1" applyFill="1" applyBorder="1" applyAlignment="1">
      <alignment horizontal="center" vertical="center"/>
    </xf>
    <xf numFmtId="188" fontId="21" fillId="5" borderId="5" xfId="0" applyNumberFormat="1" applyFont="1" applyFill="1" applyBorder="1" applyAlignment="1">
      <alignment horizontal="center" vertical="center" wrapText="1"/>
    </xf>
    <xf numFmtId="0" fontId="54" fillId="5" borderId="5" xfId="0" applyFont="1" applyFill="1" applyBorder="1" applyAlignment="1">
      <alignment horizontal="center" vertical="center" wrapText="1"/>
    </xf>
    <xf numFmtId="176" fontId="49" fillId="11" borderId="5" xfId="0" applyNumberFormat="1" applyFont="1" applyFill="1" applyBorder="1" applyAlignment="1" applyProtection="1">
      <alignment horizontal="center" vertical="center"/>
      <protection locked="0"/>
    </xf>
    <xf numFmtId="0" fontId="49" fillId="11" borderId="5" xfId="0" applyFont="1" applyFill="1" applyBorder="1" applyAlignment="1" applyProtection="1">
      <alignment horizontal="left" vertical="center"/>
      <protection locked="0"/>
    </xf>
    <xf numFmtId="0" fontId="49" fillId="11" borderId="5" xfId="0" applyFont="1" applyFill="1" applyBorder="1" applyAlignment="1" applyProtection="1">
      <alignment horizontal="center" vertical="center"/>
      <protection locked="0"/>
    </xf>
    <xf numFmtId="194" fontId="49" fillId="11" borderId="5" xfId="0" applyNumberFormat="1" applyFont="1" applyFill="1" applyBorder="1" applyAlignment="1">
      <alignment horizontal="center" vertical="center"/>
    </xf>
    <xf numFmtId="0" fontId="49" fillId="11" borderId="5" xfId="0" applyFont="1" applyFill="1" applyBorder="1" applyAlignment="1" applyProtection="1">
      <alignment horizontal="left" vertical="center" wrapText="1"/>
      <protection locked="0"/>
    </xf>
    <xf numFmtId="0" fontId="49" fillId="11" borderId="5" xfId="0" applyFont="1" applyFill="1" applyBorder="1" applyAlignment="1" applyProtection="1">
      <alignment horizontal="center" vertical="center" wrapText="1"/>
      <protection locked="0"/>
    </xf>
    <xf numFmtId="186" fontId="52" fillId="5" borderId="8" xfId="126" applyNumberFormat="1" applyFont="1" applyFill="1" applyBorder="1" applyAlignment="1">
      <alignment horizontal="center" vertical="center"/>
    </xf>
    <xf numFmtId="186" fontId="52" fillId="5" borderId="9" xfId="126" applyNumberFormat="1" applyFont="1" applyFill="1" applyBorder="1" applyAlignment="1">
      <alignment horizontal="center" vertical="center"/>
    </xf>
    <xf numFmtId="186" fontId="52" fillId="5" borderId="10" xfId="126" applyNumberFormat="1" applyFont="1" applyFill="1" applyBorder="1" applyAlignment="1">
      <alignment horizontal="center" vertical="center"/>
    </xf>
    <xf numFmtId="176" fontId="49" fillId="11" borderId="0" xfId="0" applyNumberFormat="1" applyFont="1" applyFill="1" applyBorder="1" applyAlignment="1" applyProtection="1">
      <alignment vertical="center"/>
      <protection locked="0"/>
    </xf>
    <xf numFmtId="0" fontId="49" fillId="11" borderId="0" xfId="0" applyFont="1" applyFill="1" applyBorder="1" applyAlignment="1" applyProtection="1">
      <alignment horizontal="left" vertical="center"/>
      <protection locked="0"/>
    </xf>
    <xf numFmtId="0" fontId="49" fillId="11" borderId="0" xfId="0" applyFont="1" applyFill="1" applyBorder="1" applyAlignment="1" applyProtection="1">
      <alignment horizontal="center" vertical="center"/>
      <protection locked="0"/>
    </xf>
    <xf numFmtId="176" fontId="55" fillId="5" borderId="0" xfId="0" applyNumberFormat="1" applyFont="1" applyFill="1" applyBorder="1" applyAlignment="1" applyProtection="1">
      <alignment horizontal="left" vertical="top" wrapText="1"/>
      <protection locked="0"/>
    </xf>
    <xf numFmtId="176" fontId="55" fillId="5" borderId="0" xfId="0" applyNumberFormat="1" applyFont="1" applyFill="1" applyBorder="1" applyAlignment="1" applyProtection="1">
      <alignment horizontal="left" vertical="top"/>
      <protection locked="0"/>
    </xf>
    <xf numFmtId="176" fontId="56" fillId="5" borderId="0" xfId="0" applyNumberFormat="1" applyFont="1" applyFill="1" applyBorder="1" applyAlignment="1" applyProtection="1">
      <alignment horizontal="center" vertical="top"/>
      <protection locked="0"/>
    </xf>
    <xf numFmtId="0" fontId="52" fillId="11" borderId="0" xfId="0" applyFont="1" applyFill="1" applyBorder="1" applyAlignment="1">
      <alignment vertical="center"/>
    </xf>
    <xf numFmtId="0" fontId="49" fillId="11" borderId="0" xfId="0" applyFont="1" applyFill="1" applyBorder="1" applyAlignment="1">
      <alignment horizontal="center" vertical="center"/>
    </xf>
    <xf numFmtId="0" fontId="17" fillId="5" borderId="5" xfId="0" applyNumberFormat="1" applyFont="1" applyFill="1" applyBorder="1" applyAlignment="1">
      <alignment horizontal="center" vertical="center" wrapText="1"/>
    </xf>
    <xf numFmtId="0" fontId="17" fillId="5" borderId="11" xfId="0" applyNumberFormat="1" applyFont="1" applyFill="1" applyBorder="1" applyAlignment="1">
      <alignment horizontal="center" vertical="center"/>
    </xf>
    <xf numFmtId="0" fontId="54" fillId="5" borderId="19" xfId="0" applyFont="1" applyFill="1" applyBorder="1" applyAlignment="1">
      <alignment horizontal="center" vertical="center"/>
    </xf>
    <xf numFmtId="187" fontId="57" fillId="5" borderId="5" xfId="0" applyNumberFormat="1" applyFont="1" applyFill="1" applyBorder="1" applyAlignment="1">
      <alignment horizontal="center" vertical="center"/>
    </xf>
    <xf numFmtId="0" fontId="57" fillId="5" borderId="5" xfId="0" applyFont="1" applyFill="1" applyBorder="1" applyAlignment="1">
      <alignment horizontal="center" vertical="center"/>
    </xf>
    <xf numFmtId="0" fontId="21" fillId="5" borderId="5" xfId="0" applyFont="1" applyFill="1" applyBorder="1" applyAlignment="1">
      <alignment horizontal="center" vertical="center"/>
    </xf>
    <xf numFmtId="0" fontId="58" fillId="9" borderId="5" xfId="0" applyNumberFormat="1" applyFont="1" applyFill="1" applyBorder="1" applyAlignment="1">
      <alignment horizontal="center" vertical="center"/>
    </xf>
    <xf numFmtId="49" fontId="19" fillId="5" borderId="5" xfId="0"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0" fontId="59" fillId="5" borderId="5" xfId="0" applyFont="1" applyFill="1" applyBorder="1" applyAlignment="1">
      <alignment horizontal="center" vertical="center"/>
    </xf>
    <xf numFmtId="0" fontId="33" fillId="5" borderId="5" xfId="0" applyFont="1" applyFill="1" applyBorder="1" applyAlignment="1">
      <alignment horizontal="center" vertical="center" wrapText="1"/>
    </xf>
    <xf numFmtId="0" fontId="60" fillId="5" borderId="5" xfId="0" applyFont="1" applyFill="1" applyBorder="1" applyAlignment="1">
      <alignment horizontal="center" vertical="center"/>
    </xf>
    <xf numFmtId="0" fontId="47" fillId="5" borderId="5" xfId="0" applyFont="1" applyFill="1" applyBorder="1" applyAlignment="1">
      <alignment vertical="center" wrapText="1"/>
    </xf>
    <xf numFmtId="0" fontId="47" fillId="5" borderId="5" xfId="0" applyFont="1" applyFill="1" applyBorder="1" applyAlignment="1">
      <alignment vertical="center"/>
    </xf>
    <xf numFmtId="0" fontId="60" fillId="5" borderId="5" xfId="0" applyFont="1" applyFill="1" applyBorder="1" applyAlignment="1">
      <alignment horizontal="center" vertical="center" wrapText="1"/>
    </xf>
    <xf numFmtId="0" fontId="61"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21" fillId="5" borderId="5" xfId="0" applyFont="1" applyFill="1" applyBorder="1" applyAlignment="1">
      <alignment vertical="center"/>
    </xf>
    <xf numFmtId="0" fontId="47" fillId="5" borderId="5" xfId="0" applyFont="1" applyFill="1" applyBorder="1" applyAlignment="1">
      <alignment horizontal="left" vertical="center" wrapText="1"/>
    </xf>
    <xf numFmtId="0" fontId="62" fillId="9" borderId="20" xfId="0" applyFont="1" applyFill="1" applyBorder="1" applyAlignment="1">
      <alignment horizontal="center" vertical="center"/>
    </xf>
    <xf numFmtId="0" fontId="62" fillId="9" borderId="21" xfId="0" applyFont="1" applyFill="1" applyBorder="1" applyAlignment="1">
      <alignment horizontal="center" vertical="center"/>
    </xf>
    <xf numFmtId="0" fontId="8"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8" fillId="5" borderId="8"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8"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57" fillId="0" borderId="23" xfId="0" applyFont="1" applyFill="1" applyBorder="1" applyAlignment="1">
      <alignment horizontal="center" vertical="center"/>
    </xf>
    <xf numFmtId="0" fontId="57" fillId="0" borderId="5" xfId="0" applyFont="1" applyFill="1" applyBorder="1" applyAlignment="1">
      <alignment horizontal="center" vertical="center"/>
    </xf>
    <xf numFmtId="184" fontId="47" fillId="11"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5" xfId="0" applyBorder="1" applyAlignment="1">
      <alignment horizontal="center" vertical="center" wrapText="1"/>
    </xf>
    <xf numFmtId="190" fontId="8" fillId="0" borderId="5" xfId="0" applyNumberFormat="1" applyFont="1" applyFill="1" applyBorder="1" applyAlignment="1">
      <alignment horizontal="center" vertical="center"/>
    </xf>
    <xf numFmtId="184" fontId="63" fillId="11"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64" fillId="0" borderId="0" xfId="0" applyFont="1" applyFill="1" applyBorder="1" applyAlignment="1">
      <alignment vertical="center"/>
    </xf>
    <xf numFmtId="0" fontId="64" fillId="9" borderId="5" xfId="0" applyFont="1" applyFill="1" applyBorder="1" applyAlignment="1">
      <alignment horizontal="center" vertical="center"/>
    </xf>
    <xf numFmtId="0" fontId="65" fillId="9" borderId="5"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9" xfId="0" applyFont="1" applyFill="1" applyBorder="1" applyAlignment="1">
      <alignment horizontal="center" vertical="center"/>
    </xf>
    <xf numFmtId="0" fontId="66" fillId="9" borderId="8" xfId="0" applyFont="1" applyFill="1" applyBorder="1" applyAlignment="1">
      <alignment horizontal="center" vertical="center"/>
    </xf>
    <xf numFmtId="0" fontId="66" fillId="9" borderId="9" xfId="0" applyFont="1" applyFill="1" applyBorder="1" applyAlignment="1">
      <alignment horizontal="center" vertical="center"/>
    </xf>
    <xf numFmtId="0" fontId="32" fillId="5" borderId="5" xfId="0" applyFont="1" applyFill="1" applyBorder="1" applyAlignment="1">
      <alignment horizontal="center"/>
    </xf>
    <xf numFmtId="187" fontId="40" fillId="11" borderId="5" xfId="0" applyNumberFormat="1" applyFont="1" applyFill="1" applyBorder="1" applyAlignment="1">
      <alignment horizontal="center" vertical="center"/>
    </xf>
    <xf numFmtId="187" fontId="40"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65" fillId="9" borderId="10" xfId="0" applyFont="1" applyFill="1" applyBorder="1" applyAlignment="1">
      <alignment horizontal="center" vertical="center"/>
    </xf>
    <xf numFmtId="0" fontId="66" fillId="9" borderId="10" xfId="0" applyFont="1" applyFill="1" applyBorder="1" applyAlignment="1">
      <alignment horizontal="center" vertical="center"/>
    </xf>
    <xf numFmtId="0" fontId="67" fillId="11" borderId="0" xfId="0" applyNumberFormat="1" applyFont="1" applyFill="1" applyBorder="1" applyAlignment="1" applyProtection="1">
      <alignment vertical="center"/>
    </xf>
    <xf numFmtId="0" fontId="68" fillId="5" borderId="5" xfId="0" applyNumberFormat="1" applyFont="1" applyFill="1" applyBorder="1" applyAlignment="1" applyProtection="1">
      <alignment horizontal="center" vertical="center"/>
    </xf>
    <xf numFmtId="0" fontId="14" fillId="11" borderId="0" xfId="12" applyNumberFormat="1" applyFont="1" applyFill="1" applyBorder="1" applyAlignment="1" applyProtection="1">
      <alignment vertical="center"/>
    </xf>
    <xf numFmtId="0" fontId="69" fillId="11" borderId="11" xfId="0" applyFont="1" applyFill="1" applyBorder="1" applyAlignment="1">
      <alignment horizontal="center" vertical="center"/>
    </xf>
    <xf numFmtId="0" fontId="67" fillId="11" borderId="0" xfId="0" applyNumberFormat="1" applyFont="1" applyFill="1" applyBorder="1" applyAlignment="1" applyProtection="1">
      <alignment horizontal="center" vertical="center"/>
    </xf>
    <xf numFmtId="0" fontId="70" fillId="11" borderId="5" xfId="0" applyFont="1" applyFill="1" applyBorder="1" applyAlignment="1">
      <alignment horizontal="center" vertical="center"/>
    </xf>
    <xf numFmtId="0" fontId="67" fillId="0" borderId="0" xfId="0" applyNumberFormat="1" applyFont="1" applyFill="1" applyBorder="1" applyAlignment="1" applyProtection="1">
      <alignment horizontal="center" vertical="center"/>
    </xf>
    <xf numFmtId="0" fontId="70" fillId="0" borderId="0" xfId="0" applyFont="1" applyFill="1" applyBorder="1" applyAlignment="1">
      <alignment horizontal="center" vertical="center"/>
    </xf>
    <xf numFmtId="0" fontId="8" fillId="0" borderId="0" xfId="0" applyFont="1" applyFill="1" applyAlignment="1">
      <alignment vertical="center"/>
    </xf>
    <xf numFmtId="49" fontId="71" fillId="14" borderId="0" xfId="89" applyNumberFormat="1" applyFont="1" applyFill="1" applyAlignment="1" applyProtection="1">
      <alignment horizontal="center" vertical="center"/>
    </xf>
    <xf numFmtId="49" fontId="71" fillId="14" borderId="0" xfId="90" applyNumberFormat="1" applyFont="1" applyFill="1" applyAlignment="1" applyProtection="1">
      <alignment horizontal="center" vertical="center"/>
    </xf>
    <xf numFmtId="49" fontId="72" fillId="0" borderId="0" xfId="89" applyNumberFormat="1" applyFont="1" applyFill="1" applyAlignment="1" applyProtection="1">
      <alignment horizontal="center"/>
    </xf>
    <xf numFmtId="49" fontId="44" fillId="9" borderId="5" xfId="89" applyNumberFormat="1" applyFont="1" applyFill="1" applyBorder="1" applyAlignment="1" applyProtection="1">
      <alignment horizontal="center" vertical="center"/>
    </xf>
    <xf numFmtId="49" fontId="48" fillId="9" borderId="5" xfId="89" applyNumberFormat="1" applyFont="1" applyFill="1" applyBorder="1" applyAlignment="1" applyProtection="1">
      <alignment horizontal="center" vertical="center"/>
    </xf>
    <xf numFmtId="0" fontId="73" fillId="5" borderId="5" xfId="0" applyFont="1" applyFill="1" applyBorder="1" applyAlignment="1">
      <alignment horizontal="center" vertical="center"/>
    </xf>
    <xf numFmtId="0" fontId="73" fillId="5" borderId="8" xfId="0" applyFont="1" applyFill="1" applyBorder="1" applyAlignment="1">
      <alignment horizontal="center" vertical="center"/>
    </xf>
    <xf numFmtId="0" fontId="73" fillId="5" borderId="9" xfId="0" applyFont="1" applyFill="1" applyBorder="1" applyAlignment="1">
      <alignment horizontal="center" vertical="center"/>
    </xf>
    <xf numFmtId="187" fontId="74" fillId="14" borderId="11" xfId="89" applyNumberFormat="1" applyFont="1" applyFill="1" applyBorder="1" applyAlignment="1" applyProtection="1">
      <alignment horizontal="center" vertical="center"/>
    </xf>
    <xf numFmtId="187" fontId="75" fillId="0" borderId="11" xfId="0" applyNumberFormat="1" applyFont="1" applyFill="1" applyBorder="1" applyAlignment="1">
      <alignment horizontal="center" vertical="center" wrapText="1"/>
    </xf>
    <xf numFmtId="187" fontId="76" fillId="0" borderId="11" xfId="0" applyNumberFormat="1" applyFont="1" applyFill="1" applyBorder="1" applyAlignment="1">
      <alignment horizontal="center" vertical="center" wrapText="1"/>
    </xf>
    <xf numFmtId="187" fontId="77" fillId="11" borderId="11" xfId="68" applyNumberFormat="1" applyFont="1" applyFill="1" applyBorder="1" applyAlignment="1">
      <alignment horizontal="center" vertical="center" wrapText="1"/>
    </xf>
    <xf numFmtId="187" fontId="75" fillId="0" borderId="5" xfId="0" applyNumberFormat="1" applyFont="1" applyFill="1" applyBorder="1" applyAlignment="1">
      <alignment vertical="center"/>
    </xf>
    <xf numFmtId="187" fontId="78" fillId="0" borderId="5" xfId="0" applyNumberFormat="1" applyFont="1" applyFill="1" applyBorder="1" applyAlignment="1">
      <alignment horizontal="center" vertical="center"/>
    </xf>
    <xf numFmtId="190" fontId="79" fillId="0" borderId="5" xfId="0" applyNumberFormat="1" applyFont="1" applyFill="1" applyBorder="1" applyAlignment="1">
      <alignment vertical="center"/>
    </xf>
    <xf numFmtId="187" fontId="8" fillId="0" borderId="5" xfId="0" applyNumberFormat="1" applyFont="1" applyFill="1" applyBorder="1" applyAlignment="1">
      <alignment horizontal="center" vertical="center"/>
    </xf>
    <xf numFmtId="0" fontId="72" fillId="0" borderId="0" xfId="89" applyNumberFormat="1" applyFont="1" applyFill="1" applyAlignment="1" applyProtection="1">
      <alignment horizontal="center"/>
    </xf>
    <xf numFmtId="187" fontId="80" fillId="11" borderId="11" xfId="68" applyNumberFormat="1" applyFont="1" applyFill="1" applyBorder="1" applyAlignment="1">
      <alignment horizontal="center" vertical="center" wrapText="1"/>
    </xf>
    <xf numFmtId="49" fontId="46"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73" fillId="5" borderId="10" xfId="0" applyFont="1" applyFill="1" applyBorder="1" applyAlignment="1">
      <alignment horizontal="center" vertical="center"/>
    </xf>
    <xf numFmtId="187" fontId="77" fillId="11" borderId="5" xfId="68" applyNumberFormat="1" applyFont="1" applyFill="1" applyBorder="1" applyAlignment="1">
      <alignment horizontal="center" vertical="center" wrapText="1"/>
    </xf>
    <xf numFmtId="187" fontId="81" fillId="0" borderId="5" xfId="0" applyNumberFormat="1" applyFont="1" applyFill="1" applyBorder="1" applyAlignment="1">
      <alignment horizontal="center" vertical="center"/>
    </xf>
    <xf numFmtId="187" fontId="17" fillId="0" borderId="5" xfId="0" applyNumberFormat="1" applyFont="1" applyFill="1" applyBorder="1" applyAlignment="1">
      <alignment vertical="center"/>
    </xf>
    <xf numFmtId="187" fontId="8" fillId="0" borderId="5" xfId="0" applyNumberFormat="1" applyFont="1" applyFill="1" applyBorder="1" applyAlignment="1">
      <alignment vertical="center"/>
    </xf>
    <xf numFmtId="0" fontId="82" fillId="9" borderId="0" xfId="74" applyFont="1" applyFill="1" applyAlignment="1">
      <alignment horizontal="center" vertical="center"/>
    </xf>
    <xf numFmtId="0" fontId="83" fillId="5" borderId="5" xfId="0" applyFont="1" applyFill="1" applyBorder="1" applyAlignment="1">
      <alignment horizontal="center" vertical="center"/>
    </xf>
    <xf numFmtId="0" fontId="84" fillId="0" borderId="5" xfId="0" applyFont="1" applyFill="1" applyBorder="1" applyAlignment="1">
      <alignment vertical="center"/>
    </xf>
    <xf numFmtId="0" fontId="84" fillId="15" borderId="5" xfId="0" applyFont="1" applyFill="1" applyBorder="1" applyAlignment="1">
      <alignment vertical="center"/>
    </xf>
    <xf numFmtId="0" fontId="85" fillId="0" borderId="5" xfId="0" applyFont="1" applyFill="1" applyBorder="1" applyAlignment="1">
      <alignment vertical="center"/>
    </xf>
    <xf numFmtId="0" fontId="84" fillId="5" borderId="5" xfId="0" applyFont="1" applyFill="1" applyBorder="1" applyAlignment="1">
      <alignment vertical="center"/>
    </xf>
    <xf numFmtId="0" fontId="85" fillId="15" borderId="5" xfId="0" applyFont="1" applyFill="1" applyBorder="1" applyAlignment="1">
      <alignment vertical="center"/>
    </xf>
    <xf numFmtId="0" fontId="84" fillId="0" borderId="8" xfId="0" applyFont="1" applyFill="1" applyBorder="1" applyAlignment="1">
      <alignment vertical="center"/>
    </xf>
    <xf numFmtId="0" fontId="83" fillId="0" borderId="0" xfId="0" applyFont="1" applyFill="1" applyAlignment="1">
      <alignment vertical="center"/>
    </xf>
    <xf numFmtId="0" fontId="8" fillId="11" borderId="0" xfId="0" applyFont="1" applyFill="1" applyBorder="1" applyAlignment="1">
      <alignment vertical="center"/>
    </xf>
    <xf numFmtId="0" fontId="86" fillId="9" borderId="5" xfId="39" applyFont="1" applyFill="1" applyBorder="1" applyAlignment="1">
      <alignment horizontal="center" vertical="center" wrapText="1"/>
    </xf>
    <xf numFmtId="0" fontId="26" fillId="5" borderId="5" xfId="39" applyFont="1" applyFill="1" applyBorder="1" applyAlignment="1">
      <alignment horizontal="center" vertical="center" wrapText="1"/>
    </xf>
    <xf numFmtId="0" fontId="87" fillId="11" borderId="18" xfId="0" applyFont="1" applyFill="1" applyBorder="1" applyAlignment="1">
      <alignment horizontal="center" vertical="center"/>
    </xf>
    <xf numFmtId="0" fontId="87" fillId="11" borderId="11" xfId="0" applyFont="1" applyFill="1" applyBorder="1" applyAlignment="1">
      <alignment horizontal="center" vertical="center"/>
    </xf>
    <xf numFmtId="0" fontId="74" fillId="11" borderId="11" xfId="65" applyFont="1" applyFill="1" applyBorder="1" applyAlignment="1" applyProtection="1">
      <alignment horizontal="center" vertical="center" wrapText="1"/>
    </xf>
    <xf numFmtId="0" fontId="88" fillId="11" borderId="16" xfId="78" applyFont="1" applyFill="1" applyBorder="1" applyAlignment="1">
      <alignment horizontal="center" vertical="center" wrapText="1"/>
    </xf>
    <xf numFmtId="0" fontId="88" fillId="11" borderId="7" xfId="78" applyFont="1" applyFill="1" applyBorder="1" applyAlignment="1">
      <alignment horizontal="center" vertical="center" wrapText="1"/>
    </xf>
    <xf numFmtId="195" fontId="88" fillId="0" borderId="24" xfId="78" applyNumberFormat="1" applyFont="1" applyFill="1" applyBorder="1" applyAlignment="1">
      <alignment horizontal="center" vertical="center" wrapText="1"/>
    </xf>
    <xf numFmtId="0" fontId="89" fillId="14" borderId="5" xfId="119" applyNumberFormat="1" applyFont="1" applyFill="1" applyBorder="1" applyAlignment="1">
      <alignment horizontal="center" vertical="center"/>
    </xf>
    <xf numFmtId="0" fontId="89" fillId="11" borderId="5" xfId="119" applyNumberFormat="1" applyFont="1" applyFill="1" applyBorder="1" applyAlignment="1">
      <alignment horizontal="center" vertical="center"/>
    </xf>
    <xf numFmtId="0" fontId="89" fillId="0" borderId="5" xfId="0" applyFont="1" applyFill="1" applyBorder="1" applyAlignment="1">
      <alignment horizontal="center" vertical="center"/>
    </xf>
    <xf numFmtId="0" fontId="88" fillId="11" borderId="19" xfId="78" applyFont="1" applyFill="1" applyBorder="1" applyAlignment="1">
      <alignment horizontal="center" vertical="center" wrapText="1"/>
    </xf>
    <xf numFmtId="187" fontId="8" fillId="11" borderId="5" xfId="0" applyNumberFormat="1" applyFont="1" applyFill="1" applyBorder="1" applyAlignment="1">
      <alignment horizontal="center" vertical="center"/>
    </xf>
    <xf numFmtId="187" fontId="8" fillId="11" borderId="5" xfId="78" applyNumberFormat="1" applyFont="1" applyFill="1" applyBorder="1" applyAlignment="1">
      <alignment horizontal="center" vertical="center" wrapText="1"/>
    </xf>
    <xf numFmtId="0" fontId="88" fillId="0" borderId="25" xfId="78" applyFont="1" applyBorder="1" applyAlignment="1">
      <alignment horizontal="center" vertical="center" wrapText="1"/>
    </xf>
    <xf numFmtId="188" fontId="89" fillId="0" borderId="5" xfId="78" applyNumberFormat="1" applyFont="1" applyFill="1" applyBorder="1" applyAlignment="1">
      <alignment horizontal="center" vertical="center" wrapText="1"/>
    </xf>
    <xf numFmtId="0" fontId="88" fillId="0" borderId="24" xfId="78" applyFont="1" applyBorder="1" applyAlignment="1">
      <alignment horizontal="center" vertical="center" wrapText="1"/>
    </xf>
    <xf numFmtId="196" fontId="89" fillId="0" borderId="5" xfId="119" applyNumberFormat="1" applyFont="1" applyFill="1" applyBorder="1" applyAlignment="1" applyProtection="1">
      <alignment horizontal="center" vertical="center"/>
    </xf>
    <xf numFmtId="0" fontId="88" fillId="0" borderId="26" xfId="78" applyFont="1" applyBorder="1" applyAlignment="1">
      <alignment horizontal="center" vertical="center" wrapText="1"/>
    </xf>
    <xf numFmtId="0" fontId="74" fillId="11" borderId="11" xfId="1" applyFont="1" applyFill="1" applyBorder="1" applyAlignment="1" applyProtection="1">
      <alignment horizontal="center" vertical="center" wrapText="1"/>
    </xf>
    <xf numFmtId="197" fontId="74" fillId="11" borderId="11" xfId="1" applyNumberFormat="1" applyFont="1" applyFill="1" applyBorder="1" applyAlignment="1" applyProtection="1">
      <alignment horizontal="center" vertical="center" wrapText="1"/>
    </xf>
    <xf numFmtId="0" fontId="8" fillId="0" borderId="5" xfId="0" applyNumberFormat="1" applyFont="1" applyFill="1" applyBorder="1" applyAlignment="1">
      <alignment horizontal="center" vertical="center"/>
    </xf>
    <xf numFmtId="196" fontId="90" fillId="14" borderId="5" xfId="119" applyNumberFormat="1" applyFont="1" applyFill="1" applyBorder="1" applyAlignment="1">
      <alignment horizontal="center" vertical="center"/>
    </xf>
    <xf numFmtId="0" fontId="47" fillId="0" borderId="5" xfId="0" applyFont="1" applyBorder="1" applyAlignment="1">
      <alignment horizontal="center" vertical="center"/>
    </xf>
    <xf numFmtId="197" fontId="74" fillId="11" borderId="27" xfId="1" applyNumberFormat="1" applyFont="1" applyFill="1" applyBorder="1" applyAlignment="1" applyProtection="1">
      <alignment horizontal="center" vertical="center" wrapText="1"/>
    </xf>
    <xf numFmtId="0" fontId="61" fillId="11" borderId="0" xfId="0" applyFont="1" applyFill="1">
      <alignment vertical="center"/>
    </xf>
    <xf numFmtId="0" fontId="88" fillId="11" borderId="28" xfId="78" applyFont="1" applyFill="1" applyBorder="1" applyAlignment="1">
      <alignment horizontal="center" vertical="center" wrapText="1"/>
    </xf>
    <xf numFmtId="0" fontId="89" fillId="0" borderId="5" xfId="119" applyNumberFormat="1" applyFont="1" applyFill="1" applyBorder="1" applyAlignment="1">
      <alignment horizontal="center" vertical="center"/>
    </xf>
    <xf numFmtId="196" fontId="90" fillId="0" borderId="5" xfId="119" applyNumberFormat="1" applyFont="1" applyFill="1" applyBorder="1" applyAlignment="1">
      <alignment horizontal="center" vertical="center"/>
    </xf>
    <xf numFmtId="0" fontId="91" fillId="0" borderId="0" xfId="0" applyFont="1" applyFill="1" applyBorder="1" applyAlignment="1">
      <alignment vertical="center"/>
    </xf>
    <xf numFmtId="183" fontId="92" fillId="0" borderId="0" xfId="55" applyNumberFormat="1" applyFont="1"/>
    <xf numFmtId="183" fontId="93" fillId="0" borderId="0" xfId="55" applyNumberFormat="1"/>
    <xf numFmtId="190" fontId="94" fillId="13" borderId="5" xfId="0" applyNumberFormat="1" applyFont="1" applyFill="1" applyBorder="1" applyAlignment="1">
      <alignment horizontal="center" vertical="center"/>
    </xf>
    <xf numFmtId="190" fontId="95" fillId="13" borderId="5" xfId="0" applyNumberFormat="1" applyFont="1" applyFill="1" applyBorder="1" applyAlignment="1">
      <alignment horizontal="center" vertical="center"/>
    </xf>
    <xf numFmtId="180" fontId="16" fillId="5" borderId="11" xfId="0" applyNumberFormat="1" applyFont="1" applyFill="1" applyBorder="1" applyAlignment="1">
      <alignment horizontal="center" vertical="center"/>
    </xf>
    <xf numFmtId="180" fontId="16" fillId="5" borderId="11" xfId="0" applyNumberFormat="1" applyFont="1" applyFill="1" applyBorder="1" applyAlignment="1">
      <alignment horizontal="center" vertical="center" wrapText="1"/>
    </xf>
    <xf numFmtId="190" fontId="16" fillId="11" borderId="5" xfId="121" applyNumberFormat="1" applyFont="1" applyFill="1" applyBorder="1" applyAlignment="1">
      <alignment horizontal="center" vertical="center" wrapText="1"/>
    </xf>
    <xf numFmtId="0" fontId="39" fillId="0" borderId="5" xfId="120" applyFont="1" applyFill="1" applyBorder="1" applyAlignment="1">
      <alignment horizontal="center" vertical="center"/>
    </xf>
    <xf numFmtId="0" fontId="39" fillId="0" borderId="5" xfId="122" applyFont="1" applyFill="1" applyBorder="1" applyAlignment="1">
      <alignment horizontal="center" vertical="center" wrapText="1"/>
    </xf>
    <xf numFmtId="190" fontId="16" fillId="11" borderId="5" xfId="121" applyNumberFormat="1" applyFont="1" applyFill="1" applyBorder="1" applyAlignment="1">
      <alignment horizontal="center" vertical="center"/>
    </xf>
    <xf numFmtId="0" fontId="39" fillId="0" borderId="5" xfId="123" applyFont="1" applyFill="1" applyBorder="1" applyAlignment="1">
      <alignment horizontal="center" vertical="center"/>
    </xf>
    <xf numFmtId="190" fontId="16" fillId="11" borderId="5" xfId="0" applyNumberFormat="1" applyFont="1" applyFill="1" applyBorder="1" applyAlignment="1">
      <alignment horizontal="center" vertical="center"/>
    </xf>
    <xf numFmtId="0" fontId="37" fillId="5" borderId="11" xfId="0" applyFont="1" applyFill="1" applyBorder="1" applyAlignment="1">
      <alignment horizontal="center" vertical="center"/>
    </xf>
    <xf numFmtId="188" fontId="39" fillId="0" borderId="5" xfId="120" applyNumberFormat="1" applyFont="1" applyFill="1" applyBorder="1" applyAlignment="1">
      <alignment horizontal="center" vertical="center"/>
    </xf>
    <xf numFmtId="183" fontId="93" fillId="11" borderId="0" xfId="55" applyNumberFormat="1" applyFill="1"/>
    <xf numFmtId="183" fontId="96" fillId="0" borderId="0" xfId="12" applyNumberFormat="1" applyFont="1" applyFill="1" applyBorder="1" applyAlignment="1" applyProtection="1">
      <alignment horizontal="center"/>
    </xf>
    <xf numFmtId="0" fontId="14"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1" fillId="5" borderId="10"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93" fillId="0" borderId="0" xfId="55" applyNumberFormat="1" applyAlignment="1">
      <alignment vertical="center"/>
    </xf>
    <xf numFmtId="0" fontId="61" fillId="0" borderId="0" xfId="0" applyFont="1" applyFill="1" applyAlignment="1">
      <alignment vertical="center"/>
    </xf>
    <xf numFmtId="0" fontId="0" fillId="0" borderId="0" xfId="0" applyFont="1" applyFill="1" applyAlignment="1">
      <alignment vertical="center"/>
    </xf>
    <xf numFmtId="0" fontId="97" fillId="5" borderId="7" xfId="0" applyFont="1" applyFill="1" applyBorder="1" applyAlignment="1">
      <alignment horizontal="center" vertical="center"/>
    </xf>
    <xf numFmtId="0" fontId="14" fillId="0" borderId="0" xfId="12" applyFont="1" applyFill="1" applyAlignment="1">
      <alignment vertical="center"/>
    </xf>
    <xf numFmtId="0" fontId="88" fillId="5" borderId="8" xfId="114" applyFont="1" applyFill="1" applyBorder="1" applyAlignment="1">
      <alignment horizontal="left" vertical="center"/>
    </xf>
    <xf numFmtId="0" fontId="88" fillId="5" borderId="9" xfId="114" applyFont="1" applyFill="1" applyBorder="1" applyAlignment="1">
      <alignment horizontal="left" vertical="center"/>
    </xf>
    <xf numFmtId="0" fontId="88"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57" fillId="0" borderId="0" xfId="0" applyFont="1" applyFill="1" applyBorder="1" applyAlignment="1">
      <alignment horizontal="center" vertical="center"/>
    </xf>
    <xf numFmtId="0" fontId="98" fillId="9" borderId="5" xfId="0" applyFont="1" applyFill="1" applyBorder="1" applyAlignment="1">
      <alignment horizontal="center" vertical="center"/>
    </xf>
    <xf numFmtId="0" fontId="99" fillId="11" borderId="5" xfId="114" applyFont="1" applyFill="1" applyBorder="1" applyAlignment="1">
      <alignment vertical="center"/>
    </xf>
    <xf numFmtId="0" fontId="100" fillId="11" borderId="5" xfId="114" applyFont="1" applyFill="1" applyBorder="1" applyAlignment="1">
      <alignment vertical="center"/>
    </xf>
    <xf numFmtId="0" fontId="99" fillId="11" borderId="5" xfId="114" applyFont="1" applyFill="1" applyBorder="1" applyAlignment="1">
      <alignment horizontal="center" vertical="center"/>
    </xf>
    <xf numFmtId="0" fontId="99" fillId="16" borderId="5" xfId="114" applyFont="1" applyFill="1" applyBorder="1" applyAlignment="1">
      <alignment vertical="center"/>
    </xf>
    <xf numFmtId="0" fontId="100" fillId="16" borderId="5" xfId="114" applyFont="1" applyFill="1" applyBorder="1" applyAlignment="1">
      <alignment vertical="center"/>
    </xf>
    <xf numFmtId="0" fontId="99" fillId="16" borderId="5" xfId="114" applyFont="1" applyFill="1" applyBorder="1" applyAlignment="1">
      <alignment horizontal="center" vertical="center"/>
    </xf>
    <xf numFmtId="0" fontId="12" fillId="11" borderId="5" xfId="114" applyFont="1" applyFill="1" applyBorder="1" applyAlignment="1">
      <alignment vertical="center"/>
    </xf>
    <xf numFmtId="0" fontId="99" fillId="0" borderId="5" xfId="114" applyFont="1" applyFill="1" applyBorder="1" applyAlignment="1">
      <alignment vertical="center"/>
    </xf>
    <xf numFmtId="0" fontId="98" fillId="0" borderId="0" xfId="0" applyFont="1" applyFill="1" applyBorder="1" applyAlignment="1">
      <alignment horizontal="center" vertical="center"/>
    </xf>
    <xf numFmtId="0" fontId="99" fillId="0" borderId="0" xfId="114" applyFont="1" applyFill="1" applyBorder="1" applyAlignment="1">
      <alignment vertical="center"/>
    </xf>
    <xf numFmtId="0" fontId="100" fillId="0" borderId="0" xfId="114" applyFont="1" applyFill="1" applyBorder="1" applyAlignment="1">
      <alignment vertical="center"/>
    </xf>
    <xf numFmtId="0" fontId="99" fillId="0" borderId="0" xfId="114" applyFont="1" applyFill="1" applyBorder="1" applyAlignment="1">
      <alignment horizontal="center" vertical="center"/>
    </xf>
    <xf numFmtId="187" fontId="101" fillId="0" borderId="5" xfId="0" applyNumberFormat="1" applyFont="1" applyFill="1" applyBorder="1" applyAlignment="1" applyProtection="1"/>
    <xf numFmtId="184" fontId="101" fillId="0" borderId="5" xfId="0" applyNumberFormat="1" applyFont="1" applyFill="1" applyBorder="1" applyAlignment="1">
      <alignment vertical="center"/>
    </xf>
    <xf numFmtId="0" fontId="98" fillId="9" borderId="7" xfId="0" applyFont="1" applyFill="1" applyBorder="1" applyAlignment="1">
      <alignment horizontal="center" vertical="center"/>
    </xf>
    <xf numFmtId="0" fontId="99" fillId="11" borderId="0" xfId="114" applyFont="1" applyFill="1" applyBorder="1" applyAlignment="1">
      <alignment vertical="center"/>
    </xf>
    <xf numFmtId="0" fontId="100" fillId="11" borderId="0" xfId="114" applyFont="1" applyFill="1" applyBorder="1" applyAlignment="1">
      <alignment vertical="center"/>
    </xf>
    <xf numFmtId="0" fontId="99" fillId="11" borderId="0" xfId="114" applyFont="1" applyFill="1" applyBorder="1" applyAlignment="1">
      <alignment horizontal="center" vertical="center"/>
    </xf>
    <xf numFmtId="187" fontId="102" fillId="0" borderId="5" xfId="0" applyNumberFormat="1" applyFont="1" applyFill="1" applyBorder="1" applyAlignment="1" applyProtection="1">
      <alignment horizontal="center"/>
    </xf>
    <xf numFmtId="0" fontId="103" fillId="0" borderId="5" xfId="0" applyFont="1" applyFill="1" applyBorder="1" applyAlignment="1">
      <alignment horizontal="center" vertical="center"/>
    </xf>
    <xf numFmtId="187" fontId="104" fillId="0" borderId="5" xfId="0" applyNumberFormat="1" applyFont="1" applyFill="1" applyBorder="1" applyAlignment="1" applyProtection="1">
      <alignment horizontal="center"/>
    </xf>
    <xf numFmtId="0" fontId="99" fillId="0" borderId="5" xfId="114" applyFont="1" applyFill="1" applyBorder="1" applyAlignment="1">
      <alignment horizontal="center" vertical="center"/>
    </xf>
    <xf numFmtId="0" fontId="100" fillId="0" borderId="5" xfId="114" applyFont="1" applyFill="1" applyBorder="1" applyAlignment="1">
      <alignment vertical="center"/>
    </xf>
    <xf numFmtId="0" fontId="12" fillId="0" borderId="5" xfId="114" applyFont="1" applyFill="1" applyBorder="1" applyAlignment="1">
      <alignment vertical="center"/>
    </xf>
    <xf numFmtId="187" fontId="101" fillId="0" borderId="0" xfId="0" applyNumberFormat="1" applyFont="1" applyFill="1" applyBorder="1" applyAlignment="1" applyProtection="1"/>
    <xf numFmtId="0" fontId="100" fillId="11" borderId="5" xfId="114" applyFont="1" applyFill="1" applyBorder="1" applyAlignment="1">
      <alignment horizontal="center" vertical="center"/>
    </xf>
    <xf numFmtId="0" fontId="98" fillId="0" borderId="0" xfId="0" applyFont="1" applyFill="1" applyBorder="1" applyAlignment="1">
      <alignment vertical="center"/>
    </xf>
    <xf numFmtId="0" fontId="12" fillId="0" borderId="0" xfId="114" applyFont="1" applyFill="1" applyBorder="1" applyAlignment="1">
      <alignment vertical="center"/>
    </xf>
    <xf numFmtId="0" fontId="35" fillId="0" borderId="0" xfId="0" applyFont="1" applyFill="1" applyAlignment="1">
      <alignment vertical="center"/>
    </xf>
    <xf numFmtId="187" fontId="13" fillId="9" borderId="5" xfId="0" applyNumberFormat="1" applyFont="1" applyFill="1" applyBorder="1" applyAlignment="1">
      <alignment horizontal="center" vertical="center"/>
    </xf>
    <xf numFmtId="187" fontId="105" fillId="5" borderId="5" xfId="0" applyNumberFormat="1" applyFont="1" applyFill="1" applyBorder="1" applyAlignment="1">
      <alignment horizontal="center" vertical="center"/>
    </xf>
    <xf numFmtId="184" fontId="106" fillId="5" borderId="5" xfId="0" applyNumberFormat="1" applyFont="1" applyFill="1" applyBorder="1" applyAlignment="1">
      <alignment horizontal="center" vertical="center"/>
    </xf>
    <xf numFmtId="184" fontId="5" fillId="5" borderId="5" xfId="0" applyNumberFormat="1" applyFont="1" applyFill="1" applyBorder="1" applyAlignment="1">
      <alignment horizontal="center" vertical="center"/>
    </xf>
    <xf numFmtId="184" fontId="8" fillId="5" borderId="5" xfId="0" applyNumberFormat="1" applyFont="1" applyFill="1" applyBorder="1" applyAlignment="1">
      <alignment horizontal="center" vertical="center"/>
    </xf>
    <xf numFmtId="184" fontId="8" fillId="0" borderId="5" xfId="0" applyNumberFormat="1" applyFont="1" applyFill="1" applyBorder="1" applyAlignment="1">
      <alignment horizontal="center" vertical="center"/>
    </xf>
    <xf numFmtId="0" fontId="63" fillId="0" borderId="5" xfId="0" applyFont="1" applyFill="1" applyBorder="1" applyAlignment="1">
      <alignment horizontal="center" vertical="center"/>
    </xf>
    <xf numFmtId="184" fontId="8" fillId="5" borderId="5" xfId="0" applyNumberFormat="1" applyFont="1" applyFill="1" applyBorder="1" applyAlignment="1">
      <alignment horizontal="center" vertical="center" wrapText="1"/>
    </xf>
    <xf numFmtId="0" fontId="107" fillId="0" borderId="0" xfId="12" applyFont="1" applyFill="1" applyAlignment="1">
      <alignment vertical="center"/>
    </xf>
    <xf numFmtId="184" fontId="108" fillId="5" borderId="5" xfId="0" applyNumberFormat="1" applyFont="1" applyFill="1" applyBorder="1" applyAlignment="1">
      <alignment horizontal="center" vertical="center"/>
    </xf>
    <xf numFmtId="0" fontId="61" fillId="0" borderId="0" xfId="0" applyFont="1">
      <alignment vertical="center"/>
    </xf>
    <xf numFmtId="0" fontId="88" fillId="5" borderId="8" xfId="114" applyFont="1" applyFill="1" applyBorder="1" applyAlignment="1">
      <alignment horizontal="left" vertical="center" wrapText="1"/>
    </xf>
    <xf numFmtId="0" fontId="88" fillId="5" borderId="9" xfId="114" applyFont="1" applyFill="1" applyBorder="1" applyAlignment="1">
      <alignment horizontal="left" vertical="center" wrapText="1"/>
    </xf>
    <xf numFmtId="0" fontId="88" fillId="5" borderId="10" xfId="114" applyFont="1" applyFill="1" applyBorder="1" applyAlignment="1">
      <alignment horizontal="left" vertical="center" wrapText="1"/>
    </xf>
    <xf numFmtId="0" fontId="98" fillId="9" borderId="8" xfId="0" applyFont="1" applyFill="1" applyBorder="1" applyAlignment="1">
      <alignment horizontal="center" vertical="center"/>
    </xf>
    <xf numFmtId="0" fontId="98" fillId="9" borderId="9" xfId="0" applyFont="1" applyFill="1" applyBorder="1" applyAlignment="1">
      <alignment horizontal="center" vertical="center"/>
    </xf>
    <xf numFmtId="0" fontId="98" fillId="9" borderId="10" xfId="0" applyFont="1" applyFill="1" applyBorder="1" applyAlignment="1">
      <alignment horizontal="center" vertical="center"/>
    </xf>
    <xf numFmtId="0" fontId="20"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9" fillId="0" borderId="0" xfId="0" applyFont="1" applyFill="1" applyBorder="1" applyAlignment="1"/>
    <xf numFmtId="0" fontId="44" fillId="2"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87" fontId="110" fillId="11" borderId="5" xfId="0" applyNumberFormat="1" applyFont="1" applyFill="1" applyBorder="1" applyAlignment="1">
      <alignment horizontal="center" vertical="center"/>
    </xf>
    <xf numFmtId="187" fontId="110" fillId="0" borderId="5" xfId="65" applyNumberFormat="1" applyFont="1" applyFill="1" applyBorder="1" applyAlignment="1" applyProtection="1">
      <alignment horizontal="center" vertical="center" wrapText="1"/>
    </xf>
    <xf numFmtId="187" fontId="110" fillId="0" borderId="5" xfId="1" applyNumberFormat="1" applyFont="1" applyFill="1" applyBorder="1" applyAlignment="1" applyProtection="1">
      <alignment horizontal="center" vertical="center" wrapText="1"/>
    </xf>
    <xf numFmtId="187" fontId="110" fillId="11" borderId="5" xfId="78" applyNumberFormat="1" applyFont="1" applyFill="1" applyBorder="1" applyAlignment="1">
      <alignment horizontal="center" vertical="center" wrapText="1"/>
    </xf>
    <xf numFmtId="187" fontId="111" fillId="0" borderId="5" xfId="65" applyNumberFormat="1" applyFont="1" applyFill="1" applyBorder="1" applyAlignment="1" applyProtection="1">
      <alignment horizontal="center" vertical="center"/>
    </xf>
    <xf numFmtId="187" fontId="112" fillId="0" borderId="5" xfId="0" applyNumberFormat="1" applyFont="1" applyFill="1" applyBorder="1" applyAlignment="1">
      <alignment horizontal="center" vertical="center"/>
    </xf>
    <xf numFmtId="187" fontId="113" fillId="0" borderId="5" xfId="0" applyNumberFormat="1" applyFont="1" applyBorder="1" applyAlignment="1">
      <alignment horizontal="center" vertical="center"/>
    </xf>
    <xf numFmtId="187" fontId="110" fillId="0" borderId="5" xfId="78" applyNumberFormat="1" applyFont="1" applyBorder="1" applyAlignment="1">
      <alignment horizontal="center" vertical="center" wrapText="1"/>
    </xf>
    <xf numFmtId="0" fontId="110" fillId="0" borderId="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187" fontId="110" fillId="0" borderId="5" xfId="0" applyNumberFormat="1" applyFont="1" applyBorder="1" applyAlignment="1">
      <alignment horizontal="center" vertical="center"/>
    </xf>
    <xf numFmtId="0" fontId="110" fillId="0" borderId="5" xfId="0" applyFont="1" applyBorder="1" applyAlignment="1">
      <alignment horizontal="center" vertical="center" wrapText="1"/>
    </xf>
    <xf numFmtId="0" fontId="20" fillId="11" borderId="0" xfId="0" applyFont="1" applyFill="1">
      <alignment vertical="center"/>
    </xf>
    <xf numFmtId="0" fontId="114" fillId="5" borderId="0" xfId="0" applyFont="1" applyFill="1" applyBorder="1" applyAlignment="1"/>
    <xf numFmtId="0" fontId="0" fillId="0" borderId="11" xfId="0" applyBorder="1" applyAlignment="1">
      <alignment horizontal="center" vertical="center"/>
    </xf>
    <xf numFmtId="0" fontId="115" fillId="0" borderId="0" xfId="12">
      <alignment vertical="center"/>
    </xf>
    <xf numFmtId="0" fontId="116" fillId="0" borderId="0" xfId="12" applyFont="1">
      <alignment vertical="center"/>
    </xf>
    <xf numFmtId="0" fontId="85" fillId="17" borderId="5" xfId="0" applyFont="1" applyFill="1" applyBorder="1" applyAlignment="1">
      <alignment vertical="center"/>
    </xf>
    <xf numFmtId="0" fontId="84" fillId="17" borderId="5" xfId="0" applyFont="1" applyFill="1" applyBorder="1" applyAlignment="1">
      <alignment vertical="center"/>
    </xf>
    <xf numFmtId="0" fontId="0" fillId="0" borderId="5" xfId="0" applyBorder="1">
      <alignment vertical="center"/>
    </xf>
    <xf numFmtId="0" fontId="89" fillId="0" borderId="5" xfId="0" applyFont="1" applyBorder="1" applyAlignment="1">
      <alignment horizontal="center" vertical="center"/>
    </xf>
    <xf numFmtId="188" fontId="89" fillId="0" borderId="29" xfId="78" applyNumberFormat="1" applyFont="1" applyFill="1" applyBorder="1" applyAlignment="1">
      <alignment horizontal="center" vertical="center" wrapText="1"/>
    </xf>
    <xf numFmtId="196" fontId="89" fillId="0" borderId="19" xfId="119" applyNumberFormat="1" applyFont="1" applyFill="1" applyBorder="1" applyAlignment="1" applyProtection="1">
      <alignment horizontal="center" vertical="center"/>
    </xf>
    <xf numFmtId="188" fontId="89" fillId="0" borderId="19" xfId="78" applyNumberFormat="1" applyFont="1" applyFill="1" applyBorder="1" applyAlignment="1">
      <alignment horizontal="center" vertical="center" wrapText="1"/>
    </xf>
    <xf numFmtId="0" fontId="41" fillId="0" borderId="0" xfId="0" applyFont="1" applyFill="1" applyBorder="1" applyAlignment="1">
      <alignment vertical="center"/>
    </xf>
    <xf numFmtId="0" fontId="89" fillId="0" borderId="5" xfId="0" applyFont="1" applyFill="1" applyBorder="1" applyAlignment="1">
      <alignment horizontal="center" vertical="center" wrapText="1"/>
    </xf>
    <xf numFmtId="0" fontId="117" fillId="0" borderId="0" xfId="0" applyFont="1" applyFill="1" applyBorder="1" applyAlignment="1">
      <alignment vertical="center"/>
    </xf>
    <xf numFmtId="188" fontId="89" fillId="0" borderId="30" xfId="78" applyNumberFormat="1" applyFont="1" applyFill="1" applyBorder="1" applyAlignment="1">
      <alignment horizontal="center" vertical="center" wrapText="1"/>
    </xf>
    <xf numFmtId="188" fontId="89" fillId="0" borderId="31" xfId="78" applyNumberFormat="1" applyFont="1" applyFill="1" applyBorder="1" applyAlignment="1">
      <alignment horizontal="center" vertical="center" wrapText="1"/>
    </xf>
    <xf numFmtId="188" fontId="89" fillId="0" borderId="32" xfId="78" applyNumberFormat="1" applyFont="1" applyFill="1" applyBorder="1" applyAlignment="1">
      <alignment horizontal="center" vertical="center" wrapText="1"/>
    </xf>
    <xf numFmtId="0" fontId="41" fillId="0" borderId="0" xfId="0" applyFont="1" applyFill="1" applyAlignment="1">
      <alignment vertical="center"/>
    </xf>
    <xf numFmtId="0" fontId="0" fillId="5" borderId="0" xfId="0" applyFont="1" applyFill="1">
      <alignment vertical="center"/>
    </xf>
    <xf numFmtId="0" fontId="82" fillId="9" borderId="5" xfId="67" applyNumberFormat="1" applyFont="1" applyFill="1" applyBorder="1" applyAlignment="1">
      <alignment horizontal="center" vertical="center"/>
    </xf>
    <xf numFmtId="0" fontId="57" fillId="5" borderId="5" xfId="67" applyNumberFormat="1" applyFont="1" applyFill="1" applyBorder="1" applyAlignment="1">
      <alignment horizontal="center" vertical="center"/>
    </xf>
    <xf numFmtId="0" fontId="57" fillId="5" borderId="8" xfId="67" applyNumberFormat="1" applyFont="1" applyFill="1" applyBorder="1" applyAlignment="1">
      <alignment horizontal="center" vertical="center"/>
    </xf>
    <xf numFmtId="0" fontId="57" fillId="5" borderId="9" xfId="67" applyNumberFormat="1" applyFont="1" applyFill="1" applyBorder="1" applyAlignment="1">
      <alignment horizontal="center" vertical="center"/>
    </xf>
    <xf numFmtId="0" fontId="57" fillId="0" borderId="5" xfId="67" applyNumberFormat="1" applyFont="1" applyFill="1" applyBorder="1" applyAlignment="1">
      <alignment horizontal="center" vertical="center"/>
    </xf>
    <xf numFmtId="0" fontId="118" fillId="0" borderId="5" xfId="0" applyFont="1" applyFill="1" applyBorder="1" applyAlignment="1">
      <alignment horizontal="center" vertical="center"/>
    </xf>
    <xf numFmtId="0" fontId="12" fillId="0" borderId="11" xfId="67" applyFont="1" applyFill="1" applyBorder="1" applyAlignment="1">
      <alignment vertical="center"/>
    </xf>
    <xf numFmtId="0" fontId="87" fillId="0" borderId="7" xfId="81" applyFont="1" applyFill="1" applyBorder="1" applyAlignment="1" applyProtection="1">
      <alignment horizontal="center" vertical="center" wrapText="1"/>
      <protection hidden="1"/>
    </xf>
    <xf numFmtId="0" fontId="119" fillId="0" borderId="7" xfId="0" applyFont="1" applyFill="1" applyBorder="1" applyAlignment="1">
      <alignment horizontal="center" vertical="center"/>
    </xf>
    <xf numFmtId="0" fontId="87" fillId="0" borderId="33" xfId="67" applyFont="1" applyFill="1" applyBorder="1" applyAlignment="1">
      <alignment horizontal="center" vertical="center"/>
    </xf>
    <xf numFmtId="0" fontId="120" fillId="0" borderId="5" xfId="67" applyFont="1" applyFill="1" applyBorder="1" applyAlignment="1">
      <alignment horizontal="center"/>
    </xf>
    <xf numFmtId="187" fontId="61" fillId="0" borderId="5" xfId="0" applyNumberFormat="1" applyFont="1" applyBorder="1" applyAlignment="1">
      <alignment horizontal="center" vertical="center"/>
    </xf>
    <xf numFmtId="192" fontId="121" fillId="0" borderId="5" xfId="81" applyNumberFormat="1" applyFont="1" applyFill="1" applyBorder="1" applyAlignment="1" applyProtection="1">
      <alignment horizontal="center" vertical="center"/>
      <protection hidden="1"/>
    </xf>
    <xf numFmtId="192" fontId="88" fillId="5" borderId="5" xfId="81" applyNumberFormat="1" applyFont="1" applyFill="1" applyBorder="1" applyAlignment="1" applyProtection="1">
      <alignment horizontal="center" vertical="center" wrapText="1"/>
      <protection hidden="1"/>
    </xf>
    <xf numFmtId="187" fontId="12" fillId="14" borderId="0" xfId="0" applyNumberFormat="1" applyFont="1" applyFill="1" applyBorder="1" applyAlignment="1">
      <alignment horizontal="center" vertical="center" wrapText="1"/>
    </xf>
    <xf numFmtId="0" fontId="57" fillId="5" borderId="10" xfId="67" applyNumberFormat="1" applyFont="1" applyFill="1" applyBorder="1" applyAlignment="1">
      <alignment horizontal="center" vertical="center"/>
    </xf>
    <xf numFmtId="0" fontId="118" fillId="0" borderId="10" xfId="0" applyFont="1" applyFill="1" applyBorder="1" applyAlignment="1">
      <alignment horizontal="center" vertical="center"/>
    </xf>
    <xf numFmtId="0" fontId="119" fillId="0" borderId="16" xfId="0" applyFont="1" applyFill="1" applyBorder="1" applyAlignment="1">
      <alignment horizontal="center" vertical="center"/>
    </xf>
    <xf numFmtId="0" fontId="87" fillId="0" borderId="16" xfId="81" applyFont="1" applyFill="1" applyBorder="1" applyAlignment="1" applyProtection="1">
      <alignment horizontal="center" vertical="center" wrapText="1"/>
      <protection hidden="1"/>
    </xf>
    <xf numFmtId="0" fontId="122" fillId="0" borderId="0" xfId="72" applyFont="1" applyBorder="1" applyAlignment="1">
      <alignment horizontal="center"/>
    </xf>
    <xf numFmtId="0" fontId="123" fillId="3" borderId="25" xfId="72" applyFont="1" applyFill="1" applyBorder="1" applyAlignment="1">
      <alignment horizontal="center"/>
    </xf>
    <xf numFmtId="0" fontId="87" fillId="3" borderId="34" xfId="72" applyFont="1" applyFill="1" applyBorder="1" applyAlignment="1">
      <alignment horizontal="center"/>
    </xf>
    <xf numFmtId="0" fontId="123" fillId="3" borderId="35" xfId="72" applyFont="1" applyFill="1" applyBorder="1" applyAlignment="1">
      <alignment horizontal="center"/>
    </xf>
    <xf numFmtId="0" fontId="87" fillId="3" borderId="36" xfId="72" applyFont="1" applyFill="1" applyBorder="1" applyAlignment="1">
      <alignment horizontal="center"/>
    </xf>
    <xf numFmtId="0" fontId="123" fillId="3" borderId="37" xfId="72" applyFont="1" applyFill="1" applyBorder="1" applyAlignment="1">
      <alignment horizontal="center"/>
    </xf>
    <xf numFmtId="0" fontId="124" fillId="0" borderId="24" xfId="70" applyFont="1" applyFill="1" applyBorder="1"/>
    <xf numFmtId="0" fontId="106" fillId="0" borderId="8" xfId="70" applyFont="1" applyFill="1" applyBorder="1" applyAlignment="1">
      <alignment horizontal="center"/>
    </xf>
    <xf numFmtId="0" fontId="124" fillId="0" borderId="38" xfId="70" applyFont="1" applyFill="1" applyBorder="1"/>
    <xf numFmtId="0" fontId="106" fillId="0" borderId="39" xfId="70" applyFont="1" applyFill="1" applyBorder="1" applyAlignment="1">
      <alignment horizontal="center"/>
    </xf>
    <xf numFmtId="0" fontId="124" fillId="0" borderId="10" xfId="70" applyFont="1" applyFill="1" applyBorder="1"/>
    <xf numFmtId="0" fontId="124" fillId="0" borderId="38" xfId="70" applyFont="1" applyFill="1" applyBorder="1" applyAlignment="1"/>
    <xf numFmtId="0" fontId="125" fillId="0" borderId="24" xfId="70" applyFont="1" applyFill="1" applyBorder="1"/>
    <xf numFmtId="0" fontId="126" fillId="0" borderId="8" xfId="70" applyFont="1" applyFill="1" applyBorder="1" applyAlignment="1">
      <alignment horizontal="center"/>
    </xf>
    <xf numFmtId="0" fontId="123" fillId="3" borderId="24" xfId="72" applyFont="1" applyFill="1" applyBorder="1" applyAlignment="1">
      <alignment horizontal="center"/>
    </xf>
    <xf numFmtId="0" fontId="87" fillId="3" borderId="8" xfId="72" applyFont="1" applyFill="1" applyBorder="1" applyAlignment="1">
      <alignment horizontal="center"/>
    </xf>
    <xf numFmtId="0" fontId="124" fillId="0" borderId="24" xfId="70" applyFont="1" applyFill="1" applyBorder="1" applyAlignment="1">
      <alignment horizontal="left"/>
    </xf>
    <xf numFmtId="0" fontId="124" fillId="0" borderId="38" xfId="70" applyFont="1" applyFill="1" applyBorder="1" applyAlignment="1">
      <alignment horizontal="left" vertical="center"/>
    </xf>
    <xf numFmtId="0" fontId="106" fillId="0" borderId="39" xfId="70" applyFont="1" applyFill="1" applyBorder="1" applyAlignment="1">
      <alignment horizontal="center" vertical="center"/>
    </xf>
    <xf numFmtId="0" fontId="124" fillId="0" borderId="24" xfId="70" applyFont="1" applyFill="1" applyBorder="1" applyAlignment="1">
      <alignment horizontal="left" vertical="center"/>
    </xf>
    <xf numFmtId="0" fontId="106" fillId="0" borderId="8" xfId="70" applyFont="1" applyFill="1" applyBorder="1" applyAlignment="1">
      <alignment horizontal="center" vertical="center"/>
    </xf>
    <xf numFmtId="0" fontId="106" fillId="0" borderId="38" xfId="69" applyFont="1" applyFill="1" applyBorder="1" applyAlignment="1">
      <alignment vertical="center"/>
    </xf>
    <xf numFmtId="0" fontId="124" fillId="0" borderId="24" xfId="70" applyFont="1" applyFill="1" applyBorder="1" applyAlignment="1"/>
    <xf numFmtId="0" fontId="123" fillId="3" borderId="38" xfId="72" applyFont="1" applyFill="1" applyBorder="1" applyAlignment="1">
      <alignment horizontal="center"/>
    </xf>
    <xf numFmtId="0" fontId="87" fillId="3" borderId="39" xfId="72" applyFont="1" applyFill="1" applyBorder="1" applyAlignment="1">
      <alignment horizontal="center"/>
    </xf>
    <xf numFmtId="0" fontId="124" fillId="0" borderId="10" xfId="72" applyFont="1" applyFill="1" applyBorder="1"/>
    <xf numFmtId="0" fontId="106" fillId="0" borderId="8" xfId="72" applyFont="1" applyFill="1" applyBorder="1" applyAlignment="1">
      <alignment horizontal="center"/>
    </xf>
    <xf numFmtId="0" fontId="124" fillId="0" borderId="38" xfId="72" applyFont="1" applyFill="1" applyBorder="1"/>
    <xf numFmtId="0" fontId="127" fillId="0" borderId="39" xfId="72" applyFont="1" applyFill="1" applyBorder="1" applyAlignment="1">
      <alignment horizontal="center"/>
    </xf>
    <xf numFmtId="0" fontId="124" fillId="0" borderId="38" xfId="70" applyFont="1" applyFill="1" applyBorder="1" applyAlignment="1">
      <alignment horizontal="left"/>
    </xf>
    <xf numFmtId="0" fontId="8" fillId="0" borderId="38" xfId="0" applyFont="1" applyFill="1" applyBorder="1" applyAlignment="1">
      <alignment horizontal="left"/>
    </xf>
    <xf numFmtId="0" fontId="8" fillId="0" borderId="39" xfId="0" applyFont="1" applyFill="1" applyBorder="1" applyAlignment="1">
      <alignment horizontal="center"/>
    </xf>
    <xf numFmtId="0" fontId="124" fillId="0" borderId="26" xfId="70" applyFont="1" applyFill="1" applyBorder="1"/>
    <xf numFmtId="0" fontId="106" fillId="0" borderId="40" xfId="70" applyFont="1" applyFill="1" applyBorder="1" applyAlignment="1">
      <alignment horizontal="center"/>
    </xf>
    <xf numFmtId="0" fontId="8" fillId="0" borderId="41" xfId="0" applyFont="1" applyFill="1" applyBorder="1" applyAlignment="1">
      <alignment horizontal="left"/>
    </xf>
    <xf numFmtId="0" fontId="8" fillId="0" borderId="42" xfId="0" applyFont="1" applyFill="1" applyBorder="1" applyAlignment="1">
      <alignment horizontal="center"/>
    </xf>
    <xf numFmtId="0" fontId="124" fillId="0" borderId="43" xfId="70" applyFont="1" applyFill="1" applyBorder="1"/>
    <xf numFmtId="0" fontId="124" fillId="0" borderId="41" xfId="70" applyFont="1" applyFill="1" applyBorder="1" applyAlignment="1"/>
    <xf numFmtId="0" fontId="106" fillId="0" borderId="42" xfId="70" applyFont="1" applyFill="1" applyBorder="1" applyAlignment="1">
      <alignment horizontal="center"/>
    </xf>
    <xf numFmtId="0" fontId="128" fillId="0" borderId="0" xfId="72" applyFont="1" applyAlignment="1">
      <alignment horizontal="left"/>
    </xf>
    <xf numFmtId="0" fontId="127" fillId="0" borderId="0" xfId="72"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29" fillId="14" borderId="0" xfId="12" applyFont="1" applyFill="1" applyAlignment="1" applyProtection="1">
      <alignment vertical="center"/>
    </xf>
    <xf numFmtId="0" fontId="87" fillId="3" borderId="30" xfId="72" applyFont="1" applyFill="1" applyBorder="1" applyAlignment="1">
      <alignment horizontal="center"/>
    </xf>
    <xf numFmtId="0" fontId="106" fillId="0" borderId="31" xfId="70" applyFont="1" applyFill="1" applyBorder="1" applyAlignment="1">
      <alignment horizontal="center"/>
    </xf>
    <xf numFmtId="0" fontId="106" fillId="0" borderId="10" xfId="69" applyFont="1" applyFill="1" applyBorder="1" applyAlignment="1">
      <alignment vertical="center"/>
    </xf>
    <xf numFmtId="0" fontId="106" fillId="0" borderId="31" xfId="69" applyFont="1" applyFill="1" applyBorder="1" applyAlignment="1">
      <alignment horizontal="center" vertical="center"/>
    </xf>
    <xf numFmtId="0" fontId="124" fillId="0" borderId="10" xfId="70" applyFont="1" applyFill="1" applyBorder="1" applyAlignment="1"/>
    <xf numFmtId="0" fontId="8" fillId="0" borderId="10" xfId="0" applyFont="1" applyFill="1" applyBorder="1" applyAlignment="1">
      <alignment horizontal="left"/>
    </xf>
    <xf numFmtId="0" fontId="8" fillId="0" borderId="31" xfId="0" applyFont="1" applyFill="1" applyBorder="1" applyAlignment="1">
      <alignment horizontal="center"/>
    </xf>
    <xf numFmtId="0" fontId="8" fillId="0" borderId="43" xfId="0" applyFont="1" applyFill="1" applyBorder="1" applyAlignment="1">
      <alignment horizontal="left"/>
    </xf>
    <xf numFmtId="0" fontId="8" fillId="0" borderId="32" xfId="0" applyFont="1" applyFill="1" applyBorder="1" applyAlignment="1">
      <alignment horizontal="center"/>
    </xf>
    <xf numFmtId="0" fontId="130" fillId="5" borderId="0" xfId="0" applyFont="1" applyFill="1" applyBorder="1" applyAlignment="1">
      <alignment vertical="center"/>
    </xf>
    <xf numFmtId="0" fontId="131" fillId="9" borderId="5"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87" fontId="32" fillId="0" borderId="5" xfId="0" applyNumberFormat="1" applyFont="1" applyFill="1" applyBorder="1" applyAlignment="1">
      <alignment horizontal="center" vertical="center"/>
    </xf>
    <xf numFmtId="0" fontId="132" fillId="5" borderId="5" xfId="0" applyFont="1" applyFill="1" applyBorder="1" applyAlignment="1">
      <alignment horizontal="center" vertical="center" wrapText="1"/>
    </xf>
    <xf numFmtId="0" fontId="133" fillId="9" borderId="5" xfId="0" applyFont="1" applyFill="1" applyBorder="1" applyAlignment="1">
      <alignment horizontal="center" vertical="center"/>
    </xf>
    <xf numFmtId="0" fontId="134" fillId="5" borderId="5" xfId="0" applyFont="1" applyFill="1" applyBorder="1" applyAlignment="1">
      <alignment horizontal="center" vertical="center"/>
    </xf>
    <xf numFmtId="0" fontId="134" fillId="5" borderId="5" xfId="0" applyFont="1" applyFill="1" applyBorder="1" applyAlignment="1">
      <alignment horizontal="center" vertical="center" wrapText="1"/>
    </xf>
    <xf numFmtId="0" fontId="135" fillId="5" borderId="5" xfId="0" applyFont="1" applyFill="1" applyBorder="1" applyAlignment="1">
      <alignment horizontal="center" vertical="center"/>
    </xf>
    <xf numFmtId="187" fontId="26" fillId="0" borderId="5" xfId="0" applyNumberFormat="1" applyFont="1" applyFill="1" applyBorder="1" applyAlignment="1">
      <alignment horizontal="center" vertical="center"/>
    </xf>
    <xf numFmtId="0" fontId="135" fillId="5" borderId="5" xfId="0" applyFont="1" applyFill="1" applyBorder="1" applyAlignment="1">
      <alignment horizontal="center" vertical="center" wrapText="1"/>
    </xf>
    <xf numFmtId="0" fontId="46" fillId="0" borderId="0" xfId="12" applyFont="1" applyFill="1" applyBorder="1" applyAlignment="1">
      <alignment vertical="center"/>
    </xf>
    <xf numFmtId="0" fontId="37" fillId="5" borderId="10" xfId="0" applyFont="1" applyFill="1" applyBorder="1" applyAlignment="1">
      <alignment horizontal="center" vertical="center" wrapText="1"/>
    </xf>
    <xf numFmtId="188" fontId="136" fillId="0" borderId="0" xfId="88" applyNumberFormat="1" applyFont="1" applyFill="1" applyBorder="1" applyAlignment="1">
      <alignment horizontal="center" vertical="center" wrapText="1"/>
    </xf>
    <xf numFmtId="0" fontId="130" fillId="11" borderId="0" xfId="0" applyFont="1" applyFill="1" applyBorder="1" applyAlignment="1">
      <alignment vertical="center"/>
    </xf>
    <xf numFmtId="0" fontId="8" fillId="0" borderId="44" xfId="0" applyFont="1" applyFill="1" applyBorder="1" applyAlignment="1">
      <alignment horizontal="left"/>
    </xf>
    <xf numFmtId="0" fontId="8" fillId="0" borderId="45" xfId="0" applyFont="1" applyFill="1" applyBorder="1" applyAlignment="1">
      <alignment horizontal="center"/>
    </xf>
    <xf numFmtId="0" fontId="8" fillId="0" borderId="5" xfId="0" applyFont="1" applyFill="1" applyBorder="1" applyAlignment="1">
      <alignment horizontal="center"/>
    </xf>
    <xf numFmtId="0" fontId="0" fillId="0" borderId="0" xfId="0" applyFont="1">
      <alignment vertical="center"/>
    </xf>
    <xf numFmtId="0" fontId="44" fillId="9" borderId="5" xfId="67" applyNumberFormat="1" applyFont="1" applyFill="1" applyBorder="1" applyAlignment="1">
      <alignment horizontal="center"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88" fillId="0" borderId="5" xfId="65" applyNumberFormat="1" applyFont="1" applyFill="1" applyBorder="1" applyAlignment="1">
      <alignment horizontal="center" vertical="center"/>
    </xf>
    <xf numFmtId="0" fontId="41" fillId="5" borderId="5" xfId="81" applyFont="1" applyFill="1" applyBorder="1" applyAlignment="1" applyProtection="1">
      <alignment horizontal="center" vertical="center" wrapText="1"/>
      <protection hidden="1"/>
    </xf>
    <xf numFmtId="193" fontId="121" fillId="0" borderId="5" xfId="88" applyNumberFormat="1" applyFont="1" applyFill="1" applyBorder="1" applyAlignment="1">
      <alignment horizontal="center" vertical="center"/>
    </xf>
    <xf numFmtId="0" fontId="137" fillId="11" borderId="8" xfId="0" applyNumberFormat="1" applyFont="1" applyFill="1" applyBorder="1" applyAlignment="1">
      <alignment horizontal="center" vertical="center"/>
    </xf>
    <xf numFmtId="0" fontId="137" fillId="11" borderId="22" xfId="0" applyNumberFormat="1" applyFont="1" applyFill="1" applyBorder="1" applyAlignment="1">
      <alignment horizontal="center" vertical="center"/>
    </xf>
    <xf numFmtId="184" fontId="138" fillId="0" borderId="46" xfId="96" applyNumberFormat="1" applyFont="1" applyFill="1" applyBorder="1" applyAlignment="1">
      <alignment horizontal="center" vertical="center" wrapText="1"/>
    </xf>
    <xf numFmtId="184" fontId="138" fillId="0" borderId="47"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0" fontId="41" fillId="5" borderId="5" xfId="0" applyFont="1" applyFill="1" applyBorder="1" applyAlignment="1">
      <alignment vertical="center" wrapText="1"/>
    </xf>
    <xf numFmtId="187" fontId="139" fillId="14" borderId="0" xfId="0" applyNumberFormat="1" applyFont="1" applyFill="1" applyBorder="1" applyAlignment="1">
      <alignment horizontal="center" vertical="center"/>
    </xf>
    <xf numFmtId="0" fontId="47" fillId="0" borderId="0" xfId="93" applyFont="1" applyFill="1"/>
    <xf numFmtId="0" fontId="61" fillId="0" borderId="0" xfId="93" applyFont="1" applyFill="1"/>
    <xf numFmtId="0" fontId="61" fillId="0" borderId="0" xfId="93" applyFont="1" applyFill="1" applyBorder="1"/>
    <xf numFmtId="185" fontId="140" fillId="9" borderId="0" xfId="92" applyNumberFormat="1" applyFont="1" applyFill="1" applyAlignment="1">
      <alignment horizontal="center" vertical="center"/>
    </xf>
    <xf numFmtId="193" fontId="6" fillId="0" borderId="0" xfId="4" applyNumberFormat="1" applyFont="1" applyFill="1" applyBorder="1" applyAlignment="1">
      <alignment horizontal="left"/>
    </xf>
    <xf numFmtId="193" fontId="6" fillId="0" borderId="0" xfId="1" applyNumberFormat="1" applyFont="1" applyFill="1" applyBorder="1" applyAlignment="1">
      <alignment horizontal="right"/>
    </xf>
    <xf numFmtId="193" fontId="47" fillId="0" borderId="0" xfId="88" applyNumberFormat="1" applyFont="1" applyFill="1" applyBorder="1" applyAlignment="1"/>
    <xf numFmtId="193" fontId="12" fillId="0" borderId="5" xfId="65" applyNumberFormat="1" applyFont="1" applyFill="1" applyBorder="1" applyAlignment="1">
      <alignment horizontal="center" vertical="center" wrapText="1"/>
    </xf>
    <xf numFmtId="193" fontId="12" fillId="0" borderId="5" xfId="88" applyNumberFormat="1" applyFont="1" applyFill="1" applyBorder="1" applyAlignment="1">
      <alignment horizontal="center" vertical="center" wrapText="1"/>
    </xf>
    <xf numFmtId="193" fontId="12" fillId="0" borderId="5" xfId="1" applyNumberFormat="1" applyFont="1" applyFill="1" applyBorder="1" applyAlignment="1">
      <alignment horizontal="center" vertical="center" wrapText="1"/>
    </xf>
    <xf numFmtId="193" fontId="12" fillId="0" borderId="5" xfId="4" applyNumberFormat="1" applyFont="1" applyFill="1" applyBorder="1" applyAlignment="1">
      <alignment horizontal="center" vertical="center" wrapText="1"/>
    </xf>
    <xf numFmtId="193" fontId="141" fillId="0" borderId="5" xfId="88" applyNumberFormat="1" applyFont="1" applyFill="1" applyBorder="1" applyAlignment="1">
      <alignment horizontal="center" vertical="center"/>
    </xf>
    <xf numFmtId="193" fontId="142" fillId="0" borderId="5" xfId="88" applyNumberFormat="1" applyFont="1" applyFill="1" applyBorder="1" applyAlignment="1">
      <alignment horizontal="center" vertical="center"/>
    </xf>
    <xf numFmtId="0" fontId="143" fillId="0" borderId="5" xfId="0" applyNumberFormat="1" applyFont="1" applyFill="1" applyBorder="1" applyAlignment="1">
      <alignment horizontal="center" vertical="center"/>
    </xf>
    <xf numFmtId="0" fontId="137" fillId="0" borderId="5" xfId="0" applyNumberFormat="1" applyFont="1" applyFill="1" applyBorder="1" applyAlignment="1">
      <alignment horizontal="center" vertical="center"/>
    </xf>
    <xf numFmtId="0" fontId="143" fillId="0" borderId="5" xfId="0" applyFont="1" applyFill="1" applyBorder="1" applyAlignment="1">
      <alignment horizontal="center" vertical="center"/>
    </xf>
    <xf numFmtId="0" fontId="144" fillId="0" borderId="5" xfId="0" applyNumberFormat="1" applyFont="1" applyFill="1" applyBorder="1" applyAlignment="1">
      <alignment horizontal="center" vertical="center"/>
    </xf>
    <xf numFmtId="0" fontId="145" fillId="0" borderId="5" xfId="0" applyNumberFormat="1" applyFont="1" applyFill="1" applyBorder="1" applyAlignment="1">
      <alignment horizontal="center" vertical="center"/>
    </xf>
    <xf numFmtId="0" fontId="46" fillId="0" borderId="0" xfId="12" applyFont="1" applyAlignment="1">
      <alignment vertical="center"/>
    </xf>
    <xf numFmtId="0" fontId="8" fillId="0" borderId="0" xfId="0" applyFont="1" applyFill="1" applyAlignment="1">
      <alignment horizontal="left" vertical="center"/>
    </xf>
    <xf numFmtId="0" fontId="146" fillId="0" borderId="0" xfId="116" applyFont="1" applyAlignment="1">
      <alignment horizontal="center" vertical="center" wrapText="1"/>
    </xf>
    <xf numFmtId="0" fontId="147" fillId="0" borderId="0" xfId="4" applyFont="1" applyFill="1" applyBorder="1" applyAlignment="1">
      <alignment horizontal="left" vertical="center" wrapText="1"/>
    </xf>
    <xf numFmtId="0" fontId="76" fillId="5" borderId="5" xfId="116" applyFont="1" applyFill="1" applyBorder="1" applyAlignment="1">
      <alignment horizontal="center" vertical="center" wrapText="1"/>
    </xf>
    <xf numFmtId="0" fontId="8" fillId="5" borderId="5" xfId="0" applyFont="1" applyFill="1" applyBorder="1" applyAlignment="1">
      <alignment horizontal="center" vertical="center"/>
    </xf>
    <xf numFmtId="0" fontId="148" fillId="0" borderId="0" xfId="12" applyFont="1" applyBorder="1" applyAlignment="1" applyProtection="1">
      <alignment vertical="center"/>
    </xf>
    <xf numFmtId="0" fontId="149" fillId="0" borderId="5" xfId="32" applyFont="1" applyBorder="1" applyAlignment="1">
      <alignment horizontal="center" vertical="center"/>
    </xf>
    <xf numFmtId="179" fontId="148" fillId="0" borderId="0" xfId="12" applyNumberFormat="1" applyFont="1" applyBorder="1" applyAlignment="1" applyProtection="1">
      <alignment horizontal="left" vertical="center"/>
    </xf>
    <xf numFmtId="0" fontId="150" fillId="0" borderId="5" xfId="32" applyFont="1" applyBorder="1" applyAlignment="1">
      <alignment horizontal="left" vertical="center"/>
    </xf>
    <xf numFmtId="0" fontId="141" fillId="0" borderId="5" xfId="4" applyFont="1" applyFill="1" applyBorder="1" applyAlignment="1">
      <alignment horizontal="center" vertical="center" wrapText="1"/>
    </xf>
    <xf numFmtId="0" fontId="151" fillId="0" borderId="5" xfId="0" applyFont="1" applyFill="1" applyBorder="1" applyAlignment="1">
      <alignment horizontal="center" vertical="center"/>
    </xf>
    <xf numFmtId="0" fontId="106" fillId="0" borderId="0" xfId="0" applyFont="1" applyFill="1" applyBorder="1" applyAlignment="1">
      <alignment horizontal="left" vertical="center"/>
    </xf>
    <xf numFmtId="0" fontId="151" fillId="0" borderId="0" xfId="0" applyFont="1" applyFill="1" applyBorder="1" applyAlignment="1">
      <alignment horizontal="left" vertical="center"/>
    </xf>
    <xf numFmtId="0" fontId="150"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89" fillId="11" borderId="5" xfId="0" applyFont="1" applyFill="1" applyBorder="1" applyAlignment="1">
      <alignment horizontal="center" vertical="center"/>
    </xf>
    <xf numFmtId="14" fontId="8" fillId="0" borderId="0" xfId="0" applyNumberFormat="1" applyFont="1" applyFill="1" applyBorder="1" applyAlignment="1">
      <alignment vertical="center"/>
    </xf>
    <xf numFmtId="0" fontId="152" fillId="0" borderId="0" xfId="116" applyFont="1" applyFill="1" applyBorder="1" applyAlignment="1">
      <alignment horizontal="left" vertical="center"/>
    </xf>
    <xf numFmtId="0" fontId="12" fillId="0" borderId="0" xfId="116" applyFont="1" applyFill="1" applyBorder="1" applyAlignment="1">
      <alignment horizontal="left" vertical="center"/>
    </xf>
    <xf numFmtId="0" fontId="12" fillId="0" borderId="0" xfId="116" applyFont="1" applyFill="1" applyBorder="1" applyAlignment="1">
      <alignment horizontal="left" vertical="center" wrapText="1"/>
    </xf>
    <xf numFmtId="0" fontId="0" fillId="0" borderId="0" xfId="0" applyFont="1" applyFill="1" applyBorder="1" applyAlignment="1">
      <alignment vertical="center"/>
    </xf>
    <xf numFmtId="0" fontId="150" fillId="0" borderId="5" xfId="32" applyFont="1" applyFill="1" applyBorder="1" applyAlignment="1">
      <alignment horizontal="left" vertical="center"/>
    </xf>
    <xf numFmtId="0" fontId="153" fillId="0" borderId="5" xfId="32" applyFont="1" applyBorder="1" applyAlignment="1">
      <alignment horizontal="center" vertical="center"/>
    </xf>
    <xf numFmtId="0" fontId="154" fillId="0" borderId="5" xfId="117" applyNumberFormat="1" applyFont="1" applyFill="1" applyBorder="1" applyAlignment="1">
      <alignment horizontal="left"/>
    </xf>
    <xf numFmtId="0" fontId="20" fillId="0" borderId="0" xfId="0" applyFont="1">
      <alignment vertical="center"/>
    </xf>
    <xf numFmtId="0" fontId="0" fillId="0" borderId="0" xfId="0" applyNumberFormat="1">
      <alignment vertical="center"/>
    </xf>
    <xf numFmtId="0" fontId="44" fillId="9" borderId="12" xfId="0" applyFont="1" applyFill="1" applyBorder="1" applyAlignment="1">
      <alignment horizontal="center" vertical="center"/>
    </xf>
    <xf numFmtId="0" fontId="44" fillId="9" borderId="0" xfId="0" applyFont="1" applyFill="1" applyAlignment="1">
      <alignment horizontal="center" vertical="center"/>
    </xf>
    <xf numFmtId="0" fontId="44" fillId="9" borderId="0" xfId="0" applyNumberFormat="1" applyFont="1" applyFill="1" applyAlignment="1">
      <alignment horizontal="center" vertical="center"/>
    </xf>
    <xf numFmtId="0" fontId="155" fillId="13" borderId="5" xfId="0" applyFont="1" applyFill="1" applyBorder="1" applyAlignment="1">
      <alignment horizontal="center" vertical="center" wrapText="1"/>
    </xf>
    <xf numFmtId="0" fontId="155" fillId="13" borderId="5" xfId="0" applyNumberFormat="1" applyFont="1" applyFill="1" applyBorder="1" applyAlignment="1">
      <alignment horizontal="center" vertical="center" wrapText="1"/>
    </xf>
    <xf numFmtId="0" fontId="18" fillId="13" borderId="5" xfId="0" applyFont="1" applyFill="1" applyBorder="1" applyAlignment="1">
      <alignment horizontal="center" vertical="center"/>
    </xf>
    <xf numFmtId="0" fontId="18" fillId="13" borderId="5" xfId="0" applyNumberFormat="1"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9" xfId="0" applyNumberFormat="1" applyFont="1" applyFill="1" applyBorder="1" applyAlignment="1">
      <alignment horizontal="center" vertical="center"/>
    </xf>
    <xf numFmtId="0" fontId="16"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92" fontId="156" fillId="5" borderId="5" xfId="82" applyNumberFormat="1" applyFont="1" applyFill="1" applyBorder="1" applyAlignment="1" applyProtection="1">
      <alignment horizontal="center" vertical="center"/>
    </xf>
    <xf numFmtId="192" fontId="157"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192" fontId="157" fillId="0" borderId="5" xfId="82" applyNumberFormat="1" applyFont="1" applyFill="1" applyBorder="1" applyAlignment="1" applyProtection="1">
      <alignment horizontal="center" vertical="center"/>
    </xf>
    <xf numFmtId="0" fontId="18" fillId="13" borderId="10" xfId="0" applyNumberFormat="1" applyFont="1" applyFill="1" applyBorder="1" applyAlignment="1">
      <alignment horizontal="center" vertical="center"/>
    </xf>
    <xf numFmtId="193" fontId="156" fillId="5" borderId="5" xfId="82" applyNumberFormat="1" applyFont="1" applyFill="1" applyBorder="1" applyAlignment="1" applyProtection="1">
      <alignment horizontal="center" vertical="center"/>
    </xf>
    <xf numFmtId="0" fontId="157" fillId="5" borderId="5" xfId="83" applyFont="1" applyFill="1" applyBorder="1" applyAlignment="1" applyProtection="1">
      <alignment horizontal="center" vertical="center"/>
    </xf>
    <xf numFmtId="193" fontId="43"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top"/>
    </xf>
    <xf numFmtId="0" fontId="32" fillId="0" borderId="5" xfId="46"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193" fontId="157" fillId="0" borderId="5" xfId="82" applyNumberFormat="1" applyFont="1" applyFill="1" applyBorder="1" applyAlignment="1" applyProtection="1">
      <alignment horizontal="center" vertical="center"/>
    </xf>
    <xf numFmtId="0" fontId="87"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NumberFormat="1" applyFont="1" applyFill="1" applyBorder="1" applyAlignment="1">
      <alignment horizontal="left" vertical="center"/>
    </xf>
    <xf numFmtId="0" fontId="88" fillId="0" borderId="0" xfId="0" applyFont="1" applyFill="1" applyBorder="1" applyAlignment="1">
      <alignment vertical="center"/>
    </xf>
    <xf numFmtId="0" fontId="88" fillId="0" borderId="0" xfId="0" applyNumberFormat="1" applyFont="1" applyFill="1" applyBorder="1" applyAlignment="1">
      <alignment vertical="center"/>
    </xf>
    <xf numFmtId="0" fontId="158" fillId="0" borderId="0" xfId="0" applyFont="1" applyFill="1" applyBorder="1" applyAlignment="1">
      <alignment horizontal="left" vertical="center"/>
    </xf>
    <xf numFmtId="0" fontId="88" fillId="0" borderId="0" xfId="0" applyFont="1" applyFill="1" applyBorder="1" applyAlignment="1">
      <alignment horizontal="left" vertical="center"/>
    </xf>
    <xf numFmtId="0" fontId="88" fillId="0" borderId="0" xfId="0" applyNumberFormat="1" applyFont="1" applyFill="1" applyBorder="1" applyAlignment="1">
      <alignment horizontal="left" vertical="center"/>
    </xf>
    <xf numFmtId="0" fontId="88" fillId="0" borderId="0" xfId="0" applyFont="1" applyFill="1" applyBorder="1" applyAlignment="1">
      <alignment vertical="center" wrapText="1"/>
    </xf>
    <xf numFmtId="0" fontId="88" fillId="0" borderId="0" xfId="0" applyNumberFormat="1" applyFont="1" applyFill="1" applyBorder="1" applyAlignment="1">
      <alignment vertical="center" wrapText="1"/>
    </xf>
    <xf numFmtId="0" fontId="158" fillId="0" borderId="0" xfId="0" applyNumberFormat="1" applyFont="1" applyFill="1" applyBorder="1" applyAlignment="1">
      <alignment horizontal="left" vertical="center"/>
    </xf>
    <xf numFmtId="0" fontId="159" fillId="0" borderId="0" xfId="0" applyFont="1" applyFill="1" applyBorder="1" applyAlignment="1">
      <alignment horizontal="left" vertical="center"/>
    </xf>
    <xf numFmtId="0" fontId="117" fillId="0" borderId="0" xfId="12" applyFont="1" applyFill="1" applyAlignment="1">
      <alignment horizontal="left" vertical="center"/>
    </xf>
    <xf numFmtId="0" fontId="61" fillId="0" borderId="0" xfId="0" applyFont="1" applyFill="1">
      <alignment vertical="center"/>
    </xf>
    <xf numFmtId="0" fontId="61" fillId="0" borderId="0" xfId="0" applyNumberFormat="1" applyFont="1" applyFill="1">
      <alignment vertical="center"/>
    </xf>
    <xf numFmtId="0" fontId="32" fillId="0" borderId="5" xfId="71"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58" fillId="0" borderId="0" xfId="0" applyNumberFormat="1" applyFont="1" applyFill="1" applyBorder="1" applyAlignment="1">
      <alignment vertical="center"/>
    </xf>
    <xf numFmtId="0" fontId="159" fillId="0" borderId="0" xfId="0" applyNumberFormat="1" applyFont="1" applyFill="1" applyBorder="1" applyAlignment="1">
      <alignment vertical="center"/>
    </xf>
    <xf numFmtId="0" fontId="160" fillId="9" borderId="0" xfId="0" applyFont="1" applyFill="1" applyAlignment="1">
      <alignment horizontal="center" vertical="center"/>
    </xf>
    <xf numFmtId="0" fontId="161" fillId="0" borderId="0" xfId="12" applyFont="1" applyAlignment="1">
      <alignment vertical="center"/>
    </xf>
    <xf numFmtId="183"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61" fillId="0" borderId="0" xfId="12" applyFont="1">
      <alignment vertical="center"/>
    </xf>
    <xf numFmtId="183" fontId="162" fillId="11" borderId="5" xfId="0" applyNumberFormat="1" applyFont="1" applyFill="1" applyBorder="1" applyAlignment="1">
      <alignment horizontal="center" vertical="center"/>
    </xf>
    <xf numFmtId="183" fontId="163" fillId="11" borderId="5" xfId="0" applyNumberFormat="1" applyFont="1" applyFill="1" applyBorder="1" applyAlignment="1">
      <alignment horizontal="center" vertical="center"/>
    </xf>
    <xf numFmtId="183" fontId="72" fillId="11" borderId="5" xfId="67" applyNumberFormat="1" applyFont="1" applyFill="1" applyBorder="1" applyAlignment="1">
      <alignment horizontal="center" vertical="center"/>
    </xf>
    <xf numFmtId="0" fontId="164" fillId="11" borderId="5" xfId="0" applyFont="1" applyFill="1" applyBorder="1" applyAlignment="1">
      <alignment horizontal="center" vertical="center"/>
    </xf>
    <xf numFmtId="183" fontId="0" fillId="11" borderId="5" xfId="0" applyNumberFormat="1" applyFont="1" applyFill="1" applyBorder="1" applyAlignment="1">
      <alignment horizontal="center" vertical="center"/>
    </xf>
    <xf numFmtId="0" fontId="165" fillId="9" borderId="5" xfId="0" applyFont="1" applyFill="1" applyBorder="1" applyAlignment="1">
      <alignment horizontal="center" vertical="center"/>
    </xf>
    <xf numFmtId="0" fontId="166" fillId="9" borderId="5" xfId="0" applyFont="1" applyFill="1" applyBorder="1" applyAlignment="1">
      <alignment horizontal="center" vertical="center"/>
    </xf>
    <xf numFmtId="183" fontId="167" fillId="5" borderId="5" xfId="0" applyNumberFormat="1" applyFont="1" applyFill="1" applyBorder="1" applyAlignment="1">
      <alignment horizontal="center"/>
    </xf>
    <xf numFmtId="198" fontId="168" fillId="5" borderId="48" xfId="0" applyNumberFormat="1" applyFont="1" applyFill="1" applyBorder="1" applyAlignment="1">
      <alignment horizontal="center" shrinkToFit="1"/>
    </xf>
    <xf numFmtId="188" fontId="0" fillId="0" borderId="5" xfId="0" applyNumberFormat="1" applyFont="1" applyFill="1" applyBorder="1" applyAlignment="1">
      <alignment horizontal="center" vertical="center"/>
    </xf>
    <xf numFmtId="0" fontId="140" fillId="9" borderId="25" xfId="0" applyFont="1" applyFill="1" applyBorder="1" applyAlignment="1">
      <alignment horizontal="center" vertical="center"/>
    </xf>
    <xf numFmtId="0" fontId="140" fillId="9" borderId="30" xfId="0" applyFont="1" applyFill="1" applyBorder="1" applyAlignment="1">
      <alignment horizontal="center" vertical="center"/>
    </xf>
    <xf numFmtId="0" fontId="21" fillId="5" borderId="24" xfId="0" applyFont="1" applyFill="1" applyBorder="1" applyAlignment="1">
      <alignment horizontal="center" vertical="center" wrapText="1"/>
    </xf>
    <xf numFmtId="0" fontId="21" fillId="5" borderId="31" xfId="0" applyFont="1" applyFill="1" applyBorder="1" applyAlignment="1">
      <alignment horizontal="center" vertical="center"/>
    </xf>
    <xf numFmtId="0" fontId="109" fillId="0" borderId="49" xfId="0" applyFont="1" applyFill="1" applyBorder="1" applyAlignment="1">
      <alignment horizontal="center" vertical="center" wrapText="1"/>
    </xf>
    <xf numFmtId="0" fontId="109" fillId="0" borderId="50" xfId="0" applyFont="1" applyFill="1" applyBorder="1" applyAlignment="1">
      <alignment horizontal="center" vertical="center" wrapText="1"/>
    </xf>
    <xf numFmtId="0" fontId="109" fillId="0" borderId="51" xfId="0" applyFont="1" applyFill="1" applyBorder="1" applyAlignment="1">
      <alignment horizontal="center" vertical="center" wrapText="1"/>
    </xf>
    <xf numFmtId="0" fontId="106" fillId="0" borderId="52" xfId="0" applyFont="1" applyFill="1" applyBorder="1" applyAlignment="1">
      <alignment horizontal="center" vertical="center" wrapText="1"/>
    </xf>
    <xf numFmtId="0" fontId="90" fillId="0" borderId="52" xfId="0" applyFont="1" applyFill="1" applyBorder="1" applyAlignment="1">
      <alignment horizontal="center" vertical="center" wrapText="1"/>
    </xf>
    <xf numFmtId="0" fontId="109" fillId="0" borderId="53" xfId="0" applyFont="1" applyFill="1" applyBorder="1" applyAlignment="1">
      <alignment horizontal="center" vertical="center" wrapText="1"/>
    </xf>
    <xf numFmtId="0" fontId="106" fillId="0" borderId="54" xfId="0" applyFont="1" applyFill="1" applyBorder="1" applyAlignment="1">
      <alignment horizontal="left" vertical="center" wrapText="1"/>
    </xf>
    <xf numFmtId="0" fontId="109" fillId="0" borderId="24" xfId="0" applyFont="1" applyFill="1" applyBorder="1" applyAlignment="1">
      <alignment horizontal="center" vertical="center" wrapText="1"/>
    </xf>
    <xf numFmtId="0" fontId="106" fillId="0" borderId="31" xfId="0" applyFont="1" applyFill="1" applyBorder="1" applyAlignment="1">
      <alignment horizontal="left" vertical="center" wrapText="1"/>
    </xf>
    <xf numFmtId="0" fontId="0" fillId="0" borderId="0" xfId="0" applyFont="1" applyFill="1" applyBorder="1" applyAlignment="1">
      <alignment horizontal="center" vertical="center"/>
    </xf>
    <xf numFmtId="0" fontId="150" fillId="0" borderId="0" xfId="0" applyFont="1" applyFill="1" applyBorder="1" applyAlignment="1">
      <alignment horizontal="center" vertical="center" wrapText="1"/>
    </xf>
    <xf numFmtId="0" fontId="8" fillId="0" borderId="0" xfId="0" applyFont="1" applyFill="1" applyBorder="1" applyAlignment="1"/>
    <xf numFmtId="0" fontId="62" fillId="9" borderId="5" xfId="0" applyFont="1" applyFill="1" applyBorder="1" applyAlignment="1">
      <alignment horizontal="center" vertical="center"/>
    </xf>
    <xf numFmtId="0" fontId="169" fillId="9"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49" fillId="0" borderId="56" xfId="0" applyFont="1" applyFill="1" applyBorder="1" applyAlignment="1">
      <alignment horizontal="center" vertical="center" wrapText="1"/>
    </xf>
    <xf numFmtId="0" fontId="149" fillId="0" borderId="7" xfId="0" applyFont="1" applyFill="1" applyBorder="1" applyAlignment="1">
      <alignment horizontal="center" vertical="center" wrapText="1"/>
    </xf>
    <xf numFmtId="0" fontId="149" fillId="0" borderId="22" xfId="0" applyFont="1" applyFill="1" applyBorder="1" applyAlignment="1">
      <alignment horizontal="center" vertical="center" wrapText="1"/>
    </xf>
    <xf numFmtId="0" fontId="32" fillId="14" borderId="47" xfId="0" applyFont="1" applyFill="1" applyBorder="1" applyAlignment="1">
      <alignment horizontal="center" vertical="center"/>
    </xf>
    <xf numFmtId="187" fontId="32" fillId="14" borderId="5" xfId="0" applyNumberFormat="1" applyFont="1" applyFill="1" applyBorder="1" applyAlignment="1">
      <alignment horizontal="center" vertical="center"/>
    </xf>
    <xf numFmtId="0" fontId="32" fillId="0" borderId="47" xfId="0" applyFont="1" applyFill="1" applyBorder="1" applyAlignment="1">
      <alignment horizontal="center" vertical="center"/>
    </xf>
    <xf numFmtId="0" fontId="32" fillId="0" borderId="5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47" xfId="0" applyFont="1" applyFill="1" applyBorder="1" applyAlignment="1">
      <alignment horizontal="center" vertical="center"/>
    </xf>
    <xf numFmtId="0" fontId="0" fillId="0" borderId="0" xfId="0" applyFont="1" applyFill="1" applyBorder="1" applyAlignment="1">
      <alignment horizontal="left" vertical="center"/>
    </xf>
    <xf numFmtId="0" fontId="170" fillId="0" borderId="0" xfId="0" applyFont="1" applyFill="1" applyBorder="1" applyAlignment="1">
      <alignment horizontal="left" vertical="center"/>
    </xf>
    <xf numFmtId="0" fontId="46" fillId="0" borderId="0" xfId="12" applyFont="1" applyFill="1" applyBorder="1" applyAlignment="1" applyProtection="1">
      <alignment horizontal="center" vertical="center"/>
    </xf>
    <xf numFmtId="0" fontId="17" fillId="5" borderId="10" xfId="0" applyFont="1" applyFill="1" applyBorder="1" applyAlignment="1">
      <alignment horizontal="center" vertical="center"/>
    </xf>
    <xf numFmtId="0" fontId="17" fillId="0" borderId="27" xfId="0" applyFont="1" applyFill="1" applyBorder="1" applyAlignment="1">
      <alignment horizontal="center" vertical="center"/>
    </xf>
    <xf numFmtId="0" fontId="149" fillId="0" borderId="28" xfId="0" applyFont="1" applyFill="1" applyBorder="1" applyAlignment="1">
      <alignment horizontal="center" vertical="center" wrapText="1"/>
    </xf>
    <xf numFmtId="0" fontId="171" fillId="14" borderId="58" xfId="0" applyFont="1" applyFill="1" applyBorder="1" applyAlignment="1">
      <alignment horizontal="center" vertical="center" wrapText="1"/>
    </xf>
    <xf numFmtId="0" fontId="171" fillId="14" borderId="59" xfId="0" applyFont="1" applyFill="1" applyBorder="1" applyAlignment="1">
      <alignment horizontal="center" vertical="center" wrapText="1"/>
    </xf>
    <xf numFmtId="0" fontId="172" fillId="14" borderId="60" xfId="0" applyFont="1" applyFill="1" applyBorder="1" applyAlignment="1">
      <alignment horizontal="left" vertical="center" wrapText="1"/>
    </xf>
    <xf numFmtId="0" fontId="172" fillId="14" borderId="61" xfId="0" applyFont="1" applyFill="1" applyBorder="1" applyAlignment="1">
      <alignment horizontal="left" vertical="center" wrapText="1"/>
    </xf>
    <xf numFmtId="0" fontId="87" fillId="14" borderId="23" xfId="103" applyFont="1" applyFill="1" applyBorder="1" applyAlignment="1">
      <alignment horizontal="left" vertical="center"/>
    </xf>
    <xf numFmtId="0" fontId="106"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106" fillId="14" borderId="23" xfId="0" applyFont="1" applyFill="1" applyBorder="1" applyAlignment="1">
      <alignment horizontal="left" vertical="center" wrapText="1"/>
    </xf>
    <xf numFmtId="0" fontId="106" fillId="11" borderId="0" xfId="0" applyFont="1" applyFill="1" applyBorder="1" applyAlignment="1">
      <alignment horizontal="left" vertical="center" wrapText="1"/>
    </xf>
    <xf numFmtId="0" fontId="106" fillId="18" borderId="23" xfId="0" applyFont="1" applyFill="1" applyBorder="1" applyAlignment="1">
      <alignment horizontal="left" vertical="center" wrapText="1"/>
    </xf>
    <xf numFmtId="0" fontId="106" fillId="18" borderId="0" xfId="0" applyFont="1" applyFill="1" applyBorder="1" applyAlignment="1">
      <alignment horizontal="left" vertical="center" wrapText="1"/>
    </xf>
    <xf numFmtId="0" fontId="106" fillId="0" borderId="23"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106" fillId="0" borderId="23" xfId="0" applyFont="1" applyFill="1" applyBorder="1" applyAlignment="1">
      <alignment horizontal="left" vertical="center"/>
    </xf>
    <xf numFmtId="0" fontId="106" fillId="0" borderId="0" xfId="0" applyFont="1" applyFill="1" applyAlignment="1">
      <alignment horizontal="left" vertical="center"/>
    </xf>
    <xf numFmtId="0" fontId="90" fillId="0" borderId="23"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173" fillId="0" borderId="23" xfId="0" applyFont="1" applyFill="1" applyBorder="1" applyAlignment="1">
      <alignment horizontal="left" vertical="center" wrapText="1"/>
    </xf>
    <xf numFmtId="0" fontId="173" fillId="0" borderId="0" xfId="0" applyFont="1" applyFill="1" applyBorder="1" applyAlignment="1">
      <alignment horizontal="left" vertical="center" wrapText="1"/>
    </xf>
    <xf numFmtId="0" fontId="173" fillId="0" borderId="23" xfId="0" applyNumberFormat="1" applyFont="1" applyFill="1" applyBorder="1" applyAlignment="1">
      <alignment horizontal="left" vertical="center" wrapText="1"/>
    </xf>
    <xf numFmtId="0" fontId="173" fillId="0" borderId="0" xfId="0" applyNumberFormat="1" applyFont="1" applyFill="1" applyAlignment="1">
      <alignment horizontal="left" vertical="center" wrapText="1"/>
    </xf>
    <xf numFmtId="0" fontId="87" fillId="0" borderId="23"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87" fillId="19" borderId="23" xfId="0" applyFont="1" applyFill="1" applyBorder="1" applyAlignment="1">
      <alignment horizontal="left" vertical="center" wrapText="1"/>
    </xf>
    <xf numFmtId="0" fontId="87" fillId="19" borderId="0" xfId="0" applyFont="1" applyFill="1" applyAlignment="1">
      <alignment horizontal="left" vertical="center" wrapText="1"/>
    </xf>
    <xf numFmtId="0" fontId="106" fillId="0" borderId="0" xfId="0" applyFont="1" applyFill="1" applyAlignment="1">
      <alignment horizontal="left" vertical="center" wrapText="1"/>
    </xf>
    <xf numFmtId="0" fontId="106" fillId="0" borderId="62" xfId="0" applyFont="1" applyFill="1" applyBorder="1" applyAlignment="1">
      <alignment horizontal="left" vertical="center" wrapText="1"/>
    </xf>
    <xf numFmtId="0" fontId="106" fillId="0" borderId="63" xfId="0" applyFont="1" applyFill="1" applyBorder="1" applyAlignment="1">
      <alignment horizontal="left" vertical="center" wrapText="1"/>
    </xf>
    <xf numFmtId="0" fontId="174" fillId="0" borderId="23" xfId="0" applyFont="1" applyFill="1" applyBorder="1" applyAlignment="1">
      <alignment vertical="center"/>
    </xf>
    <xf numFmtId="0" fontId="106" fillId="14" borderId="0" xfId="0" applyFont="1" applyFill="1" applyAlignment="1">
      <alignment vertical="center"/>
    </xf>
    <xf numFmtId="0" fontId="171" fillId="14" borderId="64" xfId="0" applyFont="1" applyFill="1" applyBorder="1" applyAlignment="1">
      <alignment horizontal="center" vertical="center" wrapText="1"/>
    </xf>
    <xf numFmtId="0" fontId="172" fillId="14" borderId="65" xfId="0" applyFont="1" applyFill="1" applyBorder="1" applyAlignment="1">
      <alignment horizontal="left" vertical="center" wrapText="1"/>
    </xf>
    <xf numFmtId="0" fontId="106" fillId="14" borderId="66" xfId="0" applyFont="1" applyFill="1" applyBorder="1" applyAlignment="1">
      <alignment horizontal="left" vertical="center" wrapText="1"/>
    </xf>
    <xf numFmtId="0" fontId="106" fillId="18" borderId="66" xfId="0" applyFont="1" applyFill="1" applyBorder="1" applyAlignment="1">
      <alignment horizontal="left" vertical="center" wrapText="1"/>
    </xf>
    <xf numFmtId="0" fontId="106" fillId="0" borderId="66" xfId="0" applyFont="1" applyFill="1" applyBorder="1" applyAlignment="1">
      <alignment horizontal="left" vertical="center" wrapText="1"/>
    </xf>
    <xf numFmtId="0" fontId="106" fillId="0" borderId="66" xfId="0" applyFont="1" applyFill="1" applyBorder="1" applyAlignment="1">
      <alignment horizontal="left" vertical="center"/>
    </xf>
    <xf numFmtId="0" fontId="90" fillId="0" borderId="66" xfId="0" applyFont="1" applyFill="1" applyBorder="1" applyAlignment="1">
      <alignment horizontal="left" vertical="center" wrapText="1"/>
    </xf>
    <xf numFmtId="0" fontId="173" fillId="0" borderId="66" xfId="0" applyFont="1" applyFill="1" applyBorder="1" applyAlignment="1">
      <alignment horizontal="left" vertical="center" wrapText="1"/>
    </xf>
    <xf numFmtId="0" fontId="173" fillId="0" borderId="66" xfId="0" applyNumberFormat="1" applyFont="1" applyFill="1" applyBorder="1" applyAlignment="1">
      <alignment horizontal="left" vertical="center" wrapText="1"/>
    </xf>
    <xf numFmtId="0" fontId="87" fillId="0" borderId="66" xfId="0" applyFont="1" applyFill="1" applyBorder="1" applyAlignment="1">
      <alignment horizontal="left" vertical="center" wrapText="1"/>
    </xf>
    <xf numFmtId="0" fontId="87" fillId="19" borderId="66" xfId="0" applyFont="1" applyFill="1" applyBorder="1" applyAlignment="1">
      <alignment horizontal="left" vertical="center" wrapText="1"/>
    </xf>
    <xf numFmtId="0" fontId="106" fillId="0" borderId="67" xfId="0" applyFont="1" applyFill="1" applyBorder="1" applyAlignment="1">
      <alignment horizontal="left" vertical="center" wrapText="1"/>
    </xf>
    <xf numFmtId="199" fontId="8" fillId="0" borderId="0" xfId="0" applyNumberFormat="1" applyFont="1" applyFill="1" applyBorder="1" applyAlignment="1"/>
    <xf numFmtId="199" fontId="175" fillId="0" borderId="0" xfId="0" applyNumberFormat="1" applyFont="1" applyFill="1" applyBorder="1" applyAlignment="1">
      <alignment horizontal="center" vertical="center"/>
    </xf>
    <xf numFmtId="199" fontId="176" fillId="0" borderId="0" xfId="0" applyNumberFormat="1" applyFont="1" applyFill="1" applyBorder="1" applyAlignment="1"/>
    <xf numFmtId="199" fontId="106" fillId="0" borderId="0" xfId="0" applyNumberFormat="1" applyFont="1" applyFill="1" applyBorder="1" applyAlignment="1"/>
    <xf numFmtId="199" fontId="177" fillId="0" borderId="0" xfId="0" applyNumberFormat="1" applyFont="1" applyFill="1" applyBorder="1" applyAlignment="1"/>
    <xf numFmtId="199" fontId="5" fillId="0" borderId="0" xfId="0" applyNumberFormat="1" applyFont="1" applyFill="1" applyBorder="1" applyAlignment="1"/>
    <xf numFmtId="199" fontId="12" fillId="0" borderId="0" xfId="0" applyNumberFormat="1" applyFont="1" applyFill="1" applyBorder="1" applyAlignment="1">
      <alignment horizontal="left" vertical="center"/>
    </xf>
    <xf numFmtId="199" fontId="106" fillId="0" borderId="0" xfId="0" applyNumberFormat="1" applyFont="1" applyFill="1" applyBorder="1" applyAlignment="1">
      <alignment horizontal="left"/>
    </xf>
    <xf numFmtId="199" fontId="90" fillId="0" borderId="0" xfId="0" applyNumberFormat="1" applyFont="1" applyFill="1" applyBorder="1" applyAlignment="1"/>
    <xf numFmtId="199" fontId="12" fillId="0" borderId="0" xfId="0" applyNumberFormat="1" applyFont="1" applyFill="1" applyBorder="1" applyAlignment="1"/>
    <xf numFmtId="199" fontId="126" fillId="0" borderId="0" xfId="0" applyNumberFormat="1" applyFont="1" applyFill="1" applyBorder="1" applyAlignment="1"/>
    <xf numFmtId="199" fontId="8" fillId="0" borderId="0" xfId="63" applyNumberFormat="1" applyFont="1" applyFill="1" applyBorder="1" applyAlignment="1" applyProtection="1">
      <alignment horizontal="left" vertical="center"/>
    </xf>
    <xf numFmtId="199" fontId="129" fillId="0" borderId="0" xfId="12" applyNumberFormat="1" applyFont="1" applyAlignment="1" applyProtection="1">
      <alignment horizontal="right"/>
    </xf>
    <xf numFmtId="199" fontId="12" fillId="0" borderId="0" xfId="0" applyNumberFormat="1" applyFont="1" applyFill="1" applyBorder="1" applyAlignment="1">
      <alignment vertical="center"/>
    </xf>
    <xf numFmtId="199" fontId="8" fillId="0" borderId="0" xfId="0" applyNumberFormat="1" applyFont="1" applyFill="1" applyBorder="1" applyAlignment="1">
      <alignment vertical="center"/>
    </xf>
    <xf numFmtId="199" fontId="178" fillId="0" borderId="0" xfId="0" applyNumberFormat="1" applyFont="1" applyFill="1" applyBorder="1" applyAlignment="1">
      <alignment vertical="center"/>
    </xf>
    <xf numFmtId="199" fontId="179" fillId="0" borderId="0" xfId="0" applyNumberFormat="1" applyFont="1" applyFill="1" applyBorder="1" applyAlignment="1"/>
    <xf numFmtId="199" fontId="4" fillId="0" borderId="0" xfId="0" applyNumberFormat="1" applyFont="1" applyFill="1" applyBorder="1" applyAlignment="1">
      <alignment horizontal="left" vertical="center"/>
    </xf>
    <xf numFmtId="0" fontId="171" fillId="0" borderId="58" xfId="103" applyFont="1" applyFill="1" applyBorder="1" applyAlignment="1">
      <alignment horizontal="center" vertical="center" wrapText="1"/>
    </xf>
    <xf numFmtId="0" fontId="171" fillId="0" borderId="59" xfId="103" applyFont="1" applyFill="1" applyBorder="1" applyAlignment="1">
      <alignment horizontal="center" vertical="center" wrapText="1"/>
    </xf>
    <xf numFmtId="0" fontId="172" fillId="14" borderId="23" xfId="103" applyFont="1" applyFill="1" applyBorder="1" applyAlignment="1">
      <alignment horizontal="left" vertical="center" wrapText="1"/>
    </xf>
    <xf numFmtId="0" fontId="172" fillId="14" borderId="0" xfId="103"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106" fillId="14" borderId="23" xfId="103" applyFont="1" applyFill="1" applyBorder="1" applyAlignment="1">
      <alignment horizontal="left" vertical="center" wrapText="1"/>
    </xf>
    <xf numFmtId="0" fontId="106" fillId="11" borderId="0" xfId="103" applyFont="1" applyFill="1" applyBorder="1" applyAlignment="1">
      <alignment horizontal="left" vertical="center" wrapText="1"/>
    </xf>
    <xf numFmtId="0" fontId="11" fillId="0" borderId="23" xfId="103" applyFont="1" applyFill="1" applyBorder="1" applyAlignment="1">
      <alignment horizontal="left" vertical="center" wrapText="1"/>
    </xf>
    <xf numFmtId="0" fontId="11" fillId="0" borderId="0" xfId="103" applyFont="1" applyFill="1" applyBorder="1" applyAlignment="1">
      <alignment horizontal="left" vertical="center" wrapText="1"/>
    </xf>
    <xf numFmtId="0" fontId="106" fillId="0" borderId="23" xfId="103" applyFont="1" applyFill="1" applyBorder="1" applyAlignment="1">
      <alignment horizontal="left" vertical="center" wrapText="1"/>
    </xf>
    <xf numFmtId="0" fontId="106" fillId="0" borderId="0" xfId="103" applyFont="1" applyFill="1" applyBorder="1" applyAlignment="1">
      <alignment horizontal="left" vertical="center" wrapText="1"/>
    </xf>
    <xf numFmtId="0" fontId="106" fillId="0" borderId="0" xfId="103" applyFont="1" applyFill="1" applyAlignment="1">
      <alignment horizontal="left" vertical="center" wrapText="1"/>
    </xf>
    <xf numFmtId="0" fontId="106" fillId="0" borderId="23" xfId="103" applyNumberFormat="1" applyFont="1" applyFill="1" applyBorder="1" applyAlignment="1">
      <alignment horizontal="left" vertical="center"/>
    </xf>
    <xf numFmtId="0" fontId="152" fillId="0" borderId="23" xfId="75" applyFont="1" applyFill="1" applyBorder="1" applyAlignment="1" applyProtection="1">
      <alignment horizontal="left" vertical="center" wrapText="1"/>
    </xf>
    <xf numFmtId="0" fontId="152" fillId="0" borderId="0" xfId="75" applyFont="1" applyFill="1" applyAlignment="1" applyProtection="1">
      <alignment horizontal="left" vertical="center" wrapText="1"/>
    </xf>
    <xf numFmtId="0" fontId="180" fillId="0" borderId="23" xfId="75" applyFont="1" applyFill="1" applyBorder="1" applyAlignment="1" applyProtection="1">
      <alignment horizontal="left" vertical="center" wrapText="1"/>
    </xf>
    <xf numFmtId="0" fontId="74" fillId="0" borderId="23" xfId="75" applyFont="1" applyFill="1" applyBorder="1" applyAlignment="1" applyProtection="1">
      <alignment horizontal="left" vertical="center" wrapText="1"/>
    </xf>
    <xf numFmtId="0" fontId="74" fillId="0" borderId="0" xfId="75" applyFont="1" applyFill="1" applyAlignment="1" applyProtection="1">
      <alignment horizontal="left" vertical="center" wrapText="1"/>
    </xf>
    <xf numFmtId="0" fontId="181" fillId="0" borderId="23" xfId="75" applyFont="1" applyFill="1" applyBorder="1" applyAlignment="1" applyProtection="1">
      <alignment horizontal="left" vertical="center" wrapText="1"/>
    </xf>
    <xf numFmtId="0" fontId="181" fillId="0" borderId="0" xfId="75" applyFont="1" applyFill="1" applyAlignment="1" applyProtection="1">
      <alignment horizontal="left" vertical="center" wrapText="1"/>
    </xf>
    <xf numFmtId="0" fontId="182" fillId="0" borderId="23" xfId="75" applyFont="1" applyFill="1" applyBorder="1" applyAlignment="1" applyProtection="1">
      <alignment horizontal="left" vertical="center" wrapText="1"/>
    </xf>
    <xf numFmtId="0" fontId="182" fillId="0" borderId="0" xfId="75" applyFont="1" applyFill="1" applyAlignment="1" applyProtection="1">
      <alignment horizontal="left" vertical="center" wrapText="1"/>
    </xf>
    <xf numFmtId="0" fontId="182" fillId="0" borderId="23" xfId="75" applyFont="1" applyFill="1" applyBorder="1" applyAlignment="1" applyProtection="1">
      <alignment horizontal="left" vertical="center"/>
    </xf>
    <xf numFmtId="0" fontId="183" fillId="0" borderId="23" xfId="75" applyFont="1" applyFill="1" applyBorder="1" applyAlignment="1" applyProtection="1">
      <alignment horizontal="left" vertical="center"/>
    </xf>
    <xf numFmtId="0" fontId="184" fillId="14" borderId="0" xfId="75" applyFont="1" applyFill="1" applyAlignment="1" applyProtection="1">
      <alignment horizontal="left" vertical="center" wrapText="1"/>
    </xf>
    <xf numFmtId="0" fontId="180" fillId="14" borderId="0" xfId="75" applyFont="1" applyFill="1" applyAlignment="1" applyProtection="1">
      <alignment horizontal="left" vertical="center" wrapText="1"/>
    </xf>
    <xf numFmtId="0" fontId="106" fillId="14" borderId="0" xfId="103" applyFont="1" applyFill="1" applyAlignment="1">
      <alignment vertical="center"/>
    </xf>
    <xf numFmtId="0" fontId="17" fillId="0" borderId="63" xfId="0" applyFont="1" applyFill="1" applyBorder="1" applyAlignment="1">
      <alignment vertical="center"/>
    </xf>
    <xf numFmtId="0" fontId="174" fillId="14" borderId="63" xfId="103" applyFont="1" applyFill="1" applyBorder="1" applyAlignment="1">
      <alignment vertical="center"/>
    </xf>
    <xf numFmtId="0" fontId="106" fillId="14" borderId="63" xfId="103" applyFont="1" applyFill="1" applyBorder="1" applyAlignment="1">
      <alignment vertical="center"/>
    </xf>
    <xf numFmtId="0" fontId="171" fillId="0" borderId="64" xfId="103" applyFont="1" applyFill="1" applyBorder="1" applyAlignment="1">
      <alignment horizontal="center" vertical="center" wrapText="1"/>
    </xf>
    <xf numFmtId="0" fontId="172" fillId="14" borderId="66" xfId="103" applyFont="1" applyFill="1" applyBorder="1" applyAlignment="1">
      <alignment horizontal="left" vertical="center" wrapText="1"/>
    </xf>
    <xf numFmtId="0" fontId="106" fillId="14" borderId="66" xfId="103" applyFont="1" applyFill="1" applyBorder="1" applyAlignment="1">
      <alignment horizontal="left" vertical="center" wrapText="1"/>
    </xf>
    <xf numFmtId="0" fontId="11" fillId="0" borderId="66" xfId="103" applyFont="1" applyFill="1" applyBorder="1" applyAlignment="1">
      <alignment horizontal="left" vertical="center" wrapText="1"/>
    </xf>
    <xf numFmtId="0" fontId="106" fillId="0" borderId="66" xfId="103" applyFont="1" applyFill="1" applyBorder="1" applyAlignment="1">
      <alignment horizontal="left" vertical="center" wrapText="1"/>
    </xf>
    <xf numFmtId="0" fontId="152" fillId="0" borderId="66" xfId="75" applyFont="1" applyFill="1" applyBorder="1" applyAlignment="1" applyProtection="1">
      <alignment horizontal="left" vertical="center" wrapText="1"/>
    </xf>
    <xf numFmtId="0" fontId="74" fillId="0" borderId="66" xfId="75" applyFont="1" applyFill="1" applyBorder="1" applyAlignment="1" applyProtection="1">
      <alignment horizontal="left" vertical="center" wrapText="1"/>
    </xf>
    <xf numFmtId="0" fontId="181" fillId="0" borderId="66" xfId="75" applyFont="1" applyFill="1" applyBorder="1" applyAlignment="1" applyProtection="1">
      <alignment horizontal="left" vertical="center" wrapText="1"/>
    </xf>
    <xf numFmtId="0" fontId="182" fillId="0" borderId="66" xfId="75" applyFont="1" applyFill="1" applyBorder="1" applyAlignment="1" applyProtection="1">
      <alignment horizontal="left" vertical="center" wrapText="1"/>
    </xf>
    <xf numFmtId="0" fontId="180" fillId="14" borderId="66" xfId="75" applyFont="1" applyFill="1" applyBorder="1" applyAlignment="1" applyProtection="1">
      <alignment horizontal="left" vertical="center" wrapText="1"/>
    </xf>
    <xf numFmtId="0" fontId="106" fillId="14" borderId="66" xfId="103" applyFont="1" applyFill="1" applyBorder="1" applyAlignment="1">
      <alignment vertical="center"/>
    </xf>
    <xf numFmtId="0" fontId="106" fillId="14" borderId="67" xfId="103" applyFont="1" applyFill="1" applyBorder="1" applyAlignment="1">
      <alignment vertical="center"/>
    </xf>
    <xf numFmtId="0" fontId="171" fillId="14" borderId="5" xfId="0" applyFont="1" applyFill="1" applyBorder="1" applyAlignment="1">
      <alignment horizontal="center" vertical="center"/>
    </xf>
    <xf numFmtId="0" fontId="185" fillId="14" borderId="23" xfId="0" applyFont="1" applyFill="1" applyBorder="1" applyAlignment="1">
      <alignment vertical="center"/>
    </xf>
    <xf numFmtId="0" fontId="106" fillId="14" borderId="0" xfId="0" applyFont="1" applyFill="1" applyBorder="1" applyAlignment="1">
      <alignment vertical="center"/>
    </xf>
    <xf numFmtId="0" fontId="186" fillId="0" borderId="0" xfId="12" applyFont="1" applyFill="1" applyBorder="1" applyAlignment="1" applyProtection="1">
      <alignment vertical="center"/>
    </xf>
    <xf numFmtId="0" fontId="106" fillId="14" borderId="23" xfId="0" applyFont="1" applyFill="1" applyBorder="1" applyAlignment="1">
      <alignment vertical="center"/>
    </xf>
    <xf numFmtId="0" fontId="106" fillId="0" borderId="0" xfId="0" applyFont="1" applyFill="1" applyBorder="1" applyAlignment="1">
      <alignment vertical="center"/>
    </xf>
    <xf numFmtId="0" fontId="87" fillId="0" borderId="23" xfId="0" applyFont="1" applyFill="1" applyBorder="1" applyAlignment="1">
      <alignment vertical="center"/>
    </xf>
    <xf numFmtId="0" fontId="90" fillId="0" borderId="23" xfId="0" applyNumberFormat="1" applyFont="1" applyFill="1" applyBorder="1" applyAlignment="1">
      <alignment horizontal="left" vertical="center" wrapText="1"/>
    </xf>
    <xf numFmtId="0" fontId="90" fillId="0" borderId="0" xfId="0" applyNumberFormat="1" applyFont="1" applyFill="1" applyBorder="1" applyAlignment="1">
      <alignment horizontal="left" vertical="center" wrapText="1"/>
    </xf>
    <xf numFmtId="0" fontId="106" fillId="0" borderId="23" xfId="0" applyNumberFormat="1" applyFont="1" applyFill="1" applyBorder="1" applyAlignment="1">
      <alignment horizontal="left" vertical="center" wrapText="1"/>
    </xf>
    <xf numFmtId="0" fontId="106" fillId="0" borderId="0" xfId="0" applyNumberFormat="1" applyFont="1" applyFill="1" applyAlignment="1">
      <alignment horizontal="left" vertical="center" wrapText="1"/>
    </xf>
    <xf numFmtId="0" fontId="87" fillId="0" borderId="23" xfId="0" applyFont="1" applyFill="1" applyBorder="1" applyAlignment="1">
      <alignment horizontal="left" vertical="center"/>
    </xf>
    <xf numFmtId="0" fontId="87" fillId="0" borderId="0" xfId="0" applyFont="1" applyFill="1" applyBorder="1" applyAlignment="1">
      <alignment horizontal="left" vertical="center"/>
    </xf>
    <xf numFmtId="0" fontId="187" fillId="0" borderId="23" xfId="0" applyFont="1" applyFill="1" applyBorder="1" applyAlignment="1">
      <alignment horizontal="left" vertical="center" wrapText="1"/>
    </xf>
    <xf numFmtId="0" fontId="187" fillId="0" borderId="0" xfId="0" applyFont="1" applyFill="1" applyAlignment="1">
      <alignment horizontal="left" vertical="center" wrapText="1"/>
    </xf>
    <xf numFmtId="0" fontId="174" fillId="0" borderId="23" xfId="0" applyFont="1" applyFill="1" applyBorder="1" applyAlignment="1">
      <alignment horizontal="left" vertical="center" wrapText="1"/>
    </xf>
    <xf numFmtId="0" fontId="174" fillId="0" borderId="0" xfId="0" applyFont="1" applyFill="1" applyAlignment="1">
      <alignment horizontal="left" vertical="center" wrapText="1"/>
    </xf>
    <xf numFmtId="0" fontId="106" fillId="0" borderId="23" xfId="0" applyNumberFormat="1" applyFont="1" applyFill="1" applyBorder="1" applyAlignment="1">
      <alignment horizontal="left" vertical="center"/>
    </xf>
    <xf numFmtId="0" fontId="90" fillId="0" borderId="23" xfId="0" applyNumberFormat="1" applyFont="1" applyFill="1" applyBorder="1" applyAlignment="1">
      <alignment horizontal="left" vertical="center"/>
    </xf>
    <xf numFmtId="0" fontId="90" fillId="0" borderId="0" xfId="0" applyFont="1" applyFill="1" applyAlignment="1">
      <alignment horizontal="left" vertical="center" wrapText="1"/>
    </xf>
    <xf numFmtId="0" fontId="106" fillId="14" borderId="23" xfId="0" applyFont="1" applyFill="1" applyBorder="1" applyAlignment="1">
      <alignment horizontal="left" vertical="top" wrapText="1"/>
    </xf>
    <xf numFmtId="0" fontId="106" fillId="14" borderId="0" xfId="0" applyFont="1" applyFill="1" applyBorder="1" applyAlignment="1">
      <alignment horizontal="left" vertical="top" wrapText="1"/>
    </xf>
    <xf numFmtId="0" fontId="106" fillId="14" borderId="23" xfId="0" applyNumberFormat="1" applyFont="1" applyFill="1" applyBorder="1" applyAlignment="1">
      <alignment horizontal="left" vertical="center" wrapText="1"/>
    </xf>
    <xf numFmtId="0" fontId="106" fillId="14" borderId="0" xfId="0" applyNumberFormat="1" applyFont="1" applyFill="1" applyBorder="1" applyAlignment="1">
      <alignment horizontal="left" vertical="center" wrapText="1"/>
    </xf>
    <xf numFmtId="0" fontId="90" fillId="14" borderId="23" xfId="0" applyFont="1" applyFill="1" applyBorder="1" applyAlignment="1">
      <alignment horizontal="left" vertical="center" wrapText="1"/>
    </xf>
    <xf numFmtId="0" fontId="106" fillId="0" borderId="23" xfId="0" applyFont="1" applyFill="1" applyBorder="1" applyAlignment="1">
      <alignment horizontal="left" vertical="top" wrapText="1"/>
    </xf>
    <xf numFmtId="0" fontId="106" fillId="0" borderId="0" xfId="0" applyFont="1" applyFill="1" applyAlignment="1">
      <alignment horizontal="left" vertical="top" wrapText="1"/>
    </xf>
    <xf numFmtId="0" fontId="106" fillId="0" borderId="23" xfId="0" applyFont="1" applyFill="1" applyBorder="1" applyAlignment="1">
      <alignment vertical="center"/>
    </xf>
    <xf numFmtId="0" fontId="188" fillId="0" borderId="23" xfId="0" applyNumberFormat="1" applyFont="1" applyFill="1" applyBorder="1" applyAlignment="1">
      <alignment horizontal="left" vertical="center"/>
    </xf>
    <xf numFmtId="0" fontId="188" fillId="0" borderId="0" xfId="0" applyFont="1" applyFill="1" applyBorder="1" applyAlignment="1">
      <alignment horizontal="left" vertical="center" wrapText="1"/>
    </xf>
    <xf numFmtId="0" fontId="188" fillId="14" borderId="23" xfId="0" applyNumberFormat="1" applyFont="1" applyFill="1" applyBorder="1" applyAlignment="1">
      <alignment horizontal="left" vertical="center"/>
    </xf>
    <xf numFmtId="0" fontId="188" fillId="11" borderId="0" xfId="0" applyFont="1" applyFill="1" applyBorder="1" applyAlignment="1">
      <alignment horizontal="left" vertical="center" wrapText="1"/>
    </xf>
    <xf numFmtId="0" fontId="106" fillId="14" borderId="23" xfId="0" applyNumberFormat="1" applyFont="1" applyFill="1" applyBorder="1" applyAlignment="1">
      <alignment horizontal="left" vertical="center"/>
    </xf>
    <xf numFmtId="0" fontId="106" fillId="14" borderId="66" xfId="0" applyFont="1" applyFill="1" applyBorder="1" applyAlignment="1">
      <alignment vertical="center"/>
    </xf>
    <xf numFmtId="0" fontId="106" fillId="0" borderId="66" xfId="0" applyFont="1" applyFill="1" applyBorder="1" applyAlignment="1">
      <alignment vertical="center"/>
    </xf>
    <xf numFmtId="0" fontId="90" fillId="0" borderId="66" xfId="0" applyNumberFormat="1" applyFont="1" applyFill="1" applyBorder="1" applyAlignment="1">
      <alignment horizontal="left" vertical="center" wrapText="1"/>
    </xf>
    <xf numFmtId="0" fontId="106" fillId="0" borderId="66" xfId="0" applyNumberFormat="1" applyFont="1" applyFill="1" applyBorder="1" applyAlignment="1">
      <alignment horizontal="left" vertical="center" wrapText="1"/>
    </xf>
    <xf numFmtId="0" fontId="87" fillId="0" borderId="66" xfId="0" applyFont="1" applyFill="1" applyBorder="1" applyAlignment="1">
      <alignment horizontal="left" vertical="center"/>
    </xf>
    <xf numFmtId="0" fontId="187" fillId="0" borderId="66" xfId="0" applyFont="1" applyFill="1" applyBorder="1" applyAlignment="1">
      <alignment horizontal="left" vertical="center" wrapText="1"/>
    </xf>
    <xf numFmtId="0" fontId="174" fillId="0" borderId="66" xfId="0" applyFont="1" applyFill="1" applyBorder="1" applyAlignment="1">
      <alignment horizontal="left" vertical="center" wrapText="1"/>
    </xf>
    <xf numFmtId="0" fontId="106" fillId="14" borderId="66" xfId="0" applyFont="1" applyFill="1" applyBorder="1" applyAlignment="1">
      <alignment horizontal="left" vertical="top" wrapText="1"/>
    </xf>
    <xf numFmtId="0" fontId="106" fillId="14" borderId="66" xfId="0" applyNumberFormat="1" applyFont="1" applyFill="1" applyBorder="1" applyAlignment="1">
      <alignment horizontal="left" vertical="center" wrapText="1"/>
    </xf>
    <xf numFmtId="0" fontId="106" fillId="0" borderId="66" xfId="0" applyFont="1" applyFill="1" applyBorder="1" applyAlignment="1">
      <alignment horizontal="left" vertical="top" wrapText="1"/>
    </xf>
    <xf numFmtId="0" fontId="90" fillId="0" borderId="23" xfId="115" applyFont="1" applyFill="1" applyBorder="1" applyAlignment="1">
      <alignment vertical="top"/>
    </xf>
    <xf numFmtId="0" fontId="89" fillId="0" borderId="0" xfId="0" applyFont="1" applyFill="1" applyBorder="1" applyAlignment="1">
      <alignment horizontal="center" vertical="center"/>
    </xf>
    <xf numFmtId="0" fontId="189" fillId="0" borderId="0" xfId="0" applyFont="1" applyFill="1" applyBorder="1" applyAlignment="1">
      <alignment vertical="center"/>
    </xf>
    <xf numFmtId="0" fontId="106" fillId="14" borderId="23" xfId="115" applyFont="1" applyFill="1" applyBorder="1" applyAlignment="1">
      <alignment vertical="top"/>
    </xf>
    <xf numFmtId="0" fontId="106" fillId="14" borderId="23" xfId="0" applyFont="1" applyFill="1" applyBorder="1" applyAlignment="1">
      <alignment horizontal="left" vertical="center"/>
    </xf>
    <xf numFmtId="0" fontId="106" fillId="14" borderId="0" xfId="0" applyFont="1" applyFill="1" applyAlignment="1">
      <alignment horizontal="left" vertical="center" wrapText="1"/>
    </xf>
    <xf numFmtId="0" fontId="87" fillId="14" borderId="23" xfId="0" applyFont="1" applyFill="1" applyBorder="1" applyAlignment="1">
      <alignment horizontal="left" vertical="center"/>
    </xf>
    <xf numFmtId="0" fontId="87" fillId="14" borderId="23" xfId="0" applyFont="1" applyFill="1" applyBorder="1" applyAlignment="1">
      <alignment horizontal="left" vertical="center" wrapText="1"/>
    </xf>
    <xf numFmtId="0" fontId="87" fillId="14" borderId="0" xfId="0" applyFont="1" applyFill="1" applyAlignment="1">
      <alignment horizontal="left" vertical="center" wrapText="1"/>
    </xf>
    <xf numFmtId="0" fontId="190" fillId="14" borderId="23" xfId="0" applyFont="1" applyFill="1" applyBorder="1" applyAlignment="1">
      <alignment horizontal="left" vertical="center"/>
    </xf>
    <xf numFmtId="0" fontId="190" fillId="14" borderId="23" xfId="0" applyFont="1" applyFill="1" applyBorder="1" applyAlignment="1">
      <alignment horizontal="left" vertical="center" wrapText="1"/>
    </xf>
    <xf numFmtId="0" fontId="190" fillId="14" borderId="0" xfId="0" applyFont="1" applyFill="1" applyAlignment="1">
      <alignment horizontal="left" vertical="center" wrapText="1"/>
    </xf>
    <xf numFmtId="0" fontId="174" fillId="0" borderId="68" xfId="0" applyFont="1" applyFill="1" applyBorder="1" applyAlignment="1">
      <alignment vertical="center"/>
    </xf>
    <xf numFmtId="0" fontId="106" fillId="14" borderId="14" xfId="0" applyFont="1" applyFill="1" applyBorder="1" applyAlignment="1">
      <alignment vertical="center"/>
    </xf>
    <xf numFmtId="0" fontId="189" fillId="0" borderId="66" xfId="0" applyFont="1" applyFill="1" applyBorder="1" applyAlignment="1">
      <alignment vertical="center"/>
    </xf>
    <xf numFmtId="0" fontId="10" fillId="0" borderId="66" xfId="0" applyFont="1" applyFill="1" applyBorder="1" applyAlignment="1">
      <alignment vertical="center"/>
    </xf>
    <xf numFmtId="0" fontId="87" fillId="14" borderId="66" xfId="0" applyFont="1" applyFill="1" applyBorder="1" applyAlignment="1">
      <alignment horizontal="left" vertical="center" wrapText="1"/>
    </xf>
    <xf numFmtId="0" fontId="190" fillId="14" borderId="66" xfId="0" applyFont="1" applyFill="1" applyBorder="1" applyAlignment="1">
      <alignment horizontal="left" vertical="center" wrapText="1"/>
    </xf>
    <xf numFmtId="0" fontId="106" fillId="14" borderId="69" xfId="0" applyFont="1" applyFill="1" applyBorder="1" applyAlignment="1">
      <alignment vertical="center"/>
    </xf>
    <xf numFmtId="0" fontId="191" fillId="2" borderId="60" xfId="0" applyFont="1" applyFill="1" applyBorder="1" applyAlignment="1">
      <alignment horizontal="center" vertical="center"/>
    </xf>
    <xf numFmtId="0" fontId="191" fillId="2" borderId="61" xfId="0" applyFont="1" applyFill="1" applyBorder="1" applyAlignment="1">
      <alignment horizontal="center" vertical="center"/>
    </xf>
    <xf numFmtId="0" fontId="192" fillId="2" borderId="62" xfId="12" applyFont="1" applyFill="1" applyBorder="1" applyAlignment="1">
      <alignment horizontal="center" vertical="center"/>
    </xf>
    <xf numFmtId="0" fontId="191" fillId="2" borderId="63" xfId="0"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19" fillId="3" borderId="5" xfId="0" applyFont="1" applyFill="1" applyBorder="1" applyAlignment="1">
      <alignment horizontal="center" vertical="center" wrapText="1"/>
    </xf>
    <xf numFmtId="0" fontId="193" fillId="5" borderId="5" xfId="0" applyFont="1" applyFill="1" applyBorder="1" applyAlignment="1">
      <alignment horizontal="center" vertical="center" wrapText="1"/>
    </xf>
    <xf numFmtId="0" fontId="21" fillId="0" borderId="33" xfId="0" applyFont="1" applyFill="1" applyBorder="1" applyAlignment="1">
      <alignment vertical="center"/>
    </xf>
    <xf numFmtId="0" fontId="21" fillId="0" borderId="11" xfId="0" applyFont="1" applyFill="1" applyBorder="1" applyAlignment="1">
      <alignment horizontal="center" vertical="center"/>
    </xf>
    <xf numFmtId="0" fontId="194"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4" fillId="5" borderId="5" xfId="12" applyFont="1" applyFill="1" applyBorder="1" applyAlignment="1">
      <alignment horizontal="center" vertical="center" wrapText="1"/>
    </xf>
    <xf numFmtId="0" fontId="21"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19" fillId="5" borderId="5" xfId="0" applyFont="1" applyFill="1" applyBorder="1" applyAlignment="1">
      <alignment horizontal="left" vertical="center"/>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195" fillId="5" borderId="5" xfId="0" applyFont="1" applyFill="1" applyBorder="1" applyAlignment="1">
      <alignment horizontal="center" vertical="center"/>
    </xf>
    <xf numFmtId="0" fontId="9" fillId="5" borderId="5" xfId="12" applyFont="1" applyFill="1" applyBorder="1" applyAlignment="1">
      <alignment horizontal="center" vertical="center"/>
    </xf>
    <xf numFmtId="0" fontId="19" fillId="5" borderId="7" xfId="0" applyFont="1" applyFill="1" applyBorder="1" applyAlignment="1">
      <alignment horizontal="left" vertical="center"/>
    </xf>
    <xf numFmtId="0" fontId="21" fillId="5" borderId="10" xfId="0" applyFont="1" applyFill="1" applyBorder="1" applyAlignment="1">
      <alignment vertical="center"/>
    </xf>
    <xf numFmtId="0" fontId="191" fillId="2" borderId="65" xfId="0" applyFont="1" applyFill="1" applyBorder="1" applyAlignment="1">
      <alignment horizontal="center" vertical="center"/>
    </xf>
    <xf numFmtId="0" fontId="191" fillId="2" borderId="67" xfId="0" applyFont="1" applyFill="1" applyBorder="1" applyAlignment="1">
      <alignment horizontal="center" vertical="center"/>
    </xf>
    <xf numFmtId="0" fontId="19" fillId="0" borderId="18" xfId="0" applyFont="1" applyFill="1" applyBorder="1" applyAlignment="1">
      <alignment horizontal="center" vertical="center"/>
    </xf>
    <xf numFmtId="0" fontId="19" fillId="5" borderId="10" xfId="0" applyFont="1" applyFill="1" applyBorder="1" applyAlignment="1">
      <alignment horizontal="left" vertical="center"/>
    </xf>
    <xf numFmtId="0" fontId="9" fillId="0" borderId="0" xfId="12" applyFont="1" applyFill="1" applyBorder="1" applyAlignment="1" quotePrefix="1">
      <alignment vertical="center"/>
    </xf>
    <xf numFmtId="187" fontId="110" fillId="0" borderId="5" xfId="1" applyNumberFormat="1" applyFont="1" applyFill="1" applyBorder="1" applyAlignment="1" applyProtection="1" quotePrefix="1">
      <alignment horizontal="center" vertical="center" wrapText="1"/>
    </xf>
  </cellXfs>
  <cellStyles count="127">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 3" xfId="68"/>
    <cellStyle name="常规_UPS分区" xfId="69"/>
    <cellStyle name="常规_UPS到付分区-040601" xfId="70"/>
    <cellStyle name="样式 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常规 2 2" xfId="79"/>
    <cellStyle name="_Copy of Standard input"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Normal_CNS_IPEXPT_Special_LL" xfId="90"/>
    <cellStyle name="常规 130"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9</xdr:col>
      <xdr:colOff>592455</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1562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5</xdr:row>
      <xdr:rowOff>220345</xdr:rowOff>
    </xdr:from>
    <xdr:to>
      <xdr:col>13</xdr:col>
      <xdr:colOff>453390</xdr:colOff>
      <xdr:row>13</xdr:row>
      <xdr:rowOff>23495</xdr:rowOff>
    </xdr:to>
    <xdr:pic>
      <xdr:nvPicPr>
        <xdr:cNvPr id="5" name="图片 4" descr="H~)66JFCG2}4M(039R(PJUV"/>
        <xdr:cNvPicPr>
          <a:picLocks noChangeAspect="1"/>
        </xdr:cNvPicPr>
      </xdr:nvPicPr>
      <xdr:blipFill>
        <a:blip r:embed="rId2"/>
        <a:stretch>
          <a:fillRect/>
        </a:stretch>
      </xdr:blipFill>
      <xdr:spPr>
        <a:xfrm>
          <a:off x="10686415" y="166052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
  <sheetViews>
    <sheetView tabSelected="1" workbookViewId="0">
      <selection activeCell="K16" sqref="K16"/>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875" customWidth="1"/>
  </cols>
  <sheetData>
    <row r="1" s="122" customFormat="1" ht="44.4" customHeight="1" spans="1:10">
      <c r="A1" s="821" t="s">
        <v>0</v>
      </c>
      <c r="B1" s="822"/>
      <c r="C1" s="822"/>
      <c r="D1" s="822"/>
      <c r="E1" s="822"/>
      <c r="F1" s="822"/>
      <c r="G1" s="822"/>
      <c r="H1" s="822"/>
      <c r="I1" s="822"/>
      <c r="J1" s="845"/>
    </row>
    <row r="2" s="122" customFormat="1" ht="15" customHeight="1" spans="1:10">
      <c r="A2" s="823" t="s">
        <v>1</v>
      </c>
      <c r="B2" s="824"/>
      <c r="C2" s="824"/>
      <c r="D2" s="824"/>
      <c r="E2" s="824"/>
      <c r="F2" s="824"/>
      <c r="G2" s="824"/>
      <c r="H2" s="824"/>
      <c r="I2" s="824"/>
      <c r="J2" s="846"/>
    </row>
    <row r="3" s="122" customFormat="1" ht="18" customHeight="1" spans="1:10">
      <c r="A3" s="825" t="s">
        <v>2</v>
      </c>
      <c r="B3" s="825"/>
      <c r="C3" s="825"/>
      <c r="D3" s="825"/>
      <c r="E3" s="825"/>
      <c r="F3" s="825"/>
      <c r="G3" s="825"/>
      <c r="H3" s="825"/>
      <c r="I3" s="825"/>
      <c r="J3" s="825"/>
    </row>
    <row r="4" s="122" customFormat="1" ht="18" customHeight="1" spans="1:10">
      <c r="A4" s="826" t="s">
        <v>3</v>
      </c>
      <c r="B4" s="827"/>
      <c r="C4" s="827"/>
      <c r="D4" s="827"/>
      <c r="E4" s="827"/>
      <c r="F4" s="827"/>
      <c r="G4" s="827"/>
      <c r="H4" s="827"/>
      <c r="I4" s="827"/>
      <c r="J4" s="827"/>
    </row>
    <row r="5" s="122" customFormat="1" ht="18" customHeight="1" spans="1:10">
      <c r="A5" s="828" t="s">
        <v>4</v>
      </c>
      <c r="B5" s="828"/>
      <c r="C5" s="828"/>
      <c r="D5" s="828"/>
      <c r="E5" s="828"/>
      <c r="F5" s="828"/>
      <c r="G5" s="828"/>
      <c r="H5" s="828"/>
      <c r="I5" s="828"/>
      <c r="J5" s="828"/>
    </row>
    <row r="6" s="122" customFormat="1" ht="20" customHeight="1" spans="1:10">
      <c r="A6" s="829" t="s">
        <v>5</v>
      </c>
      <c r="B6" s="829"/>
      <c r="C6" s="829"/>
      <c r="D6" s="829"/>
      <c r="E6" s="829"/>
      <c r="F6" s="829"/>
      <c r="G6" s="829"/>
      <c r="H6" s="829"/>
      <c r="I6" s="829"/>
      <c r="J6" s="829"/>
    </row>
    <row r="7" s="122" customFormat="1" ht="17" customHeight="1" spans="1:10">
      <c r="A7" s="827" t="s">
        <v>6</v>
      </c>
      <c r="B7" s="827"/>
      <c r="C7" s="827"/>
      <c r="D7" s="827"/>
      <c r="E7" s="827"/>
      <c r="F7" s="827"/>
      <c r="G7" s="827"/>
      <c r="H7" s="827"/>
      <c r="I7" s="827"/>
      <c r="J7" s="827"/>
    </row>
    <row r="8" ht="16" customHeight="1" spans="1:10">
      <c r="A8" s="830"/>
      <c r="B8" s="831" t="s">
        <v>7</v>
      </c>
      <c r="C8" s="831" t="s">
        <v>8</v>
      </c>
      <c r="D8" s="832" t="s">
        <v>9</v>
      </c>
      <c r="E8" s="833" t="s">
        <v>10</v>
      </c>
      <c r="F8" s="834"/>
      <c r="G8" s="834"/>
      <c r="H8" s="834"/>
      <c r="I8" s="834"/>
      <c r="J8" s="847"/>
    </row>
    <row r="9" ht="27" customHeight="1" spans="1:10">
      <c r="A9" s="835" t="s">
        <v>11</v>
      </c>
      <c r="B9" s="836" t="s">
        <v>12</v>
      </c>
      <c r="C9" s="162" t="s">
        <v>13</v>
      </c>
      <c r="D9" s="837" t="s">
        <v>14</v>
      </c>
      <c r="E9" s="838" t="s">
        <v>15</v>
      </c>
      <c r="F9" s="838"/>
      <c r="G9" s="838"/>
      <c r="H9" s="838"/>
      <c r="I9" s="838"/>
      <c r="J9" s="838"/>
    </row>
    <row r="10" ht="27" customHeight="1" spans="1:10">
      <c r="A10" s="835"/>
      <c r="B10" s="836" t="s">
        <v>16</v>
      </c>
      <c r="C10" s="162" t="s">
        <v>13</v>
      </c>
      <c r="D10" s="837" t="s">
        <v>14</v>
      </c>
      <c r="E10" s="839" t="s">
        <v>17</v>
      </c>
      <c r="F10" s="840"/>
      <c r="G10" s="840"/>
      <c r="H10" s="840"/>
      <c r="I10" s="840"/>
      <c r="J10" s="848"/>
    </row>
    <row r="11" ht="27" customHeight="1" spans="1:10">
      <c r="A11" s="835"/>
      <c r="B11" s="836" t="s">
        <v>18</v>
      </c>
      <c r="C11" s="162" t="s">
        <v>13</v>
      </c>
      <c r="D11" s="837" t="s">
        <v>14</v>
      </c>
      <c r="E11" s="839" t="s">
        <v>19</v>
      </c>
      <c r="F11" s="840"/>
      <c r="G11" s="840"/>
      <c r="H11" s="840"/>
      <c r="I11" s="840"/>
      <c r="J11" s="848"/>
    </row>
    <row r="12" ht="27" customHeight="1" spans="1:10">
      <c r="A12" s="835" t="s">
        <v>20</v>
      </c>
      <c r="B12" s="836" t="s">
        <v>21</v>
      </c>
      <c r="C12" s="162" t="s">
        <v>13</v>
      </c>
      <c r="D12" s="837" t="s">
        <v>14</v>
      </c>
      <c r="E12" s="839" t="s">
        <v>22</v>
      </c>
      <c r="F12" s="840"/>
      <c r="G12" s="840"/>
      <c r="H12" s="840"/>
      <c r="I12" s="840"/>
      <c r="J12" s="848"/>
    </row>
    <row r="13" ht="27" customHeight="1" spans="1:10">
      <c r="A13" s="835"/>
      <c r="B13" s="836" t="s">
        <v>23</v>
      </c>
      <c r="C13" s="162" t="s">
        <v>13</v>
      </c>
      <c r="D13" s="837" t="s">
        <v>14</v>
      </c>
      <c r="E13" s="839" t="s">
        <v>24</v>
      </c>
      <c r="F13" s="840"/>
      <c r="G13" s="840"/>
      <c r="H13" s="840"/>
      <c r="I13" s="840"/>
      <c r="J13" s="848"/>
    </row>
    <row r="14" ht="27" customHeight="1" spans="1:10">
      <c r="A14" s="835"/>
      <c r="B14" s="836" t="s">
        <v>25</v>
      </c>
      <c r="C14" s="162" t="s">
        <v>13</v>
      </c>
      <c r="D14" s="837" t="s">
        <v>14</v>
      </c>
      <c r="E14" s="839" t="s">
        <v>26</v>
      </c>
      <c r="F14" s="840"/>
      <c r="G14" s="840"/>
      <c r="H14" s="840"/>
      <c r="I14" s="840"/>
      <c r="J14" s="848"/>
    </row>
    <row r="15" ht="27" customHeight="1" spans="1:10">
      <c r="A15" s="835" t="s">
        <v>27</v>
      </c>
      <c r="B15" s="836" t="s">
        <v>28</v>
      </c>
      <c r="C15" s="841" t="s">
        <v>29</v>
      </c>
      <c r="D15" s="837" t="s">
        <v>14</v>
      </c>
      <c r="E15" s="839" t="s">
        <v>30</v>
      </c>
      <c r="F15" s="840"/>
      <c r="G15" s="840"/>
      <c r="H15" s="840"/>
      <c r="I15" s="840"/>
      <c r="J15" s="848"/>
    </row>
    <row r="16" ht="27" customHeight="1" spans="1:10">
      <c r="A16" s="835"/>
      <c r="B16" s="174" t="s">
        <v>31</v>
      </c>
      <c r="C16" s="162" t="s">
        <v>13</v>
      </c>
      <c r="D16" s="837" t="s">
        <v>14</v>
      </c>
      <c r="E16" s="839" t="s">
        <v>32</v>
      </c>
      <c r="F16" s="840"/>
      <c r="G16" s="840"/>
      <c r="H16" s="840"/>
      <c r="I16" s="840"/>
      <c r="J16" s="848"/>
    </row>
    <row r="17" ht="27" customHeight="1" spans="1:10">
      <c r="A17" s="835"/>
      <c r="B17" s="174" t="s">
        <v>33</v>
      </c>
      <c r="C17" s="841" t="s">
        <v>34</v>
      </c>
      <c r="D17" s="837" t="s">
        <v>14</v>
      </c>
      <c r="E17" s="839" t="s">
        <v>35</v>
      </c>
      <c r="F17" s="840"/>
      <c r="G17" s="840"/>
      <c r="H17" s="840"/>
      <c r="I17" s="840"/>
      <c r="J17" s="848"/>
    </row>
    <row r="18" ht="27" customHeight="1" spans="1:10">
      <c r="A18" s="835"/>
      <c r="B18" s="174" t="s">
        <v>36</v>
      </c>
      <c r="C18" s="162" t="s">
        <v>13</v>
      </c>
      <c r="D18" s="837" t="s">
        <v>14</v>
      </c>
      <c r="E18" s="839" t="s">
        <v>37</v>
      </c>
      <c r="F18" s="840"/>
      <c r="G18" s="840"/>
      <c r="H18" s="840"/>
      <c r="I18" s="840"/>
      <c r="J18" s="848"/>
    </row>
    <row r="19" ht="27" customHeight="1" spans="1:10">
      <c r="A19" s="835"/>
      <c r="B19" s="174" t="s">
        <v>38</v>
      </c>
      <c r="C19" s="841" t="s">
        <v>29</v>
      </c>
      <c r="D19" s="837" t="s">
        <v>14</v>
      </c>
      <c r="E19" s="839" t="s">
        <v>39</v>
      </c>
      <c r="F19" s="840"/>
      <c r="G19" s="840"/>
      <c r="H19" s="840"/>
      <c r="I19" s="840"/>
      <c r="J19" s="848"/>
    </row>
    <row r="20" ht="27" customHeight="1" spans="1:10">
      <c r="A20" s="835"/>
      <c r="B20" s="836" t="s">
        <v>40</v>
      </c>
      <c r="C20" s="162" t="s">
        <v>13</v>
      </c>
      <c r="D20" s="842" t="s">
        <v>14</v>
      </c>
      <c r="E20" s="839" t="s">
        <v>41</v>
      </c>
      <c r="F20" s="840"/>
      <c r="G20" s="840"/>
      <c r="H20" s="840"/>
      <c r="I20" s="840"/>
      <c r="J20" s="848"/>
    </row>
    <row r="21" ht="27" customHeight="1" spans="1:10">
      <c r="A21" s="835" t="s">
        <v>42</v>
      </c>
      <c r="B21" s="174" t="s">
        <v>43</v>
      </c>
      <c r="C21" s="162" t="s">
        <v>13</v>
      </c>
      <c r="D21" s="842" t="s">
        <v>14</v>
      </c>
      <c r="E21" s="843" t="s">
        <v>44</v>
      </c>
      <c r="F21" s="843"/>
      <c r="G21" s="843"/>
      <c r="H21" s="843"/>
      <c r="I21" s="843"/>
      <c r="J21" s="843"/>
    </row>
    <row r="22" ht="27" customHeight="1" spans="1:10">
      <c r="A22" s="835"/>
      <c r="B22" s="174" t="s">
        <v>45</v>
      </c>
      <c r="C22" s="841" t="s">
        <v>46</v>
      </c>
      <c r="D22" s="842" t="s">
        <v>14</v>
      </c>
      <c r="E22" s="839" t="s">
        <v>47</v>
      </c>
      <c r="F22" s="840"/>
      <c r="G22" s="840"/>
      <c r="H22" s="840"/>
      <c r="I22" s="840"/>
      <c r="J22" s="848"/>
    </row>
    <row r="23" ht="27" customHeight="1" spans="1:10">
      <c r="A23" s="835" t="s">
        <v>48</v>
      </c>
      <c r="B23" s="844" t="s">
        <v>49</v>
      </c>
      <c r="C23" s="162" t="s">
        <v>13</v>
      </c>
      <c r="D23" s="842" t="s">
        <v>14</v>
      </c>
      <c r="E23" s="838" t="s">
        <v>50</v>
      </c>
      <c r="F23" s="838"/>
      <c r="G23" s="838"/>
      <c r="H23" s="838"/>
      <c r="I23" s="838"/>
      <c r="J23" s="838"/>
    </row>
    <row r="24" ht="27" customHeight="1" spans="1:10">
      <c r="A24" s="835"/>
      <c r="B24" s="844" t="s">
        <v>51</v>
      </c>
      <c r="C24" s="162" t="s">
        <v>13</v>
      </c>
      <c r="D24" s="842" t="s">
        <v>14</v>
      </c>
      <c r="E24" s="839" t="s">
        <v>52</v>
      </c>
      <c r="F24" s="840"/>
      <c r="G24" s="840"/>
      <c r="H24" s="840"/>
      <c r="I24" s="840"/>
      <c r="J24" s="848"/>
    </row>
    <row r="25" ht="27" customHeight="1" spans="1:10">
      <c r="A25" s="835"/>
      <c r="B25" s="844" t="s">
        <v>53</v>
      </c>
      <c r="C25" s="162" t="s">
        <v>13</v>
      </c>
      <c r="D25" s="842" t="s">
        <v>14</v>
      </c>
      <c r="E25" s="839" t="s">
        <v>54</v>
      </c>
      <c r="F25" s="840"/>
      <c r="G25" s="840"/>
      <c r="H25" s="840"/>
      <c r="I25" s="840"/>
      <c r="J25" s="848"/>
    </row>
    <row r="26" ht="27" customHeight="1" spans="1:10">
      <c r="A26" s="835"/>
      <c r="B26" s="844" t="s">
        <v>55</v>
      </c>
      <c r="C26" s="162" t="s">
        <v>13</v>
      </c>
      <c r="D26" s="842" t="s">
        <v>14</v>
      </c>
      <c r="E26" s="839" t="s">
        <v>56</v>
      </c>
      <c r="F26" s="840"/>
      <c r="G26" s="840"/>
      <c r="H26" s="840"/>
      <c r="I26" s="840"/>
      <c r="J26" s="848"/>
    </row>
    <row r="27" ht="27" customHeight="1" spans="1:10">
      <c r="A27" s="835"/>
      <c r="B27" s="844" t="s">
        <v>57</v>
      </c>
      <c r="C27" s="162" t="s">
        <v>13</v>
      </c>
      <c r="D27" s="842" t="s">
        <v>14</v>
      </c>
      <c r="E27" s="839" t="s">
        <v>58</v>
      </c>
      <c r="F27" s="840"/>
      <c r="G27" s="840"/>
      <c r="H27" s="840"/>
      <c r="I27" s="840"/>
      <c r="J27" s="848"/>
    </row>
    <row r="28" ht="27" customHeight="1" spans="1:10">
      <c r="A28" s="835"/>
      <c r="B28" s="844" t="s">
        <v>59</v>
      </c>
      <c r="C28" s="162" t="s">
        <v>13</v>
      </c>
      <c r="D28" s="842" t="s">
        <v>14</v>
      </c>
      <c r="E28" s="839" t="s">
        <v>60</v>
      </c>
      <c r="F28" s="840"/>
      <c r="G28" s="840"/>
      <c r="H28" s="840"/>
      <c r="I28" s="840"/>
      <c r="J28" s="848"/>
    </row>
  </sheetData>
  <mergeCells count="29">
    <mergeCell ref="A1:J1"/>
    <mergeCell ref="A2:J2"/>
    <mergeCell ref="A3:J3"/>
    <mergeCell ref="A4:J4"/>
    <mergeCell ref="A5:J5"/>
    <mergeCell ref="A6:J6"/>
    <mergeCell ref="A7:J7"/>
    <mergeCell ref="E8:J8"/>
    <mergeCell ref="E9:J9"/>
    <mergeCell ref="E11:J11"/>
    <mergeCell ref="E12:J12"/>
    <mergeCell ref="E13:J13"/>
    <mergeCell ref="E14:J14"/>
    <mergeCell ref="E16:J16"/>
    <mergeCell ref="E17:J17"/>
    <mergeCell ref="E19:J19"/>
    <mergeCell ref="E20:J20"/>
    <mergeCell ref="E21:J21"/>
    <mergeCell ref="E22:J22"/>
    <mergeCell ref="E23:J23"/>
    <mergeCell ref="E24:J24"/>
    <mergeCell ref="E25:J25"/>
    <mergeCell ref="E26:J26"/>
    <mergeCell ref="E27:J27"/>
    <mergeCell ref="E28:J28"/>
    <mergeCell ref="A9:A11"/>
    <mergeCell ref="A12:A14"/>
    <mergeCell ref="A15:A20"/>
    <mergeCell ref="A23:A28"/>
  </mergeCells>
  <hyperlinks>
    <hyperlink ref="A2" r:id="rId2" display="http://www.baikegj.com/" tooltip="http://www.baikegj.com/"/>
    <hyperlink ref="D16" location="'F2-香港联邦特货价'!A1" display="点击查看"/>
    <hyperlink ref="A9" location="DHL规则!A1" display="DHL规则"/>
    <hyperlink ref="A15" location="FEDEX规则!A1" display="FEDEX规则"/>
    <hyperlink ref="D23" location="'美1-美加电池专线'!A1" display="点击查看"/>
    <hyperlink ref="D11" location="'D5-HKDHL特货价'!A1" display="点击查看"/>
    <hyperlink ref="D12" location="'U1- HKUPS品牌价'!A1" display="点击查看"/>
    <hyperlink ref="D13" location="'U2-HKUPS红单电池价'!A1" display="点击查看"/>
    <hyperlink ref="D25" location="'欧1-欧洲电池专线价'!A1" display="点击查看"/>
    <hyperlink ref="D9" location="'D3-HKDHL电池价'!A1" display="点击查看"/>
    <hyperlink ref="D14" location="'U3-HKUPS特货价'!A1" display="点击查看"/>
    <hyperlink ref="D21" location="'E1-韩国EMS'!A1" display="点击查看"/>
    <hyperlink ref="D26" location="'B4-日新台东南亚电池专线'!A1" display="点击查看"/>
    <hyperlink ref="D22" location="美国联邦电池价!A1" display="点击查看"/>
    <hyperlink ref="D19" location="'F5-香港联邦敏感价'!A1" display="点击查看"/>
    <hyperlink ref="A9:A11" location="DHL要求!A1" display="DHL规则"/>
    <hyperlink ref="A12:A14" location="UPS要求!A1" display="UPS规则"/>
    <hyperlink ref="A15:A20" location="联邦要求!A1" display="FEDEX规则"/>
    <hyperlink ref="D27" location="'B9-澳洲特货专线'!A1" display="点击查看"/>
    <hyperlink ref="D28" location="'B-10香港特货专线'!A1" display="点击查看"/>
    <hyperlink ref="D17" location="'F3-香港联邦特货-T价'!A1" display="点击查看"/>
    <hyperlink ref="D10" location="'D4-HKDHL化工价'!A1" display="点击查看"/>
    <hyperlink ref="D20" location="'F9-大陆联邦特货价'!A1" display="点击查看"/>
    <hyperlink ref="D15" location="'F1-香港联邦化妆品价'!A1" display="点击查看"/>
    <hyperlink ref="D18" location="'F4-香港联邦特货大货促销价'!A1" display="点击查看"/>
    <hyperlink ref="D24" location="'美2-美国特货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9"/>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555" customWidth="1"/>
  </cols>
  <sheetData>
    <row r="2" ht="46.5" spans="1:35">
      <c r="A2" s="556" t="s">
        <v>668</v>
      </c>
      <c r="B2" s="557"/>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26" t="s">
        <v>669</v>
      </c>
      <c r="AI2" s="26"/>
    </row>
    <row r="3" s="554" customFormat="1" ht="60" customHeight="1" spans="1:34">
      <c r="A3" s="559" t="s">
        <v>670</v>
      </c>
      <c r="B3" s="559"/>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26" t="s">
        <v>305</v>
      </c>
    </row>
    <row r="4" s="554" customFormat="1" ht="35" customHeight="1" spans="1:33">
      <c r="A4" s="561" t="s">
        <v>671</v>
      </c>
      <c r="B4" s="561"/>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row>
    <row r="5" s="554" customFormat="1" ht="35" customHeight="1" spans="1:33">
      <c r="A5" s="563" t="s">
        <v>672</v>
      </c>
      <c r="B5" s="564"/>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73"/>
    </row>
    <row r="6" customFormat="1" ht="17.25" spans="1:33">
      <c r="A6" s="566"/>
      <c r="B6" s="566"/>
      <c r="C6" s="567">
        <v>30</v>
      </c>
      <c r="D6" s="567">
        <v>1</v>
      </c>
      <c r="E6" s="567">
        <v>2</v>
      </c>
      <c r="F6" s="567">
        <v>3</v>
      </c>
      <c r="G6" s="567">
        <v>4</v>
      </c>
      <c r="H6" s="567">
        <v>5</v>
      </c>
      <c r="I6" s="567">
        <v>6</v>
      </c>
      <c r="J6" s="567">
        <v>7</v>
      </c>
      <c r="K6" s="567">
        <v>8</v>
      </c>
      <c r="L6" s="567">
        <v>9</v>
      </c>
      <c r="M6" s="567">
        <v>10</v>
      </c>
      <c r="N6" s="567">
        <v>11</v>
      </c>
      <c r="O6" s="567">
        <v>12</v>
      </c>
      <c r="P6" s="567">
        <v>13</v>
      </c>
      <c r="Q6" s="567">
        <v>14</v>
      </c>
      <c r="R6" s="567">
        <v>15</v>
      </c>
      <c r="S6" s="567">
        <v>16</v>
      </c>
      <c r="T6" s="567">
        <v>17</v>
      </c>
      <c r="U6" s="567">
        <v>18</v>
      </c>
      <c r="V6" s="567">
        <v>19</v>
      </c>
      <c r="W6" s="567">
        <v>20</v>
      </c>
      <c r="X6" s="567">
        <v>21</v>
      </c>
      <c r="Y6" s="567">
        <v>22</v>
      </c>
      <c r="Z6" s="567">
        <v>23</v>
      </c>
      <c r="AA6" s="567">
        <v>24</v>
      </c>
      <c r="AB6" s="567">
        <v>25</v>
      </c>
      <c r="AC6" s="567">
        <v>26</v>
      </c>
      <c r="AD6" s="567">
        <v>27</v>
      </c>
      <c r="AE6" s="567">
        <v>28</v>
      </c>
      <c r="AF6" s="567">
        <v>29</v>
      </c>
      <c r="AG6" s="567">
        <v>31</v>
      </c>
    </row>
    <row r="7" customFormat="1" ht="33" customHeight="1" spans="1:33">
      <c r="A7" s="566"/>
      <c r="B7" s="566"/>
      <c r="C7" s="568" t="s">
        <v>597</v>
      </c>
      <c r="D7" s="568" t="s">
        <v>673</v>
      </c>
      <c r="E7" s="568" t="s">
        <v>674</v>
      </c>
      <c r="F7" s="568" t="s">
        <v>312</v>
      </c>
      <c r="G7" s="568" t="s">
        <v>675</v>
      </c>
      <c r="H7" s="568" t="s">
        <v>676</v>
      </c>
      <c r="I7" s="568" t="s">
        <v>674</v>
      </c>
      <c r="J7" s="568" t="s">
        <v>567</v>
      </c>
      <c r="K7" s="568" t="s">
        <v>644</v>
      </c>
      <c r="L7" s="568" t="s">
        <v>600</v>
      </c>
      <c r="M7" s="568" t="s">
        <v>601</v>
      </c>
      <c r="N7" s="568" t="s">
        <v>677</v>
      </c>
      <c r="O7" s="568" t="s">
        <v>678</v>
      </c>
      <c r="P7" s="568" t="s">
        <v>679</v>
      </c>
      <c r="Q7" s="568" t="s">
        <v>680</v>
      </c>
      <c r="R7" s="568" t="s">
        <v>681</v>
      </c>
      <c r="S7" s="568" t="s">
        <v>682</v>
      </c>
      <c r="T7" s="568" t="s">
        <v>683</v>
      </c>
      <c r="U7" s="568" t="s">
        <v>684</v>
      </c>
      <c r="V7" s="568" t="s">
        <v>685</v>
      </c>
      <c r="W7" s="568" t="s">
        <v>686</v>
      </c>
      <c r="X7" s="568" t="s">
        <v>687</v>
      </c>
      <c r="Y7" s="568" t="s">
        <v>688</v>
      </c>
      <c r="Z7" s="568" t="s">
        <v>689</v>
      </c>
      <c r="AA7" s="568" t="s">
        <v>690</v>
      </c>
      <c r="AB7" s="568" t="s">
        <v>691</v>
      </c>
      <c r="AC7" s="568" t="s">
        <v>692</v>
      </c>
      <c r="AD7" s="568" t="s">
        <v>693</v>
      </c>
      <c r="AE7" s="568" t="s">
        <v>694</v>
      </c>
      <c r="AF7" s="568" t="s">
        <v>695</v>
      </c>
      <c r="AG7" s="568" t="s">
        <v>696</v>
      </c>
    </row>
    <row r="8" ht="18" spans="1:33">
      <c r="A8" s="569" t="s">
        <v>697</v>
      </c>
      <c r="B8" s="570">
        <v>0.5</v>
      </c>
      <c r="C8" s="571">
        <v>215.7</v>
      </c>
      <c r="D8" s="482">
        <v>213.417</v>
      </c>
      <c r="E8" s="482">
        <v>189.297</v>
      </c>
      <c r="F8" s="482">
        <v>223.607</v>
      </c>
      <c r="G8" s="482">
        <v>232.602</v>
      </c>
      <c r="H8" s="482">
        <v>215.392</v>
      </c>
      <c r="I8" s="482">
        <v>317.067</v>
      </c>
      <c r="J8" s="482">
        <v>317.067</v>
      </c>
      <c r="K8" s="482">
        <v>264.577</v>
      </c>
      <c r="L8" s="482">
        <v>254.247</v>
      </c>
      <c r="M8" s="482">
        <v>266.022</v>
      </c>
      <c r="N8" s="482">
        <v>212.402</v>
      </c>
      <c r="O8" s="482">
        <v>212.402</v>
      </c>
      <c r="P8" s="482">
        <v>212.402</v>
      </c>
      <c r="Q8" s="482">
        <v>212.402</v>
      </c>
      <c r="R8" s="482">
        <v>266.952</v>
      </c>
      <c r="S8" s="482">
        <v>295.837</v>
      </c>
      <c r="T8" s="482">
        <v>266.952</v>
      </c>
      <c r="U8" s="482">
        <v>266.952</v>
      </c>
      <c r="V8" s="482">
        <v>266.952</v>
      </c>
      <c r="W8" s="482">
        <v>280.357</v>
      </c>
      <c r="X8" s="482">
        <v>280.357</v>
      </c>
      <c r="Y8" s="482">
        <v>280.357</v>
      </c>
      <c r="Z8" s="482">
        <v>407.297</v>
      </c>
      <c r="AA8" s="482">
        <v>407.297</v>
      </c>
      <c r="AB8" s="482">
        <v>278.397</v>
      </c>
      <c r="AC8" s="482">
        <v>278.397</v>
      </c>
      <c r="AD8" s="482">
        <v>278.397</v>
      </c>
      <c r="AE8" s="482">
        <v>278.397</v>
      </c>
      <c r="AF8" s="482">
        <v>278.397</v>
      </c>
      <c r="AG8" s="482">
        <v>323.762</v>
      </c>
    </row>
    <row r="9" ht="18" spans="1:33">
      <c r="A9" s="572"/>
      <c r="B9" s="572">
        <v>1</v>
      </c>
      <c r="C9" s="571">
        <v>250.2</v>
      </c>
      <c r="D9" s="482">
        <v>254.179</v>
      </c>
      <c r="E9" s="482">
        <v>216.439</v>
      </c>
      <c r="F9" s="482">
        <v>261.539</v>
      </c>
      <c r="G9" s="482">
        <v>283.664</v>
      </c>
      <c r="H9" s="482">
        <v>259.244</v>
      </c>
      <c r="I9" s="482">
        <v>373.794</v>
      </c>
      <c r="J9" s="482">
        <v>373.794</v>
      </c>
      <c r="K9" s="482">
        <v>302.234</v>
      </c>
      <c r="L9" s="482">
        <v>283.964</v>
      </c>
      <c r="M9" s="482">
        <v>305.239</v>
      </c>
      <c r="N9" s="482">
        <v>236.554</v>
      </c>
      <c r="O9" s="482">
        <v>236.554</v>
      </c>
      <c r="P9" s="482">
        <v>236.554</v>
      </c>
      <c r="Q9" s="482">
        <v>236.554</v>
      </c>
      <c r="R9" s="482">
        <v>307.284</v>
      </c>
      <c r="S9" s="482">
        <v>343.894</v>
      </c>
      <c r="T9" s="482">
        <v>307.284</v>
      </c>
      <c r="U9" s="482">
        <v>307.284</v>
      </c>
      <c r="V9" s="482">
        <v>307.284</v>
      </c>
      <c r="W9" s="482">
        <v>325.854</v>
      </c>
      <c r="X9" s="482">
        <v>325.854</v>
      </c>
      <c r="Y9" s="482">
        <v>325.854</v>
      </c>
      <c r="Z9" s="482">
        <v>496.429</v>
      </c>
      <c r="AA9" s="482">
        <v>496.429</v>
      </c>
      <c r="AB9" s="482">
        <v>325.339</v>
      </c>
      <c r="AC9" s="482">
        <v>337.614</v>
      </c>
      <c r="AD9" s="482">
        <v>337.614</v>
      </c>
      <c r="AE9" s="482">
        <v>337.614</v>
      </c>
      <c r="AF9" s="482">
        <v>325.339</v>
      </c>
      <c r="AG9" s="482">
        <v>386.499</v>
      </c>
    </row>
    <row r="10" ht="19" customHeight="1" spans="1:33">
      <c r="A10" s="572"/>
      <c r="B10" s="572">
        <v>1.5</v>
      </c>
      <c r="C10" s="571">
        <v>271.804</v>
      </c>
      <c r="D10" s="482">
        <v>301.666</v>
      </c>
      <c r="E10" s="482">
        <v>250.521</v>
      </c>
      <c r="F10" s="482">
        <v>307.696</v>
      </c>
      <c r="G10" s="482">
        <v>351.066</v>
      </c>
      <c r="H10" s="482">
        <v>309.821</v>
      </c>
      <c r="I10" s="482">
        <v>436.661</v>
      </c>
      <c r="J10" s="482">
        <v>436.661</v>
      </c>
      <c r="K10" s="482">
        <v>346.031</v>
      </c>
      <c r="L10" s="482">
        <v>320.521</v>
      </c>
      <c r="M10" s="482">
        <v>351.166</v>
      </c>
      <c r="N10" s="482">
        <v>275.286</v>
      </c>
      <c r="O10" s="482">
        <v>275.286</v>
      </c>
      <c r="P10" s="482">
        <v>275.286</v>
      </c>
      <c r="Q10" s="482">
        <v>275.286</v>
      </c>
      <c r="R10" s="482">
        <v>353.741</v>
      </c>
      <c r="S10" s="482">
        <v>397.476</v>
      </c>
      <c r="T10" s="482">
        <v>353.741</v>
      </c>
      <c r="U10" s="482">
        <v>353.741</v>
      </c>
      <c r="V10" s="482">
        <v>353.741</v>
      </c>
      <c r="W10" s="482">
        <v>377.376</v>
      </c>
      <c r="X10" s="482">
        <v>377.376</v>
      </c>
      <c r="Y10" s="482">
        <v>377.376</v>
      </c>
      <c r="Z10" s="482">
        <v>592.371</v>
      </c>
      <c r="AA10" s="482">
        <v>592.371</v>
      </c>
      <c r="AB10" s="482">
        <v>377.891</v>
      </c>
      <c r="AC10" s="482">
        <v>403.141</v>
      </c>
      <c r="AD10" s="482">
        <v>403.141</v>
      </c>
      <c r="AE10" s="482">
        <v>403.141</v>
      </c>
      <c r="AF10" s="482">
        <v>377.891</v>
      </c>
      <c r="AG10" s="482">
        <v>456.776</v>
      </c>
    </row>
    <row r="11" ht="18" spans="1:33">
      <c r="A11" s="572"/>
      <c r="B11" s="572">
        <v>2</v>
      </c>
      <c r="C11" s="571">
        <v>297.919</v>
      </c>
      <c r="D11" s="482">
        <v>342.328</v>
      </c>
      <c r="E11" s="482">
        <v>277.378</v>
      </c>
      <c r="F11" s="482">
        <v>345.728</v>
      </c>
      <c r="G11" s="482">
        <v>402.713</v>
      </c>
      <c r="H11" s="482">
        <v>353.688</v>
      </c>
      <c r="I11" s="482">
        <v>493.303</v>
      </c>
      <c r="J11" s="482">
        <v>493.303</v>
      </c>
      <c r="K11" s="482">
        <v>383.988</v>
      </c>
      <c r="L11" s="482">
        <v>349.938</v>
      </c>
      <c r="M11" s="482">
        <v>390.183</v>
      </c>
      <c r="N11" s="482">
        <v>300.983</v>
      </c>
      <c r="O11" s="482">
        <v>300.983</v>
      </c>
      <c r="P11" s="482">
        <v>300.983</v>
      </c>
      <c r="Q11" s="482">
        <v>300.983</v>
      </c>
      <c r="R11" s="482">
        <v>393.788</v>
      </c>
      <c r="S11" s="482">
        <v>445.448</v>
      </c>
      <c r="T11" s="482">
        <v>393.788</v>
      </c>
      <c r="U11" s="482">
        <v>393.788</v>
      </c>
      <c r="V11" s="482">
        <v>393.788</v>
      </c>
      <c r="W11" s="482">
        <v>423.273</v>
      </c>
      <c r="X11" s="482">
        <v>423.273</v>
      </c>
      <c r="Y11" s="482">
        <v>423.273</v>
      </c>
      <c r="Z11" s="482">
        <v>682.003</v>
      </c>
      <c r="AA11" s="482">
        <v>682.003</v>
      </c>
      <c r="AB11" s="482">
        <v>424.718</v>
      </c>
      <c r="AC11" s="482">
        <v>462.058</v>
      </c>
      <c r="AD11" s="482">
        <v>462.058</v>
      </c>
      <c r="AE11" s="482">
        <v>462.058</v>
      </c>
      <c r="AF11" s="482">
        <v>424.718</v>
      </c>
      <c r="AG11" s="482">
        <v>520.113</v>
      </c>
    </row>
    <row r="12" ht="18" spans="1:33">
      <c r="A12" s="572"/>
      <c r="B12" s="572">
        <v>2.5</v>
      </c>
      <c r="C12" s="571">
        <v>336.188</v>
      </c>
      <c r="D12" s="482">
        <v>389.715</v>
      </c>
      <c r="E12" s="482">
        <v>311.345</v>
      </c>
      <c r="F12" s="482">
        <v>391.385</v>
      </c>
      <c r="G12" s="482">
        <v>470.315</v>
      </c>
      <c r="H12" s="482">
        <v>404.165</v>
      </c>
      <c r="I12" s="482">
        <v>556.27</v>
      </c>
      <c r="J12" s="482">
        <v>556.27</v>
      </c>
      <c r="K12" s="482">
        <v>428.385</v>
      </c>
      <c r="L12" s="482">
        <v>386.695</v>
      </c>
      <c r="M12" s="482">
        <v>435.725</v>
      </c>
      <c r="N12" s="482">
        <v>320.63</v>
      </c>
      <c r="O12" s="482">
        <v>320.63</v>
      </c>
      <c r="P12" s="482">
        <v>320.63</v>
      </c>
      <c r="Q12" s="482">
        <v>320.63</v>
      </c>
      <c r="R12" s="482">
        <v>440.245</v>
      </c>
      <c r="S12" s="482">
        <v>499.03</v>
      </c>
      <c r="T12" s="482">
        <v>440.245</v>
      </c>
      <c r="U12" s="482">
        <v>440.245</v>
      </c>
      <c r="V12" s="482">
        <v>440.245</v>
      </c>
      <c r="W12" s="482">
        <v>474.795</v>
      </c>
      <c r="X12" s="482">
        <v>474.795</v>
      </c>
      <c r="Y12" s="482">
        <v>474.795</v>
      </c>
      <c r="Z12" s="482">
        <v>777.96</v>
      </c>
      <c r="AA12" s="482">
        <v>777.96</v>
      </c>
      <c r="AB12" s="482">
        <v>477.885</v>
      </c>
      <c r="AC12" s="482">
        <v>527.385</v>
      </c>
      <c r="AD12" s="482">
        <v>527.385</v>
      </c>
      <c r="AE12" s="482">
        <v>527.385</v>
      </c>
      <c r="AF12" s="482">
        <v>477.885</v>
      </c>
      <c r="AG12" s="482">
        <v>589.775</v>
      </c>
    </row>
    <row r="13" ht="18" spans="1:33">
      <c r="A13" s="572"/>
      <c r="B13" s="572">
        <v>3</v>
      </c>
      <c r="C13" s="571">
        <v>361.067</v>
      </c>
      <c r="D13" s="482">
        <v>430.877</v>
      </c>
      <c r="E13" s="482">
        <v>338.702</v>
      </c>
      <c r="F13" s="482">
        <v>429.317</v>
      </c>
      <c r="G13" s="482">
        <v>521.177</v>
      </c>
      <c r="H13" s="482">
        <v>448.517</v>
      </c>
      <c r="I13" s="482">
        <v>612.912</v>
      </c>
      <c r="J13" s="482">
        <v>612.912</v>
      </c>
      <c r="K13" s="482">
        <v>466.057</v>
      </c>
      <c r="L13" s="482">
        <v>416.412</v>
      </c>
      <c r="M13" s="482">
        <v>475.227</v>
      </c>
      <c r="N13" s="482">
        <v>347.557</v>
      </c>
      <c r="O13" s="482">
        <v>347.557</v>
      </c>
      <c r="P13" s="482">
        <v>347.557</v>
      </c>
      <c r="Q13" s="482">
        <v>347.557</v>
      </c>
      <c r="R13" s="482">
        <v>479.977</v>
      </c>
      <c r="S13" s="482">
        <v>546.487</v>
      </c>
      <c r="T13" s="482">
        <v>479.977</v>
      </c>
      <c r="U13" s="482">
        <v>479.977</v>
      </c>
      <c r="V13" s="482">
        <v>479.977</v>
      </c>
      <c r="W13" s="482">
        <v>520.692</v>
      </c>
      <c r="X13" s="482">
        <v>520.692</v>
      </c>
      <c r="Y13" s="482">
        <v>520.692</v>
      </c>
      <c r="Z13" s="482">
        <v>866.162</v>
      </c>
      <c r="AA13" s="482">
        <v>866.162</v>
      </c>
      <c r="AB13" s="482">
        <v>524.412</v>
      </c>
      <c r="AC13" s="482">
        <v>586.702</v>
      </c>
      <c r="AD13" s="482">
        <v>586.702</v>
      </c>
      <c r="AE13" s="482">
        <v>586.702</v>
      </c>
      <c r="AF13" s="482">
        <v>524.412</v>
      </c>
      <c r="AG13" s="482">
        <v>653.112</v>
      </c>
    </row>
    <row r="14" ht="18" spans="1:33">
      <c r="A14" s="572"/>
      <c r="B14" s="572">
        <v>3.5</v>
      </c>
      <c r="C14" s="571">
        <v>390.787</v>
      </c>
      <c r="D14" s="482">
        <v>477.864</v>
      </c>
      <c r="E14" s="482">
        <v>372.684</v>
      </c>
      <c r="F14" s="482">
        <v>475.574</v>
      </c>
      <c r="G14" s="482">
        <v>588.764</v>
      </c>
      <c r="H14" s="482">
        <v>498.994</v>
      </c>
      <c r="I14" s="482">
        <v>672.244</v>
      </c>
      <c r="J14" s="482">
        <v>672.244</v>
      </c>
      <c r="K14" s="482">
        <v>509.839</v>
      </c>
      <c r="L14" s="482">
        <v>452.069</v>
      </c>
      <c r="M14" s="482">
        <v>520.669</v>
      </c>
      <c r="N14" s="482">
        <v>381.869</v>
      </c>
      <c r="O14" s="482">
        <v>381.869</v>
      </c>
      <c r="P14" s="482">
        <v>381.869</v>
      </c>
      <c r="Q14" s="482">
        <v>381.869</v>
      </c>
      <c r="R14" s="482">
        <v>526.349</v>
      </c>
      <c r="S14" s="482">
        <v>600.669</v>
      </c>
      <c r="T14" s="482">
        <v>526.349</v>
      </c>
      <c r="U14" s="482">
        <v>526.349</v>
      </c>
      <c r="V14" s="482">
        <v>526.349</v>
      </c>
      <c r="W14" s="482">
        <v>572.114</v>
      </c>
      <c r="X14" s="482">
        <v>572.114</v>
      </c>
      <c r="Y14" s="482">
        <v>572.114</v>
      </c>
      <c r="Z14" s="482">
        <v>960.374</v>
      </c>
      <c r="AA14" s="482">
        <v>960.374</v>
      </c>
      <c r="AB14" s="482">
        <v>576.879</v>
      </c>
      <c r="AC14" s="482">
        <v>651.014</v>
      </c>
      <c r="AD14" s="482">
        <v>651.014</v>
      </c>
      <c r="AE14" s="482">
        <v>651.014</v>
      </c>
      <c r="AF14" s="482">
        <v>576.879</v>
      </c>
      <c r="AG14" s="482">
        <v>718.554</v>
      </c>
    </row>
    <row r="15" ht="18" spans="1:33">
      <c r="A15" s="572"/>
      <c r="B15" s="572">
        <v>4</v>
      </c>
      <c r="C15" s="571">
        <v>417.932</v>
      </c>
      <c r="D15" s="482">
        <v>519.026</v>
      </c>
      <c r="E15" s="482">
        <v>400.026</v>
      </c>
      <c r="F15" s="482">
        <v>513.506</v>
      </c>
      <c r="G15" s="482">
        <v>639.726</v>
      </c>
      <c r="H15" s="482">
        <v>542.761</v>
      </c>
      <c r="I15" s="482">
        <v>724.251</v>
      </c>
      <c r="J15" s="482">
        <v>724.251</v>
      </c>
      <c r="K15" s="482">
        <v>547.411</v>
      </c>
      <c r="L15" s="482">
        <v>482.501</v>
      </c>
      <c r="M15" s="482">
        <v>560.386</v>
      </c>
      <c r="N15" s="482">
        <v>410.856</v>
      </c>
      <c r="O15" s="482">
        <v>410.856</v>
      </c>
      <c r="P15" s="482">
        <v>410.856</v>
      </c>
      <c r="Q15" s="482">
        <v>410.856</v>
      </c>
      <c r="R15" s="482">
        <v>566.581</v>
      </c>
      <c r="S15" s="482">
        <v>647.941</v>
      </c>
      <c r="T15" s="482">
        <v>566.581</v>
      </c>
      <c r="U15" s="482">
        <v>566.581</v>
      </c>
      <c r="V15" s="482">
        <v>566.581</v>
      </c>
      <c r="W15" s="482">
        <v>617.511</v>
      </c>
      <c r="X15" s="482">
        <v>617.511</v>
      </c>
      <c r="Y15" s="482">
        <v>617.511</v>
      </c>
      <c r="Z15" s="482">
        <v>1049.176</v>
      </c>
      <c r="AA15" s="482">
        <v>1049.176</v>
      </c>
      <c r="AB15" s="482">
        <v>623.806</v>
      </c>
      <c r="AC15" s="482">
        <v>709.286</v>
      </c>
      <c r="AD15" s="482">
        <v>709.286</v>
      </c>
      <c r="AE15" s="482">
        <v>709.286</v>
      </c>
      <c r="AF15" s="482">
        <v>623.806</v>
      </c>
      <c r="AG15" s="482">
        <v>777.871</v>
      </c>
    </row>
    <row r="16" ht="18" spans="1:33">
      <c r="A16" s="572"/>
      <c r="B16" s="572">
        <v>4.5</v>
      </c>
      <c r="C16" s="571">
        <v>452.905</v>
      </c>
      <c r="D16" s="482">
        <v>566.013</v>
      </c>
      <c r="E16" s="482">
        <v>433.008</v>
      </c>
      <c r="F16" s="482">
        <v>559.163</v>
      </c>
      <c r="G16" s="482">
        <v>707.328</v>
      </c>
      <c r="H16" s="482">
        <v>592.838</v>
      </c>
      <c r="I16" s="482">
        <v>783.583</v>
      </c>
      <c r="J16" s="482">
        <v>783.583</v>
      </c>
      <c r="K16" s="482">
        <v>591.793</v>
      </c>
      <c r="L16" s="482">
        <v>518.443</v>
      </c>
      <c r="M16" s="482">
        <v>606.128</v>
      </c>
      <c r="N16" s="482">
        <v>445.768</v>
      </c>
      <c r="O16" s="482">
        <v>445.768</v>
      </c>
      <c r="P16" s="482">
        <v>445.768</v>
      </c>
      <c r="Q16" s="482">
        <v>445.768</v>
      </c>
      <c r="R16" s="482">
        <v>612.838</v>
      </c>
      <c r="S16" s="482">
        <v>701.523</v>
      </c>
      <c r="T16" s="482">
        <v>612.838</v>
      </c>
      <c r="U16" s="482">
        <v>612.838</v>
      </c>
      <c r="V16" s="482">
        <v>612.838</v>
      </c>
      <c r="W16" s="482">
        <v>669.133</v>
      </c>
      <c r="X16" s="482">
        <v>669.133</v>
      </c>
      <c r="Y16" s="482">
        <v>669.133</v>
      </c>
      <c r="Z16" s="482">
        <v>1143.903</v>
      </c>
      <c r="AA16" s="482">
        <v>1143.903</v>
      </c>
      <c r="AB16" s="482">
        <v>676.773</v>
      </c>
      <c r="AC16" s="482">
        <v>773.298</v>
      </c>
      <c r="AD16" s="482">
        <v>773.298</v>
      </c>
      <c r="AE16" s="482">
        <v>773.298</v>
      </c>
      <c r="AF16" s="482">
        <v>676.773</v>
      </c>
      <c r="AG16" s="482">
        <v>842.898</v>
      </c>
    </row>
    <row r="17" ht="18" spans="1:33">
      <c r="A17" s="572"/>
      <c r="B17" s="572">
        <v>5</v>
      </c>
      <c r="C17" s="571">
        <v>479.947</v>
      </c>
      <c r="D17" s="482">
        <v>607.275</v>
      </c>
      <c r="E17" s="482">
        <v>460.85</v>
      </c>
      <c r="F17" s="482">
        <v>597.695</v>
      </c>
      <c r="G17" s="482">
        <v>757.675</v>
      </c>
      <c r="H17" s="482">
        <v>637.19</v>
      </c>
      <c r="I17" s="482">
        <v>835.59</v>
      </c>
      <c r="J17" s="482">
        <v>835.59</v>
      </c>
      <c r="K17" s="482">
        <v>629.865</v>
      </c>
      <c r="L17" s="482">
        <v>548.575</v>
      </c>
      <c r="M17" s="482">
        <v>645.33</v>
      </c>
      <c r="N17" s="482">
        <v>474.255</v>
      </c>
      <c r="O17" s="482">
        <v>474.255</v>
      </c>
      <c r="P17" s="482">
        <v>474.255</v>
      </c>
      <c r="Q17" s="482">
        <v>474.255</v>
      </c>
      <c r="R17" s="482">
        <v>653.185</v>
      </c>
      <c r="S17" s="482">
        <v>749.48</v>
      </c>
      <c r="T17" s="482">
        <v>653.185</v>
      </c>
      <c r="U17" s="482">
        <v>653.185</v>
      </c>
      <c r="V17" s="482">
        <v>653.185</v>
      </c>
      <c r="W17" s="482">
        <v>715.13</v>
      </c>
      <c r="X17" s="482">
        <v>715.13</v>
      </c>
      <c r="Y17" s="482">
        <v>715.13</v>
      </c>
      <c r="Z17" s="482">
        <v>1232.29</v>
      </c>
      <c r="AA17" s="482">
        <v>1232.29</v>
      </c>
      <c r="AB17" s="482">
        <v>723.2</v>
      </c>
      <c r="AC17" s="482">
        <v>831.57</v>
      </c>
      <c r="AD17" s="482">
        <v>831.57</v>
      </c>
      <c r="AE17" s="482">
        <v>831.57</v>
      </c>
      <c r="AF17" s="482">
        <v>723.2</v>
      </c>
      <c r="AG17" s="482">
        <v>902.215</v>
      </c>
    </row>
    <row r="18" ht="18" spans="1:33">
      <c r="A18" s="572"/>
      <c r="B18" s="572">
        <v>5.5</v>
      </c>
      <c r="C18" s="571">
        <v>528.722</v>
      </c>
      <c r="D18" s="482">
        <v>654.662</v>
      </c>
      <c r="E18" s="482">
        <v>494.332</v>
      </c>
      <c r="F18" s="482">
        <v>643.352</v>
      </c>
      <c r="G18" s="482">
        <v>825.777</v>
      </c>
      <c r="H18" s="482">
        <v>687.567</v>
      </c>
      <c r="I18" s="482">
        <v>898.557</v>
      </c>
      <c r="J18" s="482">
        <v>898.557</v>
      </c>
      <c r="K18" s="482">
        <v>671.587</v>
      </c>
      <c r="L18" s="482">
        <v>584.517</v>
      </c>
      <c r="M18" s="482">
        <v>691.272</v>
      </c>
      <c r="N18" s="482">
        <v>510.827</v>
      </c>
      <c r="O18" s="482">
        <v>510.827</v>
      </c>
      <c r="P18" s="482">
        <v>510.827</v>
      </c>
      <c r="Q18" s="482">
        <v>510.827</v>
      </c>
      <c r="R18" s="482">
        <v>696.952</v>
      </c>
      <c r="S18" s="482">
        <v>799.042</v>
      </c>
      <c r="T18" s="482">
        <v>697.482</v>
      </c>
      <c r="U18" s="482">
        <v>697.482</v>
      </c>
      <c r="V18" s="482">
        <v>697.482</v>
      </c>
      <c r="W18" s="482">
        <v>763.362</v>
      </c>
      <c r="X18" s="482">
        <v>763.362</v>
      </c>
      <c r="Y18" s="482">
        <v>763.362</v>
      </c>
      <c r="Z18" s="482">
        <v>1303.727</v>
      </c>
      <c r="AA18" s="482">
        <v>1303.727</v>
      </c>
      <c r="AB18" s="482">
        <v>776.352</v>
      </c>
      <c r="AC18" s="482">
        <v>895.982</v>
      </c>
      <c r="AD18" s="482">
        <v>895.982</v>
      </c>
      <c r="AE18" s="482">
        <v>895.982</v>
      </c>
      <c r="AF18" s="482">
        <v>776.352</v>
      </c>
      <c r="AG18" s="482">
        <v>972.277</v>
      </c>
    </row>
    <row r="19" ht="18" spans="1:33">
      <c r="A19" s="572"/>
      <c r="B19" s="572">
        <v>6</v>
      </c>
      <c r="C19" s="571">
        <v>554.631</v>
      </c>
      <c r="D19" s="482">
        <v>695.324</v>
      </c>
      <c r="E19" s="482">
        <v>522.189</v>
      </c>
      <c r="F19" s="482">
        <v>681.384</v>
      </c>
      <c r="G19" s="482">
        <v>876.439</v>
      </c>
      <c r="H19" s="482">
        <v>731.934</v>
      </c>
      <c r="I19" s="482">
        <v>955.299</v>
      </c>
      <c r="J19" s="482">
        <v>955.299</v>
      </c>
      <c r="K19" s="482">
        <v>707.299</v>
      </c>
      <c r="L19" s="482">
        <v>614.449</v>
      </c>
      <c r="M19" s="482">
        <v>730.389</v>
      </c>
      <c r="N19" s="482">
        <v>536.009</v>
      </c>
      <c r="O19" s="482">
        <v>536.009</v>
      </c>
      <c r="P19" s="482">
        <v>536.009</v>
      </c>
      <c r="Q19" s="482">
        <v>536.009</v>
      </c>
      <c r="R19" s="482">
        <v>733.994</v>
      </c>
      <c r="S19" s="482">
        <v>842.879</v>
      </c>
      <c r="T19" s="482">
        <v>736.054</v>
      </c>
      <c r="U19" s="482">
        <v>736.054</v>
      </c>
      <c r="V19" s="482">
        <v>736.054</v>
      </c>
      <c r="W19" s="482">
        <v>805.769</v>
      </c>
      <c r="X19" s="482">
        <v>805.769</v>
      </c>
      <c r="Y19" s="482">
        <v>805.769</v>
      </c>
      <c r="Z19" s="482">
        <v>1369.824</v>
      </c>
      <c r="AA19" s="482">
        <v>1369.824</v>
      </c>
      <c r="AB19" s="482">
        <v>823.194</v>
      </c>
      <c r="AC19" s="482">
        <v>954.269</v>
      </c>
      <c r="AD19" s="482">
        <v>954.269</v>
      </c>
      <c r="AE19" s="482">
        <v>954.269</v>
      </c>
      <c r="AF19" s="482">
        <v>823.194</v>
      </c>
      <c r="AG19" s="482">
        <v>1035.714</v>
      </c>
    </row>
    <row r="20" ht="18" spans="1:33">
      <c r="A20" s="572"/>
      <c r="B20" s="572">
        <v>6.5</v>
      </c>
      <c r="C20" s="571">
        <v>588.265</v>
      </c>
      <c r="D20" s="482">
        <v>742.711</v>
      </c>
      <c r="E20" s="482">
        <v>555.656</v>
      </c>
      <c r="F20" s="482">
        <v>695.036</v>
      </c>
      <c r="G20" s="482">
        <v>944.426</v>
      </c>
      <c r="H20" s="482">
        <v>782.011</v>
      </c>
      <c r="I20" s="482">
        <v>1018.066</v>
      </c>
      <c r="J20" s="482">
        <v>1018.066</v>
      </c>
      <c r="K20" s="482">
        <v>750.021</v>
      </c>
      <c r="L20" s="482">
        <v>650.491</v>
      </c>
      <c r="M20" s="482">
        <v>775.831</v>
      </c>
      <c r="N20" s="482">
        <v>568.031</v>
      </c>
      <c r="O20" s="482">
        <v>568.031</v>
      </c>
      <c r="P20" s="482">
        <v>568.031</v>
      </c>
      <c r="Q20" s="482">
        <v>568.031</v>
      </c>
      <c r="R20" s="482">
        <v>777.361</v>
      </c>
      <c r="S20" s="482">
        <v>891.841</v>
      </c>
      <c r="T20" s="482">
        <v>780.466</v>
      </c>
      <c r="U20" s="482">
        <v>780.466</v>
      </c>
      <c r="V20" s="482">
        <v>780.466</v>
      </c>
      <c r="W20" s="482">
        <v>854.701</v>
      </c>
      <c r="X20" s="482">
        <v>854.701</v>
      </c>
      <c r="Y20" s="482">
        <v>854.701</v>
      </c>
      <c r="Z20" s="482">
        <v>1440.946</v>
      </c>
      <c r="AA20" s="482">
        <v>1440.946</v>
      </c>
      <c r="AB20" s="482">
        <v>875.946</v>
      </c>
      <c r="AC20" s="482">
        <v>1018.666</v>
      </c>
      <c r="AD20" s="482">
        <v>1018.666</v>
      </c>
      <c r="AE20" s="482">
        <v>1018.666</v>
      </c>
      <c r="AF20" s="482">
        <v>875.946</v>
      </c>
      <c r="AG20" s="482">
        <v>1104.791</v>
      </c>
    </row>
    <row r="21" ht="18" spans="1:33">
      <c r="A21" s="572"/>
      <c r="B21" s="572">
        <v>7</v>
      </c>
      <c r="C21" s="571">
        <v>614.174</v>
      </c>
      <c r="D21" s="482">
        <v>783.473</v>
      </c>
      <c r="E21" s="482">
        <v>582.813</v>
      </c>
      <c r="F21" s="482">
        <v>700.978</v>
      </c>
      <c r="G21" s="482">
        <v>994.988</v>
      </c>
      <c r="H21" s="482">
        <v>826.263</v>
      </c>
      <c r="I21" s="482">
        <v>1075.408</v>
      </c>
      <c r="J21" s="482">
        <v>1075.408</v>
      </c>
      <c r="K21" s="482">
        <v>785.733</v>
      </c>
      <c r="L21" s="482">
        <v>680.423</v>
      </c>
      <c r="M21" s="482">
        <v>815.433</v>
      </c>
      <c r="N21" s="482">
        <v>593.213</v>
      </c>
      <c r="O21" s="482">
        <v>593.213</v>
      </c>
      <c r="P21" s="482">
        <v>593.213</v>
      </c>
      <c r="Q21" s="482">
        <v>593.213</v>
      </c>
      <c r="R21" s="482">
        <v>814.403</v>
      </c>
      <c r="S21" s="482">
        <v>935.163</v>
      </c>
      <c r="T21" s="482">
        <v>818.538</v>
      </c>
      <c r="U21" s="482">
        <v>818.538</v>
      </c>
      <c r="V21" s="482">
        <v>818.538</v>
      </c>
      <c r="W21" s="482">
        <v>896.908</v>
      </c>
      <c r="X21" s="482">
        <v>896.908</v>
      </c>
      <c r="Y21" s="482">
        <v>896.908</v>
      </c>
      <c r="Z21" s="482">
        <v>1506.458</v>
      </c>
      <c r="AA21" s="482">
        <v>1506.458</v>
      </c>
      <c r="AB21" s="482">
        <v>922.688</v>
      </c>
      <c r="AC21" s="482">
        <v>1076.953</v>
      </c>
      <c r="AD21" s="482">
        <v>1076.953</v>
      </c>
      <c r="AE21" s="482">
        <v>1076.953</v>
      </c>
      <c r="AF21" s="482">
        <v>922.688</v>
      </c>
      <c r="AG21" s="482">
        <v>1168.828</v>
      </c>
    </row>
    <row r="22" ht="18" spans="1:33">
      <c r="A22" s="572"/>
      <c r="B22" s="572">
        <v>7.5</v>
      </c>
      <c r="C22" s="571">
        <v>647.705</v>
      </c>
      <c r="D22" s="482">
        <v>830.96</v>
      </c>
      <c r="E22" s="482">
        <v>616.48</v>
      </c>
      <c r="F22" s="482">
        <v>715.245</v>
      </c>
      <c r="G22" s="482">
        <v>1062.99</v>
      </c>
      <c r="H22" s="482">
        <v>876.34</v>
      </c>
      <c r="I22" s="482">
        <v>1138.76</v>
      </c>
      <c r="J22" s="482">
        <v>1138.76</v>
      </c>
      <c r="K22" s="482">
        <v>827.355</v>
      </c>
      <c r="L22" s="482">
        <v>716.88</v>
      </c>
      <c r="M22" s="482">
        <v>860.675</v>
      </c>
      <c r="N22" s="482">
        <v>625.235</v>
      </c>
      <c r="O22" s="482">
        <v>625.235</v>
      </c>
      <c r="P22" s="482">
        <v>625.235</v>
      </c>
      <c r="Q22" s="482">
        <v>625.235</v>
      </c>
      <c r="R22" s="482">
        <v>857.27</v>
      </c>
      <c r="S22" s="482">
        <v>985.225</v>
      </c>
      <c r="T22" s="482">
        <v>862.835</v>
      </c>
      <c r="U22" s="482">
        <v>862.835</v>
      </c>
      <c r="V22" s="482">
        <v>862.835</v>
      </c>
      <c r="W22" s="482">
        <v>944.825</v>
      </c>
      <c r="X22" s="482">
        <v>944.825</v>
      </c>
      <c r="Y22" s="482">
        <v>944.825</v>
      </c>
      <c r="Z22" s="482">
        <v>1578.68</v>
      </c>
      <c r="AA22" s="482">
        <v>1578.68</v>
      </c>
      <c r="AB22" s="482">
        <v>975.84</v>
      </c>
      <c r="AC22" s="482">
        <v>1140.85</v>
      </c>
      <c r="AD22" s="482">
        <v>1140.85</v>
      </c>
      <c r="AE22" s="482">
        <v>1140.85</v>
      </c>
      <c r="AF22" s="482">
        <v>975.84</v>
      </c>
      <c r="AG22" s="482">
        <v>1238.29</v>
      </c>
    </row>
    <row r="23" ht="18" spans="1:33">
      <c r="A23" s="572"/>
      <c r="B23" s="572">
        <v>8</v>
      </c>
      <c r="C23" s="571">
        <v>673.82</v>
      </c>
      <c r="D23" s="482">
        <v>872.222</v>
      </c>
      <c r="E23" s="482">
        <v>644.237</v>
      </c>
      <c r="F23" s="482">
        <v>721.172</v>
      </c>
      <c r="G23" s="482">
        <v>1113.452</v>
      </c>
      <c r="H23" s="482">
        <v>920.692</v>
      </c>
      <c r="I23" s="482">
        <v>1195.402</v>
      </c>
      <c r="J23" s="482">
        <v>1195.402</v>
      </c>
      <c r="K23" s="482">
        <v>862.867</v>
      </c>
      <c r="L23" s="482">
        <v>746.397</v>
      </c>
      <c r="M23" s="482">
        <v>899.992</v>
      </c>
      <c r="N23" s="482">
        <v>650.517</v>
      </c>
      <c r="O23" s="482">
        <v>650.517</v>
      </c>
      <c r="P23" s="482">
        <v>650.517</v>
      </c>
      <c r="Q23" s="482">
        <v>650.517</v>
      </c>
      <c r="R23" s="482">
        <v>894.812</v>
      </c>
      <c r="S23" s="482">
        <v>1028.362</v>
      </c>
      <c r="T23" s="482">
        <v>901.022</v>
      </c>
      <c r="U23" s="482">
        <v>901.022</v>
      </c>
      <c r="V23" s="482">
        <v>901.022</v>
      </c>
      <c r="W23" s="482">
        <v>987.732</v>
      </c>
      <c r="X23" s="482">
        <v>987.732</v>
      </c>
      <c r="Y23" s="482">
        <v>987.732</v>
      </c>
      <c r="Z23" s="482">
        <v>1643.577</v>
      </c>
      <c r="AA23" s="482">
        <v>1643.577</v>
      </c>
      <c r="AB23" s="482">
        <v>1022.267</v>
      </c>
      <c r="AC23" s="482">
        <v>1199.037</v>
      </c>
      <c r="AD23" s="482">
        <v>1199.037</v>
      </c>
      <c r="AE23" s="482">
        <v>1199.037</v>
      </c>
      <c r="AF23" s="482">
        <v>1022.267</v>
      </c>
      <c r="AG23" s="482">
        <v>1301.727</v>
      </c>
    </row>
    <row r="24" ht="18" spans="1:33">
      <c r="A24" s="572"/>
      <c r="B24" s="572">
        <v>8.5</v>
      </c>
      <c r="C24" s="571">
        <v>707.351</v>
      </c>
      <c r="D24" s="482">
        <v>919.109</v>
      </c>
      <c r="E24" s="482">
        <v>677.819</v>
      </c>
      <c r="F24" s="482">
        <v>734.839</v>
      </c>
      <c r="G24" s="482">
        <v>1182.039</v>
      </c>
      <c r="H24" s="482">
        <v>970.584</v>
      </c>
      <c r="I24" s="482">
        <v>1258.369</v>
      </c>
      <c r="J24" s="482">
        <v>1209.899</v>
      </c>
      <c r="K24" s="482">
        <v>905.089</v>
      </c>
      <c r="L24" s="482">
        <v>782.454</v>
      </c>
      <c r="M24" s="482">
        <v>945.819</v>
      </c>
      <c r="N24" s="482">
        <v>682.039</v>
      </c>
      <c r="O24" s="482">
        <v>682.039</v>
      </c>
      <c r="P24" s="482">
        <v>682.039</v>
      </c>
      <c r="Q24" s="482">
        <v>682.039</v>
      </c>
      <c r="R24" s="482">
        <v>938.094</v>
      </c>
      <c r="S24" s="482">
        <v>1077.924</v>
      </c>
      <c r="T24" s="482">
        <v>945.819</v>
      </c>
      <c r="U24" s="482">
        <v>945.819</v>
      </c>
      <c r="V24" s="482">
        <v>945.819</v>
      </c>
      <c r="W24" s="482">
        <v>1036.064</v>
      </c>
      <c r="X24" s="482">
        <v>1036.064</v>
      </c>
      <c r="Y24" s="482">
        <v>1036.064</v>
      </c>
      <c r="Z24" s="482">
        <v>1715.099</v>
      </c>
      <c r="AA24" s="482">
        <v>1715.099</v>
      </c>
      <c r="AB24" s="482">
        <v>1074.734</v>
      </c>
      <c r="AC24" s="482">
        <v>1263.534</v>
      </c>
      <c r="AD24" s="482">
        <v>1263.534</v>
      </c>
      <c r="AE24" s="482">
        <v>1263.534</v>
      </c>
      <c r="AF24" s="482">
        <v>1074.734</v>
      </c>
      <c r="AG24" s="482">
        <v>1371.204</v>
      </c>
    </row>
    <row r="25" ht="18" spans="1:33">
      <c r="A25" s="572"/>
      <c r="B25" s="572">
        <v>9</v>
      </c>
      <c r="C25" s="571">
        <v>733.26</v>
      </c>
      <c r="D25" s="482">
        <v>960.171</v>
      </c>
      <c r="E25" s="482">
        <v>705.161</v>
      </c>
      <c r="F25" s="482">
        <v>740.881</v>
      </c>
      <c r="G25" s="482">
        <v>1232.401</v>
      </c>
      <c r="H25" s="482">
        <v>1014.936</v>
      </c>
      <c r="I25" s="482">
        <v>1315.111</v>
      </c>
      <c r="J25" s="482">
        <v>1218.186</v>
      </c>
      <c r="K25" s="482">
        <v>941.201</v>
      </c>
      <c r="L25" s="482">
        <v>812.271</v>
      </c>
      <c r="M25" s="482">
        <v>985.636</v>
      </c>
      <c r="N25" s="482">
        <v>707.121</v>
      </c>
      <c r="O25" s="482">
        <v>707.121</v>
      </c>
      <c r="P25" s="482">
        <v>707.121</v>
      </c>
      <c r="Q25" s="482">
        <v>707.121</v>
      </c>
      <c r="R25" s="482">
        <v>975.236</v>
      </c>
      <c r="S25" s="482">
        <v>1121.761</v>
      </c>
      <c r="T25" s="482">
        <v>984.091</v>
      </c>
      <c r="U25" s="482">
        <v>984.091</v>
      </c>
      <c r="V25" s="482">
        <v>984.091</v>
      </c>
      <c r="W25" s="482">
        <v>1078.871</v>
      </c>
      <c r="X25" s="482">
        <v>1078.871</v>
      </c>
      <c r="Y25" s="482">
        <v>1078.871</v>
      </c>
      <c r="Z25" s="482">
        <v>1780.711</v>
      </c>
      <c r="AA25" s="482">
        <v>1780.711</v>
      </c>
      <c r="AB25" s="482">
        <v>1121.661</v>
      </c>
      <c r="AC25" s="482">
        <v>1322.221</v>
      </c>
      <c r="AD25" s="482">
        <v>1322.221</v>
      </c>
      <c r="AE25" s="482">
        <v>1322.221</v>
      </c>
      <c r="AF25" s="482">
        <v>1121.661</v>
      </c>
      <c r="AG25" s="482">
        <v>1434.641</v>
      </c>
    </row>
    <row r="26" ht="18" spans="1:33">
      <c r="A26" s="572"/>
      <c r="B26" s="572">
        <v>9.5</v>
      </c>
      <c r="C26" s="571">
        <v>766.791</v>
      </c>
      <c r="D26" s="482">
        <v>1007.258</v>
      </c>
      <c r="E26" s="482">
        <v>738.643</v>
      </c>
      <c r="F26" s="482">
        <v>754.548</v>
      </c>
      <c r="G26" s="482">
        <v>1300.603</v>
      </c>
      <c r="H26" s="482">
        <v>1065.513</v>
      </c>
      <c r="I26" s="482">
        <v>1377.978</v>
      </c>
      <c r="J26" s="482">
        <v>1232.483</v>
      </c>
      <c r="K26" s="482">
        <v>983.023</v>
      </c>
      <c r="L26" s="482">
        <v>848.428</v>
      </c>
      <c r="M26" s="482">
        <v>1030.978</v>
      </c>
      <c r="N26" s="482">
        <v>739.143</v>
      </c>
      <c r="O26" s="482">
        <v>739.143</v>
      </c>
      <c r="P26" s="482">
        <v>739.143</v>
      </c>
      <c r="Q26" s="482">
        <v>739.143</v>
      </c>
      <c r="R26" s="482">
        <v>1018.103</v>
      </c>
      <c r="S26" s="482">
        <v>1171.208</v>
      </c>
      <c r="T26" s="482">
        <v>1028.503</v>
      </c>
      <c r="U26" s="482">
        <v>1028.503</v>
      </c>
      <c r="V26" s="482">
        <v>1028.503</v>
      </c>
      <c r="W26" s="482">
        <v>1127.388</v>
      </c>
      <c r="X26" s="482">
        <v>1127.388</v>
      </c>
      <c r="Y26" s="482">
        <v>1127.388</v>
      </c>
      <c r="Z26" s="482">
        <v>1852.333</v>
      </c>
      <c r="AA26" s="482">
        <v>1852.333</v>
      </c>
      <c r="AB26" s="482">
        <v>1174.828</v>
      </c>
      <c r="AC26" s="482">
        <v>1386.733</v>
      </c>
      <c r="AD26" s="482">
        <v>1386.733</v>
      </c>
      <c r="AE26" s="482">
        <v>1386.733</v>
      </c>
      <c r="AF26" s="482">
        <v>1174.828</v>
      </c>
      <c r="AG26" s="482">
        <v>1504.703</v>
      </c>
    </row>
    <row r="27" ht="18" spans="1:33">
      <c r="A27" s="572"/>
      <c r="B27" s="572">
        <v>10</v>
      </c>
      <c r="C27" s="571">
        <v>792.803</v>
      </c>
      <c r="D27" s="482">
        <v>1048.52</v>
      </c>
      <c r="E27" s="482">
        <v>766.385</v>
      </c>
      <c r="F27" s="482">
        <v>760.575</v>
      </c>
      <c r="G27" s="482">
        <v>1351.05</v>
      </c>
      <c r="H27" s="482">
        <v>1109.865</v>
      </c>
      <c r="I27" s="482">
        <v>1434.72</v>
      </c>
      <c r="J27" s="482">
        <v>1240.855</v>
      </c>
      <c r="K27" s="482">
        <v>1019.135</v>
      </c>
      <c r="L27" s="482">
        <v>878.845</v>
      </c>
      <c r="M27" s="482">
        <v>1070.595</v>
      </c>
      <c r="N27" s="482">
        <v>764.44</v>
      </c>
      <c r="O27" s="482">
        <v>764.44</v>
      </c>
      <c r="P27" s="482">
        <v>764.44</v>
      </c>
      <c r="Q27" s="482">
        <v>764.44</v>
      </c>
      <c r="R27" s="482">
        <v>1055.745</v>
      </c>
      <c r="S27" s="482">
        <v>1214.545</v>
      </c>
      <c r="T27" s="482">
        <v>1066.475</v>
      </c>
      <c r="U27" s="482">
        <v>1066.475</v>
      </c>
      <c r="V27" s="482">
        <v>1066.475</v>
      </c>
      <c r="W27" s="482">
        <v>1169.695</v>
      </c>
      <c r="X27" s="482">
        <v>1169.695</v>
      </c>
      <c r="Y27" s="482">
        <v>1169.695</v>
      </c>
      <c r="Z27" s="482">
        <v>1918.23</v>
      </c>
      <c r="AA27" s="482">
        <v>1918.23</v>
      </c>
      <c r="AB27" s="482">
        <v>1221.255</v>
      </c>
      <c r="AC27" s="482">
        <v>1444.505</v>
      </c>
      <c r="AD27" s="482">
        <v>1444.505</v>
      </c>
      <c r="AE27" s="482">
        <v>1444.505</v>
      </c>
      <c r="AF27" s="482">
        <v>1221.255</v>
      </c>
      <c r="AG27" s="482">
        <v>1568.24</v>
      </c>
    </row>
    <row r="28" ht="18" spans="1:33">
      <c r="A28" s="572"/>
      <c r="B28" s="572">
        <v>10.5</v>
      </c>
      <c r="C28" s="571">
        <v>896.58</v>
      </c>
      <c r="D28" s="482">
        <v>1095.907</v>
      </c>
      <c r="E28" s="482">
        <v>798.937</v>
      </c>
      <c r="F28" s="482">
        <v>774.242</v>
      </c>
      <c r="G28" s="482">
        <v>1416.062</v>
      </c>
      <c r="H28" s="482">
        <v>1156.752</v>
      </c>
      <c r="I28" s="482">
        <v>1497.472</v>
      </c>
      <c r="J28" s="482">
        <v>1255.652</v>
      </c>
      <c r="K28" s="482">
        <v>1056.637</v>
      </c>
      <c r="L28" s="482">
        <v>985.977</v>
      </c>
      <c r="M28" s="482">
        <v>1116.122</v>
      </c>
      <c r="N28" s="482">
        <v>899.482</v>
      </c>
      <c r="O28" s="482">
        <v>899.482</v>
      </c>
      <c r="P28" s="482">
        <v>899.482</v>
      </c>
      <c r="Q28" s="482">
        <v>899.482</v>
      </c>
      <c r="R28" s="482">
        <v>1095.907</v>
      </c>
      <c r="S28" s="482">
        <v>1259.887</v>
      </c>
      <c r="T28" s="482">
        <v>1106.752</v>
      </c>
      <c r="U28" s="482">
        <v>1106.752</v>
      </c>
      <c r="V28" s="482">
        <v>1106.752</v>
      </c>
      <c r="W28" s="482">
        <v>1218.527</v>
      </c>
      <c r="X28" s="482">
        <v>1218.527</v>
      </c>
      <c r="Y28" s="482">
        <v>1218.527</v>
      </c>
      <c r="Z28" s="482">
        <v>1989.467</v>
      </c>
      <c r="AA28" s="482">
        <v>1989.467</v>
      </c>
      <c r="AB28" s="482">
        <v>1274.222</v>
      </c>
      <c r="AC28" s="482">
        <v>1508.917</v>
      </c>
      <c r="AD28" s="482">
        <v>1508.917</v>
      </c>
      <c r="AE28" s="482">
        <v>1508.917</v>
      </c>
      <c r="AF28" s="482">
        <v>1274.222</v>
      </c>
      <c r="AG28" s="482">
        <v>1637.317</v>
      </c>
    </row>
    <row r="29" ht="18" spans="1:33">
      <c r="A29" s="572"/>
      <c r="B29" s="572">
        <v>11</v>
      </c>
      <c r="C29" s="571">
        <v>915.485</v>
      </c>
      <c r="D29" s="482">
        <v>1136.669</v>
      </c>
      <c r="E29" s="482">
        <v>825.249</v>
      </c>
      <c r="F29" s="482">
        <v>780.684</v>
      </c>
      <c r="G29" s="482">
        <v>1463.319</v>
      </c>
      <c r="H29" s="482">
        <v>1197.814</v>
      </c>
      <c r="I29" s="482">
        <v>1554.314</v>
      </c>
      <c r="J29" s="482">
        <v>1263.924</v>
      </c>
      <c r="K29" s="482">
        <v>1088.214</v>
      </c>
      <c r="L29" s="482">
        <v>1019.084</v>
      </c>
      <c r="M29" s="482">
        <v>1155.239</v>
      </c>
      <c r="N29" s="482">
        <v>930.429</v>
      </c>
      <c r="O29" s="482">
        <v>930.429</v>
      </c>
      <c r="P29" s="482">
        <v>930.429</v>
      </c>
      <c r="Q29" s="482">
        <v>930.429</v>
      </c>
      <c r="R29" s="482">
        <v>1129.259</v>
      </c>
      <c r="S29" s="482">
        <v>1299.089</v>
      </c>
      <c r="T29" s="482">
        <v>1140.689</v>
      </c>
      <c r="U29" s="482">
        <v>1140.689</v>
      </c>
      <c r="V29" s="482">
        <v>1140.689</v>
      </c>
      <c r="W29" s="482">
        <v>1260.934</v>
      </c>
      <c r="X29" s="482">
        <v>1260.934</v>
      </c>
      <c r="Y29" s="482">
        <v>1260.934</v>
      </c>
      <c r="Z29" s="482">
        <v>2055.064</v>
      </c>
      <c r="AA29" s="482">
        <v>2055.064</v>
      </c>
      <c r="AB29" s="482">
        <v>1321.149</v>
      </c>
      <c r="AC29" s="482">
        <v>1566.989</v>
      </c>
      <c r="AD29" s="482">
        <v>1566.989</v>
      </c>
      <c r="AE29" s="482">
        <v>1566.989</v>
      </c>
      <c r="AF29" s="482">
        <v>1321.149</v>
      </c>
      <c r="AG29" s="482">
        <v>1701.354</v>
      </c>
    </row>
    <row r="30" ht="18" spans="1:33">
      <c r="A30" s="572"/>
      <c r="B30" s="572">
        <v>11.5</v>
      </c>
      <c r="C30" s="571">
        <v>942.115</v>
      </c>
      <c r="D30" s="482">
        <v>1184.056</v>
      </c>
      <c r="E30" s="482">
        <v>838.701</v>
      </c>
      <c r="F30" s="482">
        <v>794.436</v>
      </c>
      <c r="G30" s="482">
        <v>1527.931</v>
      </c>
      <c r="H30" s="482">
        <v>1245.401</v>
      </c>
      <c r="I30" s="482">
        <v>1617.181</v>
      </c>
      <c r="J30" s="482">
        <v>1278.821</v>
      </c>
      <c r="K30" s="482">
        <v>1125.701</v>
      </c>
      <c r="L30" s="482">
        <v>1057.516</v>
      </c>
      <c r="M30" s="482">
        <v>1200.981</v>
      </c>
      <c r="N30" s="482">
        <v>967.116</v>
      </c>
      <c r="O30" s="482">
        <v>967.116</v>
      </c>
      <c r="P30" s="482">
        <v>967.116</v>
      </c>
      <c r="Q30" s="482">
        <v>967.116</v>
      </c>
      <c r="R30" s="482">
        <v>1169.636</v>
      </c>
      <c r="S30" s="482">
        <v>1344.516</v>
      </c>
      <c r="T30" s="482">
        <v>1180.466</v>
      </c>
      <c r="U30" s="482">
        <v>1180.466</v>
      </c>
      <c r="V30" s="482">
        <v>1180.466</v>
      </c>
      <c r="W30" s="482">
        <v>1309.466</v>
      </c>
      <c r="X30" s="482">
        <v>1309.466</v>
      </c>
      <c r="Y30" s="482">
        <v>1309.466</v>
      </c>
      <c r="Z30" s="482">
        <v>2127.086</v>
      </c>
      <c r="AA30" s="482">
        <v>2127.086</v>
      </c>
      <c r="AB30" s="482">
        <v>1373.701</v>
      </c>
      <c r="AC30" s="482">
        <v>1631.601</v>
      </c>
      <c r="AD30" s="482">
        <v>1631.601</v>
      </c>
      <c r="AE30" s="482">
        <v>1631.601</v>
      </c>
      <c r="AF30" s="482">
        <v>1373.701</v>
      </c>
      <c r="AG30" s="482">
        <v>1770.816</v>
      </c>
    </row>
    <row r="31" ht="18" spans="1:33">
      <c r="A31" s="572"/>
      <c r="B31" s="572">
        <v>12</v>
      </c>
      <c r="C31" s="571">
        <v>960.814</v>
      </c>
      <c r="D31" s="482">
        <v>1224.818</v>
      </c>
      <c r="E31" s="482">
        <v>845.743</v>
      </c>
      <c r="F31" s="482">
        <v>800.378</v>
      </c>
      <c r="G31" s="482">
        <v>1575.788</v>
      </c>
      <c r="H31" s="482">
        <v>1286.063</v>
      </c>
      <c r="I31" s="482">
        <v>1674.423</v>
      </c>
      <c r="J31" s="482">
        <v>1287.093</v>
      </c>
      <c r="K31" s="482">
        <v>1157.678</v>
      </c>
      <c r="L31" s="482">
        <v>1090.738</v>
      </c>
      <c r="M31" s="482">
        <v>1240.183</v>
      </c>
      <c r="N31" s="482">
        <v>998.363</v>
      </c>
      <c r="O31" s="482">
        <v>998.363</v>
      </c>
      <c r="P31" s="482">
        <v>998.363</v>
      </c>
      <c r="Q31" s="482">
        <v>998.363</v>
      </c>
      <c r="R31" s="482">
        <v>1203.573</v>
      </c>
      <c r="S31" s="482">
        <v>1383.633</v>
      </c>
      <c r="T31" s="482">
        <v>1215.018</v>
      </c>
      <c r="U31" s="482">
        <v>1215.018</v>
      </c>
      <c r="V31" s="482">
        <v>1215.018</v>
      </c>
      <c r="W31" s="482">
        <v>1352.058</v>
      </c>
      <c r="X31" s="482">
        <v>1352.058</v>
      </c>
      <c r="Y31" s="482">
        <v>1352.058</v>
      </c>
      <c r="Z31" s="482">
        <v>2191.998</v>
      </c>
      <c r="AA31" s="482">
        <v>2191.998</v>
      </c>
      <c r="AB31" s="482">
        <v>1420.643</v>
      </c>
      <c r="AC31" s="482">
        <v>1689.788</v>
      </c>
      <c r="AD31" s="482">
        <v>1689.788</v>
      </c>
      <c r="AE31" s="482">
        <v>1689.788</v>
      </c>
      <c r="AF31" s="482">
        <v>1420.643</v>
      </c>
      <c r="AG31" s="482">
        <v>1834.753</v>
      </c>
    </row>
    <row r="32" ht="18" spans="1:33">
      <c r="A32" s="572"/>
      <c r="B32" s="572">
        <v>12.5</v>
      </c>
      <c r="C32" s="571">
        <v>987.341</v>
      </c>
      <c r="D32" s="482">
        <v>1272.205</v>
      </c>
      <c r="E32" s="482">
        <v>858.695</v>
      </c>
      <c r="F32" s="482">
        <v>814.145</v>
      </c>
      <c r="G32" s="482">
        <v>1607.81</v>
      </c>
      <c r="H32" s="482">
        <v>1301.075</v>
      </c>
      <c r="I32" s="482">
        <v>1737.29</v>
      </c>
      <c r="J32" s="482">
        <v>1300.99</v>
      </c>
      <c r="K32" s="482">
        <v>1194.88</v>
      </c>
      <c r="L32" s="482">
        <v>1129.27</v>
      </c>
      <c r="M32" s="482">
        <v>1285.625</v>
      </c>
      <c r="N32" s="482">
        <v>1035.535</v>
      </c>
      <c r="O32" s="482">
        <v>1035.535</v>
      </c>
      <c r="P32" s="482">
        <v>1035.535</v>
      </c>
      <c r="Q32" s="482">
        <v>1035.535</v>
      </c>
      <c r="R32" s="482">
        <v>1243.75</v>
      </c>
      <c r="S32" s="482">
        <v>1428.86</v>
      </c>
      <c r="T32" s="482">
        <v>1254.78</v>
      </c>
      <c r="U32" s="482">
        <v>1254.78</v>
      </c>
      <c r="V32" s="482">
        <v>1254.78</v>
      </c>
      <c r="W32" s="482">
        <v>1400.59</v>
      </c>
      <c r="X32" s="482">
        <v>1400.59</v>
      </c>
      <c r="Y32" s="482">
        <v>1400.59</v>
      </c>
      <c r="Z32" s="482">
        <v>2264.22</v>
      </c>
      <c r="AA32" s="482">
        <v>2264.22</v>
      </c>
      <c r="AB32" s="482">
        <v>1473.695</v>
      </c>
      <c r="AC32" s="482">
        <v>1754.185</v>
      </c>
      <c r="AD32" s="482">
        <v>1754.185</v>
      </c>
      <c r="AE32" s="482">
        <v>1754.185</v>
      </c>
      <c r="AF32" s="482">
        <v>1473.695</v>
      </c>
      <c r="AG32" s="482">
        <v>1903.73</v>
      </c>
    </row>
    <row r="33" ht="18" spans="1:33">
      <c r="A33" s="572"/>
      <c r="B33" s="572">
        <v>13</v>
      </c>
      <c r="C33" s="571">
        <v>1006.246</v>
      </c>
      <c r="D33" s="482">
        <v>1313.367</v>
      </c>
      <c r="E33" s="482">
        <v>865.822</v>
      </c>
      <c r="F33" s="482">
        <v>820.087</v>
      </c>
      <c r="G33" s="482">
        <v>1623.277</v>
      </c>
      <c r="H33" s="482">
        <v>1308.747</v>
      </c>
      <c r="I33" s="482">
        <v>1744.517</v>
      </c>
      <c r="J33" s="482">
        <v>1309.877</v>
      </c>
      <c r="K33" s="482">
        <v>1226.757</v>
      </c>
      <c r="L33" s="482">
        <v>1162.277</v>
      </c>
      <c r="M33" s="482">
        <v>1325.242</v>
      </c>
      <c r="N33" s="482">
        <v>1065.882</v>
      </c>
      <c r="O33" s="482">
        <v>1065.882</v>
      </c>
      <c r="P33" s="482">
        <v>1065.882</v>
      </c>
      <c r="Q33" s="482">
        <v>1065.882</v>
      </c>
      <c r="R33" s="482">
        <v>1277.702</v>
      </c>
      <c r="S33" s="482">
        <v>1468.162</v>
      </c>
      <c r="T33" s="482">
        <v>1289.232</v>
      </c>
      <c r="U33" s="482">
        <v>1289.232</v>
      </c>
      <c r="V33" s="482">
        <v>1289.232</v>
      </c>
      <c r="W33" s="482">
        <v>1442.797</v>
      </c>
      <c r="X33" s="482">
        <v>1442.797</v>
      </c>
      <c r="Y33" s="482">
        <v>1442.797</v>
      </c>
      <c r="Z33" s="482">
        <v>2329.017</v>
      </c>
      <c r="AA33" s="482">
        <v>2329.017</v>
      </c>
      <c r="AB33" s="482">
        <v>1520.237</v>
      </c>
      <c r="AC33" s="482">
        <v>1811.972</v>
      </c>
      <c r="AD33" s="482">
        <v>1811.972</v>
      </c>
      <c r="AE33" s="482">
        <v>1811.972</v>
      </c>
      <c r="AF33" s="482">
        <v>1520.237</v>
      </c>
      <c r="AG33" s="482">
        <v>1917.667</v>
      </c>
    </row>
    <row r="34" ht="18" spans="1:33">
      <c r="A34" s="572"/>
      <c r="B34" s="572">
        <v>13.5</v>
      </c>
      <c r="C34" s="571">
        <v>1032.876</v>
      </c>
      <c r="D34" s="482">
        <v>1360.354</v>
      </c>
      <c r="E34" s="482">
        <v>878.589</v>
      </c>
      <c r="F34" s="482">
        <v>833.739</v>
      </c>
      <c r="G34" s="482">
        <v>1654.799</v>
      </c>
      <c r="H34" s="482">
        <v>1323.144</v>
      </c>
      <c r="I34" s="482">
        <v>1757.784</v>
      </c>
      <c r="J34" s="482">
        <v>1324.174</v>
      </c>
      <c r="K34" s="482">
        <v>1264.859</v>
      </c>
      <c r="L34" s="482">
        <v>1201.009</v>
      </c>
      <c r="M34" s="482">
        <v>1371.284</v>
      </c>
      <c r="N34" s="482">
        <v>1102.954</v>
      </c>
      <c r="O34" s="482">
        <v>1102.954</v>
      </c>
      <c r="P34" s="482">
        <v>1102.954</v>
      </c>
      <c r="Q34" s="482">
        <v>1102.954</v>
      </c>
      <c r="R34" s="482">
        <v>1317.964</v>
      </c>
      <c r="S34" s="482">
        <v>1513.304</v>
      </c>
      <c r="T34" s="482">
        <v>1328.909</v>
      </c>
      <c r="U34" s="482">
        <v>1328.909</v>
      </c>
      <c r="V34" s="482">
        <v>1328.909</v>
      </c>
      <c r="W34" s="482">
        <v>1491.729</v>
      </c>
      <c r="X34" s="482">
        <v>1491.729</v>
      </c>
      <c r="Y34" s="482">
        <v>1491.729</v>
      </c>
      <c r="Z34" s="482">
        <v>2400.854</v>
      </c>
      <c r="AA34" s="482">
        <v>2400.854</v>
      </c>
      <c r="AB34" s="482">
        <v>1572.789</v>
      </c>
      <c r="AC34" s="482">
        <v>1876.469</v>
      </c>
      <c r="AD34" s="482">
        <v>1876.469</v>
      </c>
      <c r="AE34" s="482">
        <v>1876.469</v>
      </c>
      <c r="AF34" s="482">
        <v>1572.789</v>
      </c>
      <c r="AG34" s="482">
        <v>1937.129</v>
      </c>
    </row>
    <row r="35" ht="18" spans="1:33">
      <c r="A35" s="572"/>
      <c r="B35" s="572">
        <v>14</v>
      </c>
      <c r="C35" s="571">
        <v>1051.678</v>
      </c>
      <c r="D35" s="482">
        <v>1401.516</v>
      </c>
      <c r="E35" s="482">
        <v>885.416</v>
      </c>
      <c r="F35" s="482">
        <v>839.681</v>
      </c>
      <c r="G35" s="482">
        <v>1670.066</v>
      </c>
      <c r="H35" s="482">
        <v>1331.816</v>
      </c>
      <c r="I35" s="482">
        <v>1764.911</v>
      </c>
      <c r="J35" s="482">
        <v>1333.046</v>
      </c>
      <c r="K35" s="482">
        <v>1295.836</v>
      </c>
      <c r="L35" s="482">
        <v>1234.016</v>
      </c>
      <c r="M35" s="482">
        <v>1385.121</v>
      </c>
      <c r="N35" s="482">
        <v>1112.886</v>
      </c>
      <c r="O35" s="482">
        <v>1112.886</v>
      </c>
      <c r="P35" s="482">
        <v>1112.886</v>
      </c>
      <c r="Q35" s="482">
        <v>1112.886</v>
      </c>
      <c r="R35" s="482">
        <v>1352.016</v>
      </c>
      <c r="S35" s="482">
        <v>1553.106</v>
      </c>
      <c r="T35" s="482">
        <v>1362.346</v>
      </c>
      <c r="U35" s="482">
        <v>1362.346</v>
      </c>
      <c r="V35" s="482">
        <v>1362.346</v>
      </c>
      <c r="W35" s="482">
        <v>1534.021</v>
      </c>
      <c r="X35" s="482">
        <v>1534.021</v>
      </c>
      <c r="Y35" s="482">
        <v>1534.021</v>
      </c>
      <c r="Z35" s="482">
        <v>2413.231</v>
      </c>
      <c r="AA35" s="482">
        <v>2413.231</v>
      </c>
      <c r="AB35" s="482">
        <v>1619.631</v>
      </c>
      <c r="AC35" s="482">
        <v>1934.756</v>
      </c>
      <c r="AD35" s="482">
        <v>1934.756</v>
      </c>
      <c r="AE35" s="482">
        <v>1934.756</v>
      </c>
      <c r="AF35" s="482">
        <v>1619.631</v>
      </c>
      <c r="AG35" s="482">
        <v>1951.151</v>
      </c>
    </row>
    <row r="36" ht="18" spans="1:33">
      <c r="A36" s="572"/>
      <c r="B36" s="572">
        <v>14.5</v>
      </c>
      <c r="C36" s="571">
        <v>1078.308</v>
      </c>
      <c r="D36" s="482">
        <v>1448.603</v>
      </c>
      <c r="E36" s="482">
        <v>898.868</v>
      </c>
      <c r="F36" s="482">
        <v>853.448</v>
      </c>
      <c r="G36" s="482">
        <v>1701.988</v>
      </c>
      <c r="H36" s="482">
        <v>1346.313</v>
      </c>
      <c r="I36" s="482">
        <v>1777.878</v>
      </c>
      <c r="J36" s="482">
        <v>1347.343</v>
      </c>
      <c r="K36" s="482">
        <v>1333.938</v>
      </c>
      <c r="L36" s="482">
        <v>1272.663</v>
      </c>
      <c r="M36" s="482">
        <v>1405.798</v>
      </c>
      <c r="N36" s="482">
        <v>1128.728</v>
      </c>
      <c r="O36" s="482">
        <v>1128.728</v>
      </c>
      <c r="P36" s="482">
        <v>1128.728</v>
      </c>
      <c r="Q36" s="482">
        <v>1128.728</v>
      </c>
      <c r="R36" s="482">
        <v>1367.958</v>
      </c>
      <c r="S36" s="482">
        <v>1598.433</v>
      </c>
      <c r="T36" s="482">
        <v>1379.318</v>
      </c>
      <c r="U36" s="482">
        <v>1379.318</v>
      </c>
      <c r="V36" s="482">
        <v>1379.318</v>
      </c>
      <c r="W36" s="482">
        <v>1582.553</v>
      </c>
      <c r="X36" s="482">
        <v>1582.553</v>
      </c>
      <c r="Y36" s="482">
        <v>1582.553</v>
      </c>
      <c r="Z36" s="482">
        <v>2431.248</v>
      </c>
      <c r="AA36" s="482">
        <v>2431.248</v>
      </c>
      <c r="AB36" s="482">
        <v>1672.383</v>
      </c>
      <c r="AC36" s="482">
        <v>1999.053</v>
      </c>
      <c r="AD36" s="482">
        <v>1999.053</v>
      </c>
      <c r="AE36" s="482">
        <v>1999.053</v>
      </c>
      <c r="AF36" s="482">
        <v>1672.383</v>
      </c>
      <c r="AG36" s="482">
        <v>1971.313</v>
      </c>
    </row>
    <row r="37" ht="18" spans="1:33">
      <c r="A37" s="572"/>
      <c r="B37" s="572">
        <v>15</v>
      </c>
      <c r="C37" s="571">
        <v>1097.007</v>
      </c>
      <c r="D37" s="482">
        <v>1489.665</v>
      </c>
      <c r="E37" s="482">
        <v>905.41</v>
      </c>
      <c r="F37" s="482">
        <v>859.875</v>
      </c>
      <c r="G37" s="482">
        <v>1717.455</v>
      </c>
      <c r="H37" s="482">
        <v>1355.085</v>
      </c>
      <c r="I37" s="482">
        <v>1785.005</v>
      </c>
      <c r="J37" s="482">
        <v>1355.615</v>
      </c>
      <c r="K37" s="482">
        <v>1365.315</v>
      </c>
      <c r="L37" s="482">
        <v>1305.47</v>
      </c>
      <c r="M37" s="482">
        <v>1419.135</v>
      </c>
      <c r="N37" s="482">
        <v>1138.645</v>
      </c>
      <c r="O37" s="482">
        <v>1138.645</v>
      </c>
      <c r="P37" s="482">
        <v>1138.645</v>
      </c>
      <c r="Q37" s="482">
        <v>1138.645</v>
      </c>
      <c r="R37" s="482">
        <v>1377.775</v>
      </c>
      <c r="S37" s="482">
        <v>1607.735</v>
      </c>
      <c r="T37" s="482">
        <v>1390.165</v>
      </c>
      <c r="U37" s="482">
        <v>1390.165</v>
      </c>
      <c r="V37" s="482">
        <v>1390.165</v>
      </c>
      <c r="W37" s="482">
        <v>1625.26</v>
      </c>
      <c r="X37" s="482">
        <v>1625.26</v>
      </c>
      <c r="Y37" s="482">
        <v>1625.26</v>
      </c>
      <c r="Z37" s="482">
        <v>2443.54</v>
      </c>
      <c r="AA37" s="482">
        <v>2443.54</v>
      </c>
      <c r="AB37" s="482">
        <v>1719.01</v>
      </c>
      <c r="AC37" s="482">
        <v>2057.34</v>
      </c>
      <c r="AD37" s="482">
        <v>2057.34</v>
      </c>
      <c r="AE37" s="482">
        <v>2057.34</v>
      </c>
      <c r="AF37" s="482">
        <v>1719.01</v>
      </c>
      <c r="AG37" s="482">
        <v>1985.25</v>
      </c>
    </row>
    <row r="38" ht="18" spans="1:33">
      <c r="A38" s="572"/>
      <c r="B38" s="572">
        <v>15.5</v>
      </c>
      <c r="C38" s="571">
        <v>1123.637</v>
      </c>
      <c r="D38" s="482">
        <v>1537.152</v>
      </c>
      <c r="E38" s="482">
        <v>918.962</v>
      </c>
      <c r="F38" s="482">
        <v>873.542</v>
      </c>
      <c r="G38" s="482">
        <v>1748.877</v>
      </c>
      <c r="H38" s="482">
        <v>1369.582</v>
      </c>
      <c r="I38" s="482">
        <v>1798.072</v>
      </c>
      <c r="J38" s="482">
        <v>1370.512</v>
      </c>
      <c r="K38" s="482">
        <v>1378.882</v>
      </c>
      <c r="L38" s="482">
        <v>1344.202</v>
      </c>
      <c r="M38" s="482">
        <v>1439.612</v>
      </c>
      <c r="N38" s="482">
        <v>1155.002</v>
      </c>
      <c r="O38" s="482">
        <v>1155.002</v>
      </c>
      <c r="P38" s="482">
        <v>1155.002</v>
      </c>
      <c r="Q38" s="482">
        <v>1155.002</v>
      </c>
      <c r="R38" s="482">
        <v>1393.217</v>
      </c>
      <c r="S38" s="482">
        <v>1622.662</v>
      </c>
      <c r="T38" s="482">
        <v>1407.222</v>
      </c>
      <c r="U38" s="482">
        <v>1407.222</v>
      </c>
      <c r="V38" s="482">
        <v>1407.222</v>
      </c>
      <c r="W38" s="482">
        <v>1673.192</v>
      </c>
      <c r="X38" s="482">
        <v>1673.192</v>
      </c>
      <c r="Y38" s="482">
        <v>1673.192</v>
      </c>
      <c r="Z38" s="482">
        <v>2462.142</v>
      </c>
      <c r="AA38" s="482">
        <v>2462.142</v>
      </c>
      <c r="AB38" s="482">
        <v>1772.177</v>
      </c>
      <c r="AC38" s="482">
        <v>2081.122</v>
      </c>
      <c r="AD38" s="482">
        <v>2081.122</v>
      </c>
      <c r="AE38" s="482">
        <v>2081.122</v>
      </c>
      <c r="AF38" s="482">
        <v>1772.177</v>
      </c>
      <c r="AG38" s="482">
        <v>2005.212</v>
      </c>
    </row>
    <row r="39" ht="18" spans="1:33">
      <c r="A39" s="572"/>
      <c r="B39" s="572">
        <v>16</v>
      </c>
      <c r="C39" s="571">
        <v>1142.439</v>
      </c>
      <c r="D39" s="482">
        <v>1577.814</v>
      </c>
      <c r="E39" s="482">
        <v>926.089</v>
      </c>
      <c r="F39" s="482">
        <v>879.584</v>
      </c>
      <c r="G39" s="482">
        <v>1763.859</v>
      </c>
      <c r="H39" s="482">
        <v>1377.754</v>
      </c>
      <c r="I39" s="482">
        <v>1805.199</v>
      </c>
      <c r="J39" s="482">
        <v>1378.784</v>
      </c>
      <c r="K39" s="482">
        <v>1386.539</v>
      </c>
      <c r="L39" s="482">
        <v>1377.209</v>
      </c>
      <c r="M39" s="482">
        <v>1453.549</v>
      </c>
      <c r="N39" s="482">
        <v>1164.819</v>
      </c>
      <c r="O39" s="482">
        <v>1164.819</v>
      </c>
      <c r="P39" s="482">
        <v>1164.819</v>
      </c>
      <c r="Q39" s="482">
        <v>1164.819</v>
      </c>
      <c r="R39" s="482">
        <v>1403.034</v>
      </c>
      <c r="S39" s="482">
        <v>1631.949</v>
      </c>
      <c r="T39" s="482">
        <v>1417.469</v>
      </c>
      <c r="U39" s="482">
        <v>1417.469</v>
      </c>
      <c r="V39" s="482">
        <v>1417.469</v>
      </c>
      <c r="W39" s="482">
        <v>1715.999</v>
      </c>
      <c r="X39" s="482">
        <v>1715.999</v>
      </c>
      <c r="Y39" s="482">
        <v>1715.999</v>
      </c>
      <c r="Z39" s="482">
        <v>2473.934</v>
      </c>
      <c r="AA39" s="482">
        <v>2473.934</v>
      </c>
      <c r="AB39" s="482">
        <v>1819.104</v>
      </c>
      <c r="AC39" s="482">
        <v>2099.079</v>
      </c>
      <c r="AD39" s="482">
        <v>2099.079</v>
      </c>
      <c r="AE39" s="482">
        <v>2099.079</v>
      </c>
      <c r="AF39" s="482">
        <v>1819.104</v>
      </c>
      <c r="AG39" s="482">
        <v>2018.649</v>
      </c>
    </row>
    <row r="40" ht="18" spans="1:33">
      <c r="A40" s="572"/>
      <c r="B40" s="572">
        <v>16.5</v>
      </c>
      <c r="C40" s="571">
        <v>1169.069</v>
      </c>
      <c r="D40" s="482">
        <v>1625.201</v>
      </c>
      <c r="E40" s="482">
        <v>939.041</v>
      </c>
      <c r="F40" s="482">
        <v>893.236</v>
      </c>
      <c r="G40" s="482">
        <v>1796.366</v>
      </c>
      <c r="H40" s="482">
        <v>1392.066</v>
      </c>
      <c r="I40" s="482">
        <v>1818.666</v>
      </c>
      <c r="J40" s="482">
        <v>1393.281</v>
      </c>
      <c r="K40" s="482">
        <v>1400.406</v>
      </c>
      <c r="L40" s="482">
        <v>1415.856</v>
      </c>
      <c r="M40" s="482">
        <v>1473.826</v>
      </c>
      <c r="N40" s="482">
        <v>1180.761</v>
      </c>
      <c r="O40" s="482">
        <v>1180.761</v>
      </c>
      <c r="P40" s="482">
        <v>1180.761</v>
      </c>
      <c r="Q40" s="482">
        <v>1180.761</v>
      </c>
      <c r="R40" s="482">
        <v>1418.976</v>
      </c>
      <c r="S40" s="482">
        <v>1647.576</v>
      </c>
      <c r="T40" s="482">
        <v>1434.441</v>
      </c>
      <c r="U40" s="482">
        <v>1434.441</v>
      </c>
      <c r="V40" s="482">
        <v>1434.441</v>
      </c>
      <c r="W40" s="482">
        <v>1764.416</v>
      </c>
      <c r="X40" s="482">
        <v>1764.416</v>
      </c>
      <c r="Y40" s="482">
        <v>1764.416</v>
      </c>
      <c r="Z40" s="482">
        <v>2492.451</v>
      </c>
      <c r="AA40" s="482">
        <v>2492.451</v>
      </c>
      <c r="AB40" s="482">
        <v>1871.771</v>
      </c>
      <c r="AC40" s="482">
        <v>2123.276</v>
      </c>
      <c r="AD40" s="482">
        <v>2123.276</v>
      </c>
      <c r="AE40" s="482">
        <v>2123.276</v>
      </c>
      <c r="AF40" s="482">
        <v>1871.771</v>
      </c>
      <c r="AG40" s="482">
        <v>2038.611</v>
      </c>
    </row>
    <row r="41" ht="18" spans="1:33">
      <c r="A41" s="572"/>
      <c r="B41" s="572">
        <v>17</v>
      </c>
      <c r="C41" s="571">
        <v>1187.768</v>
      </c>
      <c r="D41" s="482">
        <v>1666.063</v>
      </c>
      <c r="E41" s="482">
        <v>946.183</v>
      </c>
      <c r="F41" s="482">
        <v>899.278</v>
      </c>
      <c r="G41" s="482">
        <v>1810.648</v>
      </c>
      <c r="H41" s="482">
        <v>1400.538</v>
      </c>
      <c r="I41" s="482">
        <v>1825.793</v>
      </c>
      <c r="J41" s="482">
        <v>1401.568</v>
      </c>
      <c r="K41" s="482">
        <v>1408.063</v>
      </c>
      <c r="L41" s="482">
        <v>1448.963</v>
      </c>
      <c r="M41" s="482">
        <v>1487.663</v>
      </c>
      <c r="N41" s="482">
        <v>1191.093</v>
      </c>
      <c r="O41" s="482">
        <v>1191.093</v>
      </c>
      <c r="P41" s="482">
        <v>1191.093</v>
      </c>
      <c r="Q41" s="482">
        <v>1191.093</v>
      </c>
      <c r="R41" s="482">
        <v>1429.293</v>
      </c>
      <c r="S41" s="482">
        <v>1656.678</v>
      </c>
      <c r="T41" s="482">
        <v>1445.388</v>
      </c>
      <c r="U41" s="482">
        <v>1445.388</v>
      </c>
      <c r="V41" s="482">
        <v>1445.388</v>
      </c>
      <c r="W41" s="482">
        <v>1806.823</v>
      </c>
      <c r="X41" s="482">
        <v>1806.823</v>
      </c>
      <c r="Y41" s="482">
        <v>1806.823</v>
      </c>
      <c r="Z41" s="482">
        <v>2504.743</v>
      </c>
      <c r="AA41" s="482">
        <v>2504.743</v>
      </c>
      <c r="AB41" s="482">
        <v>1918.698</v>
      </c>
      <c r="AC41" s="482">
        <v>2140.833</v>
      </c>
      <c r="AD41" s="482">
        <v>2140.833</v>
      </c>
      <c r="AE41" s="482">
        <v>2140.833</v>
      </c>
      <c r="AF41" s="482">
        <v>1918.698</v>
      </c>
      <c r="AG41" s="482">
        <v>2052.048</v>
      </c>
    </row>
    <row r="42" ht="18" spans="1:33">
      <c r="A42" s="572"/>
      <c r="B42" s="572">
        <v>17.5</v>
      </c>
      <c r="C42" s="571">
        <v>1214.398</v>
      </c>
      <c r="D42" s="482">
        <v>1713.45</v>
      </c>
      <c r="E42" s="482">
        <v>959.035</v>
      </c>
      <c r="F42" s="482">
        <v>913.045</v>
      </c>
      <c r="G42" s="482">
        <v>1843.155</v>
      </c>
      <c r="H42" s="482">
        <v>1415.335</v>
      </c>
      <c r="I42" s="482">
        <v>1839.16</v>
      </c>
      <c r="J42" s="482">
        <v>1415.965</v>
      </c>
      <c r="K42" s="482">
        <v>1422.03</v>
      </c>
      <c r="L42" s="482">
        <v>1487.495</v>
      </c>
      <c r="M42" s="482">
        <v>1508.24</v>
      </c>
      <c r="N42" s="482">
        <v>1207.135</v>
      </c>
      <c r="O42" s="482">
        <v>1207.135</v>
      </c>
      <c r="P42" s="482">
        <v>1207.135</v>
      </c>
      <c r="Q42" s="482">
        <v>1207.135</v>
      </c>
      <c r="R42" s="482">
        <v>1445.22</v>
      </c>
      <c r="S42" s="482">
        <v>1672.09</v>
      </c>
      <c r="T42" s="482">
        <v>1462.245</v>
      </c>
      <c r="U42" s="482">
        <v>1462.245</v>
      </c>
      <c r="V42" s="482">
        <v>1462.245</v>
      </c>
      <c r="W42" s="482">
        <v>1855.555</v>
      </c>
      <c r="X42" s="482">
        <v>1855.555</v>
      </c>
      <c r="Y42" s="482">
        <v>1855.555</v>
      </c>
      <c r="Z42" s="482">
        <v>2522.945</v>
      </c>
      <c r="AA42" s="482">
        <v>2522.945</v>
      </c>
      <c r="AB42" s="482">
        <v>1971.665</v>
      </c>
      <c r="AC42" s="482">
        <v>2165.015</v>
      </c>
      <c r="AD42" s="482">
        <v>2165.015</v>
      </c>
      <c r="AE42" s="482">
        <v>2165.015</v>
      </c>
      <c r="AF42" s="482">
        <v>1971.665</v>
      </c>
      <c r="AG42" s="482">
        <v>2072.31</v>
      </c>
    </row>
    <row r="43" ht="18" spans="1:33">
      <c r="A43" s="572"/>
      <c r="B43" s="572">
        <v>18</v>
      </c>
      <c r="C43" s="571">
        <v>1233.2</v>
      </c>
      <c r="D43" s="482">
        <v>1754.612</v>
      </c>
      <c r="E43" s="482">
        <v>966.262</v>
      </c>
      <c r="F43" s="482">
        <v>918.887</v>
      </c>
      <c r="G43" s="482">
        <v>1858.237</v>
      </c>
      <c r="H43" s="482">
        <v>1423.707</v>
      </c>
      <c r="I43" s="482">
        <v>1846.287</v>
      </c>
      <c r="J43" s="482">
        <v>1424.537</v>
      </c>
      <c r="K43" s="482">
        <v>1429.787</v>
      </c>
      <c r="L43" s="482">
        <v>1520.502</v>
      </c>
      <c r="M43" s="482">
        <v>1522.092</v>
      </c>
      <c r="N43" s="482">
        <v>1217.352</v>
      </c>
      <c r="O43" s="482">
        <v>1217.352</v>
      </c>
      <c r="P43" s="482">
        <v>1217.352</v>
      </c>
      <c r="Q43" s="482">
        <v>1217.352</v>
      </c>
      <c r="R43" s="482">
        <v>1454.537</v>
      </c>
      <c r="S43" s="482">
        <v>1680.892</v>
      </c>
      <c r="T43" s="482">
        <v>1472.492</v>
      </c>
      <c r="U43" s="482">
        <v>1472.492</v>
      </c>
      <c r="V43" s="482">
        <v>1472.492</v>
      </c>
      <c r="W43" s="482">
        <v>1897.862</v>
      </c>
      <c r="X43" s="482">
        <v>1897.862</v>
      </c>
      <c r="Y43" s="482">
        <v>1897.862</v>
      </c>
      <c r="Z43" s="482">
        <v>2535.337</v>
      </c>
      <c r="AA43" s="482">
        <v>2535.337</v>
      </c>
      <c r="AB43" s="482">
        <v>2018.092</v>
      </c>
      <c r="AC43" s="482">
        <v>2182.572</v>
      </c>
      <c r="AD43" s="482">
        <v>2182.572</v>
      </c>
      <c r="AE43" s="482">
        <v>2182.572</v>
      </c>
      <c r="AF43" s="482">
        <v>2018.092</v>
      </c>
      <c r="AG43" s="482">
        <v>2085.547</v>
      </c>
    </row>
    <row r="44" ht="18" spans="1:33">
      <c r="A44" s="572"/>
      <c r="B44" s="572">
        <v>18.5</v>
      </c>
      <c r="C44" s="571">
        <v>1259.727</v>
      </c>
      <c r="D44" s="482">
        <v>1801.499</v>
      </c>
      <c r="E44" s="482">
        <v>979.629</v>
      </c>
      <c r="F44" s="482">
        <v>933.139</v>
      </c>
      <c r="G44" s="482">
        <v>1890.444</v>
      </c>
      <c r="H44" s="482">
        <v>1438.004</v>
      </c>
      <c r="I44" s="482">
        <v>1859.254</v>
      </c>
      <c r="J44" s="482">
        <v>1439.034</v>
      </c>
      <c r="K44" s="482">
        <v>1443.154</v>
      </c>
      <c r="L44" s="482">
        <v>1540.579</v>
      </c>
      <c r="M44" s="482">
        <v>1542.154</v>
      </c>
      <c r="N44" s="482">
        <v>1233.309</v>
      </c>
      <c r="O44" s="482">
        <v>1233.309</v>
      </c>
      <c r="P44" s="482">
        <v>1233.309</v>
      </c>
      <c r="Q44" s="482">
        <v>1233.309</v>
      </c>
      <c r="R44" s="482">
        <v>1470.479</v>
      </c>
      <c r="S44" s="482">
        <v>1696.319</v>
      </c>
      <c r="T44" s="482">
        <v>1489.564</v>
      </c>
      <c r="U44" s="482">
        <v>1489.564</v>
      </c>
      <c r="V44" s="482">
        <v>1489.564</v>
      </c>
      <c r="W44" s="482">
        <v>1921.114</v>
      </c>
      <c r="X44" s="482">
        <v>1921.114</v>
      </c>
      <c r="Y44" s="482">
        <v>1921.114</v>
      </c>
      <c r="Z44" s="482">
        <v>2553.754</v>
      </c>
      <c r="AA44" s="482">
        <v>2553.754</v>
      </c>
      <c r="AB44" s="482">
        <v>2071.144</v>
      </c>
      <c r="AC44" s="482">
        <v>2206.854</v>
      </c>
      <c r="AD44" s="482">
        <v>2206.854</v>
      </c>
      <c r="AE44" s="482">
        <v>2206.854</v>
      </c>
      <c r="AF44" s="482">
        <v>2071.144</v>
      </c>
      <c r="AG44" s="482">
        <v>2105.709</v>
      </c>
    </row>
    <row r="45" ht="18" spans="1:33">
      <c r="A45" s="572"/>
      <c r="B45" s="572">
        <v>19</v>
      </c>
      <c r="C45" s="571">
        <v>1278.735</v>
      </c>
      <c r="D45" s="482">
        <v>1842.661</v>
      </c>
      <c r="E45" s="482">
        <v>986.356</v>
      </c>
      <c r="F45" s="482">
        <v>939.081</v>
      </c>
      <c r="G45" s="482">
        <v>1904.926</v>
      </c>
      <c r="H45" s="482">
        <v>1446.776</v>
      </c>
      <c r="I45" s="482">
        <v>1866.581</v>
      </c>
      <c r="J45" s="482">
        <v>1447.806</v>
      </c>
      <c r="K45" s="482">
        <v>1450.811</v>
      </c>
      <c r="L45" s="482">
        <v>1555.031</v>
      </c>
      <c r="M45" s="482">
        <v>1556.606</v>
      </c>
      <c r="N45" s="482">
        <v>1243.126</v>
      </c>
      <c r="O45" s="482">
        <v>1243.126</v>
      </c>
      <c r="P45" s="482">
        <v>1243.126</v>
      </c>
      <c r="Q45" s="482">
        <v>1243.126</v>
      </c>
      <c r="R45" s="482">
        <v>1480.296</v>
      </c>
      <c r="S45" s="482">
        <v>1705.621</v>
      </c>
      <c r="T45" s="482">
        <v>1500.411</v>
      </c>
      <c r="U45" s="482">
        <v>1500.411</v>
      </c>
      <c r="V45" s="482">
        <v>1500.411</v>
      </c>
      <c r="W45" s="482">
        <v>1937.526</v>
      </c>
      <c r="X45" s="482">
        <v>1937.526</v>
      </c>
      <c r="Y45" s="482">
        <v>1937.526</v>
      </c>
      <c r="Z45" s="482">
        <v>2565.546</v>
      </c>
      <c r="AA45" s="482">
        <v>2565.546</v>
      </c>
      <c r="AB45" s="482">
        <v>2117.486</v>
      </c>
      <c r="AC45" s="482">
        <v>2224.826</v>
      </c>
      <c r="AD45" s="482">
        <v>2224.826</v>
      </c>
      <c r="AE45" s="482">
        <v>2224.826</v>
      </c>
      <c r="AF45" s="482">
        <v>2117.486</v>
      </c>
      <c r="AG45" s="482">
        <v>2120.146</v>
      </c>
    </row>
    <row r="46" ht="18" spans="1:33">
      <c r="A46" s="572"/>
      <c r="B46" s="572">
        <v>19.5</v>
      </c>
      <c r="C46" s="571">
        <v>1311.957</v>
      </c>
      <c r="D46" s="482">
        <v>1889.748</v>
      </c>
      <c r="E46" s="482">
        <v>1000.323</v>
      </c>
      <c r="F46" s="482">
        <v>953.878</v>
      </c>
      <c r="G46" s="482">
        <v>1936.403</v>
      </c>
      <c r="H46" s="482">
        <v>1460.243</v>
      </c>
      <c r="I46" s="482">
        <v>1880.363</v>
      </c>
      <c r="J46" s="482">
        <v>1461.788</v>
      </c>
      <c r="K46" s="482">
        <v>1463.748</v>
      </c>
      <c r="L46" s="482">
        <v>1575.093</v>
      </c>
      <c r="M46" s="482">
        <v>1575.753</v>
      </c>
      <c r="N46" s="482">
        <v>1258.138</v>
      </c>
      <c r="O46" s="482">
        <v>1258.138</v>
      </c>
      <c r="P46" s="482">
        <v>1258.138</v>
      </c>
      <c r="Q46" s="482">
        <v>1258.138</v>
      </c>
      <c r="R46" s="482">
        <v>1495.608</v>
      </c>
      <c r="S46" s="482">
        <v>1721.133</v>
      </c>
      <c r="T46" s="482">
        <v>1515.423</v>
      </c>
      <c r="U46" s="482">
        <v>1515.423</v>
      </c>
      <c r="V46" s="482">
        <v>1515.423</v>
      </c>
      <c r="W46" s="482">
        <v>1952.653</v>
      </c>
      <c r="X46" s="482">
        <v>1952.653</v>
      </c>
      <c r="Y46" s="482">
        <v>1952.653</v>
      </c>
      <c r="Z46" s="482">
        <v>2581.588</v>
      </c>
      <c r="AA46" s="482">
        <v>2581.588</v>
      </c>
      <c r="AB46" s="482">
        <v>2246.018</v>
      </c>
      <c r="AC46" s="482">
        <v>2243.958</v>
      </c>
      <c r="AD46" s="482">
        <v>2243.958</v>
      </c>
      <c r="AE46" s="482">
        <v>2243.958</v>
      </c>
      <c r="AF46" s="482">
        <v>2246.018</v>
      </c>
      <c r="AG46" s="482">
        <v>2140.323</v>
      </c>
    </row>
    <row r="47" ht="18" spans="1:33">
      <c r="A47" s="572"/>
      <c r="B47" s="572">
        <v>20</v>
      </c>
      <c r="C47" s="571">
        <v>1256.187</v>
      </c>
      <c r="D47" s="482">
        <v>1930.91</v>
      </c>
      <c r="E47" s="482">
        <v>1006.95</v>
      </c>
      <c r="F47" s="482">
        <v>959.29</v>
      </c>
      <c r="G47" s="482">
        <v>1949.825</v>
      </c>
      <c r="H47" s="482">
        <v>1466.855</v>
      </c>
      <c r="I47" s="482">
        <v>1887.075</v>
      </c>
      <c r="J47" s="482">
        <v>1468.4</v>
      </c>
      <c r="K47" s="482">
        <v>1470.475</v>
      </c>
      <c r="L47" s="482">
        <v>1588.515</v>
      </c>
      <c r="M47" s="482">
        <v>1589.06</v>
      </c>
      <c r="N47" s="482">
        <v>1267.325</v>
      </c>
      <c r="O47" s="482">
        <v>1267.325</v>
      </c>
      <c r="P47" s="482">
        <v>1267.325</v>
      </c>
      <c r="Q47" s="482">
        <v>1267.325</v>
      </c>
      <c r="R47" s="482">
        <v>1504.495</v>
      </c>
      <c r="S47" s="482">
        <v>1729.82</v>
      </c>
      <c r="T47" s="482">
        <v>1524.11</v>
      </c>
      <c r="U47" s="482">
        <v>1524.11</v>
      </c>
      <c r="V47" s="482">
        <v>1524.11</v>
      </c>
      <c r="W47" s="482">
        <v>1961.84</v>
      </c>
      <c r="X47" s="482">
        <v>1961.84</v>
      </c>
      <c r="Y47" s="482">
        <v>1961.84</v>
      </c>
      <c r="Z47" s="482">
        <v>2590.375</v>
      </c>
      <c r="AA47" s="482">
        <v>2590.375</v>
      </c>
      <c r="AB47" s="482">
        <v>2259.34</v>
      </c>
      <c r="AC47" s="482">
        <v>2257.28</v>
      </c>
      <c r="AD47" s="482">
        <v>2257.28</v>
      </c>
      <c r="AE47" s="482">
        <v>2257.28</v>
      </c>
      <c r="AF47" s="482">
        <v>2259.34</v>
      </c>
      <c r="AG47" s="482">
        <v>2153.645</v>
      </c>
    </row>
    <row r="48" ht="18" spans="1:33">
      <c r="A48" s="572"/>
      <c r="B48" s="572">
        <v>20.5</v>
      </c>
      <c r="C48" s="571">
        <v>1288.997</v>
      </c>
      <c r="D48" s="482">
        <v>1978.297</v>
      </c>
      <c r="E48" s="482">
        <v>1045.582</v>
      </c>
      <c r="F48" s="482">
        <v>996.692</v>
      </c>
      <c r="G48" s="482">
        <v>2028.672</v>
      </c>
      <c r="H48" s="482">
        <v>1528.292</v>
      </c>
      <c r="I48" s="482">
        <v>1969.642</v>
      </c>
      <c r="J48" s="482">
        <v>1529.737</v>
      </c>
      <c r="K48" s="482">
        <v>1532.297</v>
      </c>
      <c r="L48" s="482">
        <v>1649.322</v>
      </c>
      <c r="M48" s="482">
        <v>1649.867</v>
      </c>
      <c r="N48" s="482">
        <v>1316.787</v>
      </c>
      <c r="O48" s="482">
        <v>1316.787</v>
      </c>
      <c r="P48" s="482">
        <v>1316.787</v>
      </c>
      <c r="Q48" s="482">
        <v>1316.787</v>
      </c>
      <c r="R48" s="482">
        <v>1565.402</v>
      </c>
      <c r="S48" s="482">
        <v>1802.587</v>
      </c>
      <c r="T48" s="482">
        <v>1586.447</v>
      </c>
      <c r="U48" s="482">
        <v>1586.447</v>
      </c>
      <c r="V48" s="482">
        <v>1586.447</v>
      </c>
      <c r="W48" s="482">
        <v>2045.737</v>
      </c>
      <c r="X48" s="482">
        <v>2045.737</v>
      </c>
      <c r="Y48" s="482">
        <v>2045.737</v>
      </c>
      <c r="Z48" s="482">
        <v>2705.917</v>
      </c>
      <c r="AA48" s="482">
        <v>2705.917</v>
      </c>
      <c r="AB48" s="482">
        <v>2353.667</v>
      </c>
      <c r="AC48" s="482">
        <v>2351.607</v>
      </c>
      <c r="AD48" s="482">
        <v>2351.607</v>
      </c>
      <c r="AE48" s="482">
        <v>2351.607</v>
      </c>
      <c r="AF48" s="482">
        <v>2353.667</v>
      </c>
      <c r="AG48" s="482">
        <v>2242.807</v>
      </c>
    </row>
    <row r="49" ht="18" spans="1:33">
      <c r="A49" s="572"/>
      <c r="B49" s="572">
        <v>21</v>
      </c>
      <c r="C49" s="571">
        <v>1368.157</v>
      </c>
      <c r="D49" s="482">
        <v>2019.059</v>
      </c>
      <c r="E49" s="482">
        <v>1051.894</v>
      </c>
      <c r="F49" s="482">
        <v>1002.219</v>
      </c>
      <c r="G49" s="482">
        <v>2042.094</v>
      </c>
      <c r="H49" s="482">
        <v>1534.804</v>
      </c>
      <c r="I49" s="482">
        <v>1976.254</v>
      </c>
      <c r="J49" s="482">
        <v>1536.449</v>
      </c>
      <c r="K49" s="482">
        <v>1538.509</v>
      </c>
      <c r="L49" s="482">
        <v>1662.844</v>
      </c>
      <c r="M49" s="482">
        <v>1663.389</v>
      </c>
      <c r="N49" s="482">
        <v>1325.674</v>
      </c>
      <c r="O49" s="482">
        <v>1325.674</v>
      </c>
      <c r="P49" s="482">
        <v>1325.674</v>
      </c>
      <c r="Q49" s="482">
        <v>1325.674</v>
      </c>
      <c r="R49" s="482">
        <v>1574.689</v>
      </c>
      <c r="S49" s="482">
        <v>1811.374</v>
      </c>
      <c r="T49" s="482">
        <v>1595.234</v>
      </c>
      <c r="U49" s="482">
        <v>1595.234</v>
      </c>
      <c r="V49" s="482">
        <v>1595.234</v>
      </c>
      <c r="W49" s="482">
        <v>2054.024</v>
      </c>
      <c r="X49" s="482">
        <v>2054.024</v>
      </c>
      <c r="Y49" s="482">
        <v>2054.024</v>
      </c>
      <c r="Z49" s="482">
        <v>2715.219</v>
      </c>
      <c r="AA49" s="482">
        <v>2715.219</v>
      </c>
      <c r="AB49" s="482">
        <v>2367.089</v>
      </c>
      <c r="AC49" s="482">
        <v>2365.029</v>
      </c>
      <c r="AD49" s="482">
        <v>2365.029</v>
      </c>
      <c r="AE49" s="482">
        <v>2365.029</v>
      </c>
      <c r="AF49" s="482">
        <v>2367.089</v>
      </c>
      <c r="AG49" s="482">
        <v>2256.229</v>
      </c>
    </row>
    <row r="50" ht="18" spans="1:33">
      <c r="A50" s="572"/>
      <c r="B50" s="572">
        <v>21.5</v>
      </c>
      <c r="C50" s="571">
        <v>1385.62</v>
      </c>
      <c r="D50" s="482">
        <v>2064.706</v>
      </c>
      <c r="E50" s="482">
        <v>1090.031</v>
      </c>
      <c r="F50" s="482">
        <v>1023.256</v>
      </c>
      <c r="G50" s="482">
        <v>2119.431</v>
      </c>
      <c r="H50" s="482">
        <v>1595.386</v>
      </c>
      <c r="I50" s="482">
        <v>2057.096</v>
      </c>
      <c r="J50" s="482">
        <v>1597.016</v>
      </c>
      <c r="K50" s="482">
        <v>1598.376</v>
      </c>
      <c r="L50" s="482">
        <v>1722.456</v>
      </c>
      <c r="M50" s="482">
        <v>1723.001</v>
      </c>
      <c r="N50" s="482">
        <v>1373.586</v>
      </c>
      <c r="O50" s="482">
        <v>1373.586</v>
      </c>
      <c r="P50" s="482">
        <v>1373.586</v>
      </c>
      <c r="Q50" s="482">
        <v>1373.586</v>
      </c>
      <c r="R50" s="482">
        <v>1633.381</v>
      </c>
      <c r="S50" s="482">
        <v>1882.131</v>
      </c>
      <c r="T50" s="482">
        <v>1655.611</v>
      </c>
      <c r="U50" s="482">
        <v>1655.611</v>
      </c>
      <c r="V50" s="482">
        <v>1655.611</v>
      </c>
      <c r="W50" s="482">
        <v>2136.746</v>
      </c>
      <c r="X50" s="482">
        <v>2136.746</v>
      </c>
      <c r="Y50" s="482">
        <v>2136.746</v>
      </c>
      <c r="Z50" s="482">
        <v>2827.481</v>
      </c>
      <c r="AA50" s="482">
        <v>2827.481</v>
      </c>
      <c r="AB50" s="482">
        <v>2459.011</v>
      </c>
      <c r="AC50" s="482">
        <v>2457.366</v>
      </c>
      <c r="AD50" s="482">
        <v>2457.366</v>
      </c>
      <c r="AE50" s="482">
        <v>2457.366</v>
      </c>
      <c r="AF50" s="482">
        <v>2459.011</v>
      </c>
      <c r="AG50" s="482">
        <v>2342.626</v>
      </c>
    </row>
    <row r="51" ht="18" spans="1:33">
      <c r="A51" s="572"/>
      <c r="B51" s="572">
        <v>22</v>
      </c>
      <c r="C51" s="571">
        <v>1409.675</v>
      </c>
      <c r="D51" s="482">
        <v>2105.293</v>
      </c>
      <c r="E51" s="482">
        <v>1096.743</v>
      </c>
      <c r="F51" s="482">
        <v>1028.768</v>
      </c>
      <c r="G51" s="482">
        <v>2132.338</v>
      </c>
      <c r="H51" s="482">
        <v>1601.583</v>
      </c>
      <c r="I51" s="482">
        <v>2063.208</v>
      </c>
      <c r="J51" s="482">
        <v>1603.128</v>
      </c>
      <c r="K51" s="482">
        <v>1604.588</v>
      </c>
      <c r="L51" s="482">
        <v>1735.263</v>
      </c>
      <c r="M51" s="482">
        <v>1735.908</v>
      </c>
      <c r="N51" s="482">
        <v>1382.773</v>
      </c>
      <c r="O51" s="482">
        <v>1382.773</v>
      </c>
      <c r="P51" s="482">
        <v>1382.773</v>
      </c>
      <c r="Q51" s="482">
        <v>1382.773</v>
      </c>
      <c r="R51" s="482">
        <v>1642.353</v>
      </c>
      <c r="S51" s="482">
        <v>1891.203</v>
      </c>
      <c r="T51" s="482">
        <v>1664.383</v>
      </c>
      <c r="U51" s="482">
        <v>1664.383</v>
      </c>
      <c r="V51" s="482">
        <v>1664.383</v>
      </c>
      <c r="W51" s="482">
        <v>2144.933</v>
      </c>
      <c r="X51" s="482">
        <v>2144.933</v>
      </c>
      <c r="Y51" s="482">
        <v>2144.933</v>
      </c>
      <c r="Z51" s="482">
        <v>2836.053</v>
      </c>
      <c r="AA51" s="482">
        <v>2836.053</v>
      </c>
      <c r="AB51" s="482">
        <v>2471.718</v>
      </c>
      <c r="AC51" s="482">
        <v>2470.258</v>
      </c>
      <c r="AD51" s="482">
        <v>2470.258</v>
      </c>
      <c r="AE51" s="482">
        <v>2470.258</v>
      </c>
      <c r="AF51" s="482">
        <v>2471.718</v>
      </c>
      <c r="AG51" s="482">
        <v>2356.018</v>
      </c>
    </row>
    <row r="52" ht="18" spans="1:33">
      <c r="A52" s="572"/>
      <c r="B52" s="572">
        <v>22.5</v>
      </c>
      <c r="C52" s="571">
        <v>1446.09</v>
      </c>
      <c r="D52" s="482">
        <v>2152.82</v>
      </c>
      <c r="E52" s="482">
        <v>1135.33</v>
      </c>
      <c r="F52" s="482">
        <v>1065.61</v>
      </c>
      <c r="G52" s="482">
        <v>2211.665</v>
      </c>
      <c r="H52" s="482">
        <v>1663.315</v>
      </c>
      <c r="I52" s="482">
        <v>2146.025</v>
      </c>
      <c r="J52" s="482">
        <v>1664.86</v>
      </c>
      <c r="K52" s="482">
        <v>1666.92</v>
      </c>
      <c r="L52" s="482">
        <v>1796.565</v>
      </c>
      <c r="M52" s="482">
        <v>1796.61</v>
      </c>
      <c r="N52" s="482">
        <v>1432.245</v>
      </c>
      <c r="O52" s="482">
        <v>1432.245</v>
      </c>
      <c r="P52" s="482">
        <v>1432.245</v>
      </c>
      <c r="Q52" s="482">
        <v>1432.245</v>
      </c>
      <c r="R52" s="482">
        <v>1703.455</v>
      </c>
      <c r="S52" s="482">
        <v>1963.335</v>
      </c>
      <c r="T52" s="482">
        <v>1726.615</v>
      </c>
      <c r="U52" s="482">
        <v>1726.615</v>
      </c>
      <c r="V52" s="482">
        <v>1726.615</v>
      </c>
      <c r="W52" s="482">
        <v>2228.995</v>
      </c>
      <c r="X52" s="482">
        <v>2228.995</v>
      </c>
      <c r="Y52" s="482">
        <v>2228.995</v>
      </c>
      <c r="Z52" s="482">
        <v>2951.4</v>
      </c>
      <c r="AA52" s="482">
        <v>2951.4</v>
      </c>
      <c r="AB52" s="482">
        <v>2566.98</v>
      </c>
      <c r="AC52" s="482">
        <v>2564.92</v>
      </c>
      <c r="AD52" s="482">
        <v>2564.92</v>
      </c>
      <c r="AE52" s="482">
        <v>2564.92</v>
      </c>
      <c r="AF52" s="482">
        <v>2566.98</v>
      </c>
      <c r="AG52" s="482">
        <v>2445.03</v>
      </c>
    </row>
    <row r="53" ht="18" spans="1:33">
      <c r="A53" s="572"/>
      <c r="B53" s="572">
        <v>23</v>
      </c>
      <c r="C53" s="571">
        <v>1470.145</v>
      </c>
      <c r="D53" s="482">
        <v>2193.907</v>
      </c>
      <c r="E53" s="482">
        <v>1142.027</v>
      </c>
      <c r="F53" s="482">
        <v>1070.522</v>
      </c>
      <c r="G53" s="482">
        <v>2225.072</v>
      </c>
      <c r="H53" s="482">
        <v>1670.027</v>
      </c>
      <c r="I53" s="482">
        <v>2152.137</v>
      </c>
      <c r="J53" s="482">
        <v>1671.572</v>
      </c>
      <c r="K53" s="482">
        <v>1673.532</v>
      </c>
      <c r="L53" s="482">
        <v>1809.357</v>
      </c>
      <c r="M53" s="482">
        <v>1810.017</v>
      </c>
      <c r="N53" s="482">
        <v>1440.932</v>
      </c>
      <c r="O53" s="482">
        <v>1440.932</v>
      </c>
      <c r="P53" s="482">
        <v>1440.932</v>
      </c>
      <c r="Q53" s="482">
        <v>1440.932</v>
      </c>
      <c r="R53" s="482">
        <v>1712.142</v>
      </c>
      <c r="S53" s="482">
        <v>1972.022</v>
      </c>
      <c r="T53" s="482">
        <v>1735.402</v>
      </c>
      <c r="U53" s="482">
        <v>1735.402</v>
      </c>
      <c r="V53" s="482">
        <v>1735.402</v>
      </c>
      <c r="W53" s="482">
        <v>2238.167</v>
      </c>
      <c r="X53" s="482">
        <v>2238.167</v>
      </c>
      <c r="Y53" s="482">
        <v>2238.167</v>
      </c>
      <c r="Z53" s="482">
        <v>2960.087</v>
      </c>
      <c r="AA53" s="482">
        <v>2960.087</v>
      </c>
      <c r="AB53" s="482">
        <v>2579.772</v>
      </c>
      <c r="AC53" s="482">
        <v>2577.827</v>
      </c>
      <c r="AD53" s="482">
        <v>2577.827</v>
      </c>
      <c r="AE53" s="482">
        <v>2577.827</v>
      </c>
      <c r="AF53" s="482">
        <v>2579.772</v>
      </c>
      <c r="AG53" s="482">
        <v>2458.422</v>
      </c>
    </row>
    <row r="54" ht="18" spans="1:33">
      <c r="A54" s="572"/>
      <c r="B54" s="572">
        <v>23.5</v>
      </c>
      <c r="C54" s="571">
        <v>1506.56</v>
      </c>
      <c r="D54" s="482">
        <v>2240.619</v>
      </c>
      <c r="E54" s="482">
        <v>1181.214</v>
      </c>
      <c r="F54" s="482">
        <v>1107.364</v>
      </c>
      <c r="G54" s="482">
        <v>2303.699</v>
      </c>
      <c r="H54" s="482">
        <v>1731.259</v>
      </c>
      <c r="I54" s="482">
        <v>2235.154</v>
      </c>
      <c r="J54" s="482">
        <v>1732.889</v>
      </c>
      <c r="K54" s="482">
        <v>1735.349</v>
      </c>
      <c r="L54" s="482">
        <v>1870.174</v>
      </c>
      <c r="M54" s="482">
        <v>1871.119</v>
      </c>
      <c r="N54" s="482">
        <v>1489.804</v>
      </c>
      <c r="O54" s="482">
        <v>1489.804</v>
      </c>
      <c r="P54" s="482">
        <v>1489.804</v>
      </c>
      <c r="Q54" s="482">
        <v>1489.804</v>
      </c>
      <c r="R54" s="482">
        <v>1773.544</v>
      </c>
      <c r="S54" s="482">
        <v>2045.254</v>
      </c>
      <c r="T54" s="482">
        <v>1797.734</v>
      </c>
      <c r="U54" s="482">
        <v>1797.734</v>
      </c>
      <c r="V54" s="482">
        <v>1797.734</v>
      </c>
      <c r="W54" s="482">
        <v>2322.129</v>
      </c>
      <c r="X54" s="482">
        <v>2322.129</v>
      </c>
      <c r="Y54" s="482">
        <v>2322.129</v>
      </c>
      <c r="Z54" s="482">
        <v>3075.534</v>
      </c>
      <c r="AA54" s="482">
        <v>3075.534</v>
      </c>
      <c r="AB54" s="482">
        <v>2674.434</v>
      </c>
      <c r="AC54" s="482">
        <v>2672.489</v>
      </c>
      <c r="AD54" s="482">
        <v>2672.489</v>
      </c>
      <c r="AE54" s="482">
        <v>2672.489</v>
      </c>
      <c r="AF54" s="482">
        <v>2674.434</v>
      </c>
      <c r="AG54" s="482">
        <v>2547.934</v>
      </c>
    </row>
    <row r="55" ht="18" spans="1:33">
      <c r="A55" s="572"/>
      <c r="B55" s="572">
        <v>24</v>
      </c>
      <c r="C55" s="571">
        <v>1530.615</v>
      </c>
      <c r="D55" s="482">
        <v>2281.906</v>
      </c>
      <c r="E55" s="482">
        <v>1187.326</v>
      </c>
      <c r="F55" s="482">
        <v>1112.876</v>
      </c>
      <c r="G55" s="482">
        <v>2316.691</v>
      </c>
      <c r="H55" s="482">
        <v>1737.856</v>
      </c>
      <c r="I55" s="482">
        <v>2241.766</v>
      </c>
      <c r="J55" s="482">
        <v>1739.401</v>
      </c>
      <c r="K55" s="482">
        <v>1741.561</v>
      </c>
      <c r="L55" s="482">
        <v>1883.566</v>
      </c>
      <c r="M55" s="482">
        <v>1884.526</v>
      </c>
      <c r="N55" s="482">
        <v>1499.076</v>
      </c>
      <c r="O55" s="482">
        <v>1499.076</v>
      </c>
      <c r="P55" s="482">
        <v>1499.076</v>
      </c>
      <c r="Q55" s="482">
        <v>1499.076</v>
      </c>
      <c r="R55" s="482">
        <v>1782.716</v>
      </c>
      <c r="S55" s="482">
        <v>2053.926</v>
      </c>
      <c r="T55" s="482">
        <v>1806.406</v>
      </c>
      <c r="U55" s="482">
        <v>1806.406</v>
      </c>
      <c r="V55" s="482">
        <v>1806.406</v>
      </c>
      <c r="W55" s="482">
        <v>2330.801</v>
      </c>
      <c r="X55" s="482">
        <v>2330.801</v>
      </c>
      <c r="Y55" s="482">
        <v>2330.801</v>
      </c>
      <c r="Z55" s="482">
        <v>3084.706</v>
      </c>
      <c r="AA55" s="482">
        <v>3084.706</v>
      </c>
      <c r="AB55" s="482">
        <v>2687.441</v>
      </c>
      <c r="AC55" s="482">
        <v>2685.381</v>
      </c>
      <c r="AD55" s="482">
        <v>2685.381</v>
      </c>
      <c r="AE55" s="482">
        <v>2685.381</v>
      </c>
      <c r="AF55" s="482">
        <v>2687.441</v>
      </c>
      <c r="AG55" s="482">
        <v>2560.841</v>
      </c>
    </row>
    <row r="56" ht="18" spans="1:33">
      <c r="A56" s="572"/>
      <c r="B56" s="572">
        <v>24.5</v>
      </c>
      <c r="C56" s="571">
        <v>1566.927</v>
      </c>
      <c r="D56" s="482">
        <v>2328.618</v>
      </c>
      <c r="E56" s="482">
        <v>1225.898</v>
      </c>
      <c r="F56" s="482">
        <v>1149.818</v>
      </c>
      <c r="G56" s="482">
        <v>2395.833</v>
      </c>
      <c r="H56" s="482">
        <v>1799.688</v>
      </c>
      <c r="I56" s="482">
        <v>2324.183</v>
      </c>
      <c r="J56" s="482">
        <v>1801.133</v>
      </c>
      <c r="K56" s="482">
        <v>1803.293</v>
      </c>
      <c r="L56" s="482">
        <v>1944.783</v>
      </c>
      <c r="M56" s="482">
        <v>1945.428</v>
      </c>
      <c r="N56" s="482">
        <v>1548.663</v>
      </c>
      <c r="O56" s="482">
        <v>1548.663</v>
      </c>
      <c r="P56" s="482">
        <v>1548.663</v>
      </c>
      <c r="Q56" s="482">
        <v>1548.663</v>
      </c>
      <c r="R56" s="482">
        <v>1843.433</v>
      </c>
      <c r="S56" s="482">
        <v>2126.473</v>
      </c>
      <c r="T56" s="482">
        <v>1869.253</v>
      </c>
      <c r="U56" s="482">
        <v>1869.253</v>
      </c>
      <c r="V56" s="482">
        <v>1869.253</v>
      </c>
      <c r="W56" s="482">
        <v>2415.163</v>
      </c>
      <c r="X56" s="482">
        <v>2415.163</v>
      </c>
      <c r="Y56" s="482">
        <v>2415.163</v>
      </c>
      <c r="Z56" s="482">
        <v>3199.868</v>
      </c>
      <c r="AA56" s="482">
        <v>3199.868</v>
      </c>
      <c r="AB56" s="482">
        <v>2782.503</v>
      </c>
      <c r="AC56" s="482">
        <v>2780.543</v>
      </c>
      <c r="AD56" s="482">
        <v>2780.543</v>
      </c>
      <c r="AE56" s="482">
        <v>2780.543</v>
      </c>
      <c r="AF56" s="482">
        <v>2782.503</v>
      </c>
      <c r="AG56" s="482">
        <v>2650.253</v>
      </c>
    </row>
    <row r="57" ht="18" spans="1:33">
      <c r="A57" s="572"/>
      <c r="B57" s="572">
        <v>25</v>
      </c>
      <c r="C57" s="571">
        <v>1590.467</v>
      </c>
      <c r="D57" s="482">
        <v>2369.905</v>
      </c>
      <c r="E57" s="482">
        <v>1232.61</v>
      </c>
      <c r="F57" s="482">
        <v>1155.23</v>
      </c>
      <c r="G57" s="482">
        <v>2409.225</v>
      </c>
      <c r="H57" s="482">
        <v>1805.8</v>
      </c>
      <c r="I57" s="482">
        <v>2330.795</v>
      </c>
      <c r="J57" s="482">
        <v>1807.245</v>
      </c>
      <c r="K57" s="482">
        <v>1809.505</v>
      </c>
      <c r="L57" s="482">
        <v>1957.975</v>
      </c>
      <c r="M57" s="482">
        <v>1958.735</v>
      </c>
      <c r="N57" s="482">
        <v>1557.335</v>
      </c>
      <c r="O57" s="482">
        <v>1557.335</v>
      </c>
      <c r="P57" s="482">
        <v>1557.335</v>
      </c>
      <c r="Q57" s="482">
        <v>1557.335</v>
      </c>
      <c r="R57" s="482">
        <v>1852.205</v>
      </c>
      <c r="S57" s="482">
        <v>2135.245</v>
      </c>
      <c r="T57" s="482">
        <v>1877.425</v>
      </c>
      <c r="U57" s="482">
        <v>1877.425</v>
      </c>
      <c r="V57" s="482">
        <v>1877.425</v>
      </c>
      <c r="W57" s="482">
        <v>2423.95</v>
      </c>
      <c r="X57" s="482">
        <v>2423.95</v>
      </c>
      <c r="Y57" s="482">
        <v>2423.95</v>
      </c>
      <c r="Z57" s="482">
        <v>3208.84</v>
      </c>
      <c r="AA57" s="482">
        <v>3208.84</v>
      </c>
      <c r="AB57" s="482">
        <v>2794.795</v>
      </c>
      <c r="AC57" s="482">
        <v>2793.435</v>
      </c>
      <c r="AD57" s="482">
        <v>2793.435</v>
      </c>
      <c r="AE57" s="482">
        <v>2793.435</v>
      </c>
      <c r="AF57" s="482">
        <v>2794.795</v>
      </c>
      <c r="AG57" s="482">
        <v>2663.745</v>
      </c>
    </row>
    <row r="58" ht="18" spans="1:33">
      <c r="A58" s="572"/>
      <c r="B58" s="572">
        <v>25.5</v>
      </c>
      <c r="C58" s="571">
        <v>1627.603</v>
      </c>
      <c r="D58" s="482">
        <v>2417.232</v>
      </c>
      <c r="E58" s="482">
        <v>1271.682</v>
      </c>
      <c r="F58" s="482">
        <v>1192.072</v>
      </c>
      <c r="G58" s="482">
        <v>2488.552</v>
      </c>
      <c r="H58" s="482">
        <v>1868.132</v>
      </c>
      <c r="I58" s="482">
        <v>2413.127</v>
      </c>
      <c r="J58" s="482">
        <v>1869.177</v>
      </c>
      <c r="K58" s="482">
        <v>1871.222</v>
      </c>
      <c r="L58" s="482">
        <v>2018.892</v>
      </c>
      <c r="M58" s="482">
        <v>2019.437</v>
      </c>
      <c r="N58" s="482">
        <v>1606.722</v>
      </c>
      <c r="O58" s="482">
        <v>1606.722</v>
      </c>
      <c r="P58" s="482">
        <v>1606.722</v>
      </c>
      <c r="Q58" s="482">
        <v>1606.722</v>
      </c>
      <c r="R58" s="482">
        <v>1912.907</v>
      </c>
      <c r="S58" s="482">
        <v>2207.777</v>
      </c>
      <c r="T58" s="482">
        <v>1939.672</v>
      </c>
      <c r="U58" s="482">
        <v>1939.672</v>
      </c>
      <c r="V58" s="482">
        <v>1939.672</v>
      </c>
      <c r="W58" s="482">
        <v>2507.812</v>
      </c>
      <c r="X58" s="482">
        <v>2507.812</v>
      </c>
      <c r="Y58" s="482">
        <v>2507.812</v>
      </c>
      <c r="Z58" s="482">
        <v>3324.487</v>
      </c>
      <c r="AA58" s="482">
        <v>3324.487</v>
      </c>
      <c r="AB58" s="482">
        <v>2890.157</v>
      </c>
      <c r="AC58" s="482">
        <v>2888.097</v>
      </c>
      <c r="AD58" s="482">
        <v>2888.097</v>
      </c>
      <c r="AE58" s="482">
        <v>2888.097</v>
      </c>
      <c r="AF58" s="482">
        <v>2890.157</v>
      </c>
      <c r="AG58" s="482">
        <v>2752.757</v>
      </c>
    </row>
    <row r="59" ht="18" spans="1:33">
      <c r="A59" s="572"/>
      <c r="B59" s="572">
        <v>26</v>
      </c>
      <c r="C59" s="571">
        <v>1651.04</v>
      </c>
      <c r="D59" s="482">
        <v>2457.819</v>
      </c>
      <c r="E59" s="482">
        <v>1278.294</v>
      </c>
      <c r="F59" s="482">
        <v>1197.084</v>
      </c>
      <c r="G59" s="482">
        <v>2501.359</v>
      </c>
      <c r="H59" s="482">
        <v>1874.744</v>
      </c>
      <c r="I59" s="482">
        <v>2419.824</v>
      </c>
      <c r="J59" s="482">
        <v>1875.874</v>
      </c>
      <c r="K59" s="482">
        <v>1877.934</v>
      </c>
      <c r="L59" s="482">
        <v>2032.184</v>
      </c>
      <c r="M59" s="482">
        <v>2032.829</v>
      </c>
      <c r="N59" s="482">
        <v>1615.894</v>
      </c>
      <c r="O59" s="482">
        <v>1615.894</v>
      </c>
      <c r="P59" s="482">
        <v>1615.894</v>
      </c>
      <c r="Q59" s="482">
        <v>1615.894</v>
      </c>
      <c r="R59" s="482">
        <v>1922.094</v>
      </c>
      <c r="S59" s="482">
        <v>2216.964</v>
      </c>
      <c r="T59" s="482">
        <v>1948.444</v>
      </c>
      <c r="U59" s="482">
        <v>1948.444</v>
      </c>
      <c r="V59" s="482">
        <v>1948.444</v>
      </c>
      <c r="W59" s="482">
        <v>2516.984</v>
      </c>
      <c r="X59" s="482">
        <v>2516.984</v>
      </c>
      <c r="Y59" s="482">
        <v>2516.984</v>
      </c>
      <c r="Z59" s="482">
        <v>3333.259</v>
      </c>
      <c r="AA59" s="482">
        <v>3333.259</v>
      </c>
      <c r="AB59" s="482">
        <v>2903.049</v>
      </c>
      <c r="AC59" s="482">
        <v>2901.404</v>
      </c>
      <c r="AD59" s="482">
        <v>2901.404</v>
      </c>
      <c r="AE59" s="482">
        <v>2901.404</v>
      </c>
      <c r="AF59" s="482">
        <v>2903.049</v>
      </c>
      <c r="AG59" s="482">
        <v>2765.564</v>
      </c>
    </row>
    <row r="60" ht="18" spans="1:33">
      <c r="A60" s="572"/>
      <c r="B60" s="572">
        <v>26.5</v>
      </c>
      <c r="C60" s="571">
        <v>1688.073</v>
      </c>
      <c r="D60" s="482">
        <v>2505.231</v>
      </c>
      <c r="E60" s="482">
        <v>1316.981</v>
      </c>
      <c r="F60" s="482">
        <v>1234.426</v>
      </c>
      <c r="G60" s="482">
        <v>2580.686</v>
      </c>
      <c r="H60" s="482">
        <v>1936.061</v>
      </c>
      <c r="I60" s="482">
        <v>2502.156</v>
      </c>
      <c r="J60" s="482">
        <v>1937.706</v>
      </c>
      <c r="K60" s="482">
        <v>1939.666</v>
      </c>
      <c r="L60" s="482">
        <v>2093.001</v>
      </c>
      <c r="M60" s="482">
        <v>2094.046</v>
      </c>
      <c r="N60" s="482">
        <v>1665.266</v>
      </c>
      <c r="O60" s="482">
        <v>1665.266</v>
      </c>
      <c r="P60" s="482">
        <v>1665.266</v>
      </c>
      <c r="Q60" s="482">
        <v>1665.266</v>
      </c>
      <c r="R60" s="482">
        <v>1982.796</v>
      </c>
      <c r="S60" s="482">
        <v>2289.196</v>
      </c>
      <c r="T60" s="482">
        <v>2010.676</v>
      </c>
      <c r="U60" s="482">
        <v>2010.676</v>
      </c>
      <c r="V60" s="482">
        <v>2010.676</v>
      </c>
      <c r="W60" s="482">
        <v>2601.046</v>
      </c>
      <c r="X60" s="482">
        <v>2601.046</v>
      </c>
      <c r="Y60" s="482">
        <v>2601.046</v>
      </c>
      <c r="Z60" s="482">
        <v>3448.521</v>
      </c>
      <c r="AA60" s="482">
        <v>3448.521</v>
      </c>
      <c r="AB60" s="482">
        <v>2997.711</v>
      </c>
      <c r="AC60" s="482">
        <v>2995.766</v>
      </c>
      <c r="AD60" s="482">
        <v>2995.766</v>
      </c>
      <c r="AE60" s="482">
        <v>2995.766</v>
      </c>
      <c r="AF60" s="482">
        <v>2997.711</v>
      </c>
      <c r="AG60" s="482">
        <v>2855.276</v>
      </c>
    </row>
    <row r="61" ht="18" spans="1:33">
      <c r="A61" s="572"/>
      <c r="B61" s="572">
        <v>27</v>
      </c>
      <c r="C61" s="571">
        <v>1711.613</v>
      </c>
      <c r="D61" s="482">
        <v>2545.918</v>
      </c>
      <c r="E61" s="482">
        <v>1322.993</v>
      </c>
      <c r="F61" s="482">
        <v>1239.338</v>
      </c>
      <c r="G61" s="482">
        <v>2593.993</v>
      </c>
      <c r="H61" s="482">
        <v>1942.873</v>
      </c>
      <c r="I61" s="482">
        <v>2508.668</v>
      </c>
      <c r="J61" s="482">
        <v>1944.318</v>
      </c>
      <c r="K61" s="482">
        <v>1946.278</v>
      </c>
      <c r="L61" s="482">
        <v>2106.393</v>
      </c>
      <c r="M61" s="482">
        <v>2107.438</v>
      </c>
      <c r="N61" s="482">
        <v>1674.053</v>
      </c>
      <c r="O61" s="482">
        <v>1674.053</v>
      </c>
      <c r="P61" s="482">
        <v>1674.053</v>
      </c>
      <c r="Q61" s="482">
        <v>1674.053</v>
      </c>
      <c r="R61" s="482">
        <v>1991.668</v>
      </c>
      <c r="S61" s="482">
        <v>2297.868</v>
      </c>
      <c r="T61" s="482">
        <v>2019.963</v>
      </c>
      <c r="U61" s="482">
        <v>2019.963</v>
      </c>
      <c r="V61" s="482">
        <v>2019.963</v>
      </c>
      <c r="W61" s="482">
        <v>2609.718</v>
      </c>
      <c r="X61" s="482">
        <v>2609.718</v>
      </c>
      <c r="Y61" s="482">
        <v>2609.718</v>
      </c>
      <c r="Z61" s="482">
        <v>3457.393</v>
      </c>
      <c r="AA61" s="482">
        <v>3457.393</v>
      </c>
      <c r="AB61" s="482">
        <v>3010.518</v>
      </c>
      <c r="AC61" s="482">
        <v>3009.058</v>
      </c>
      <c r="AD61" s="482">
        <v>3009.058</v>
      </c>
      <c r="AE61" s="482">
        <v>3009.058</v>
      </c>
      <c r="AF61" s="482">
        <v>3010.518</v>
      </c>
      <c r="AG61" s="482">
        <v>2867.968</v>
      </c>
    </row>
    <row r="62" ht="18" spans="1:33">
      <c r="A62" s="572"/>
      <c r="B62" s="572">
        <v>27.5</v>
      </c>
      <c r="C62" s="571">
        <v>1748.028</v>
      </c>
      <c r="D62" s="482">
        <v>2593.33</v>
      </c>
      <c r="E62" s="482">
        <v>1362.265</v>
      </c>
      <c r="F62" s="482">
        <v>1276.295</v>
      </c>
      <c r="G62" s="482">
        <v>2673.42</v>
      </c>
      <c r="H62" s="482">
        <v>2004.505</v>
      </c>
      <c r="I62" s="482">
        <v>2591.785</v>
      </c>
      <c r="J62" s="482">
        <v>2005.95</v>
      </c>
      <c r="K62" s="482">
        <v>2008.11</v>
      </c>
      <c r="L62" s="482">
        <v>2167.71</v>
      </c>
      <c r="M62" s="482">
        <v>2168.255</v>
      </c>
      <c r="N62" s="482">
        <v>1724.025</v>
      </c>
      <c r="O62" s="482">
        <v>1724.025</v>
      </c>
      <c r="P62" s="482">
        <v>1724.025</v>
      </c>
      <c r="Q62" s="482">
        <v>1724.025</v>
      </c>
      <c r="R62" s="482">
        <v>2052.885</v>
      </c>
      <c r="S62" s="482">
        <v>2370.9</v>
      </c>
      <c r="T62" s="482">
        <v>2081.795</v>
      </c>
      <c r="U62" s="482">
        <v>2081.795</v>
      </c>
      <c r="V62" s="482">
        <v>2081.795</v>
      </c>
      <c r="W62" s="482">
        <v>2694.18</v>
      </c>
      <c r="X62" s="482">
        <v>2694.18</v>
      </c>
      <c r="Y62" s="482">
        <v>2694.18</v>
      </c>
      <c r="Z62" s="482">
        <v>3572.54</v>
      </c>
      <c r="AA62" s="482">
        <v>3572.54</v>
      </c>
      <c r="AB62" s="482">
        <v>3105.78</v>
      </c>
      <c r="AC62" s="482">
        <v>3103.72</v>
      </c>
      <c r="AD62" s="482">
        <v>3103.72</v>
      </c>
      <c r="AE62" s="482">
        <v>3103.72</v>
      </c>
      <c r="AF62" s="482">
        <v>3105.78</v>
      </c>
      <c r="AG62" s="482">
        <v>2957.68</v>
      </c>
    </row>
    <row r="63" ht="18" spans="1:33">
      <c r="A63" s="572"/>
      <c r="B63" s="572">
        <v>28</v>
      </c>
      <c r="C63" s="571">
        <v>1772.083</v>
      </c>
      <c r="D63" s="482">
        <v>2634.417</v>
      </c>
      <c r="E63" s="482">
        <v>1368.977</v>
      </c>
      <c r="F63" s="482">
        <v>1281.692</v>
      </c>
      <c r="G63" s="482">
        <v>2686.112</v>
      </c>
      <c r="H63" s="482">
        <v>2010.717</v>
      </c>
      <c r="I63" s="482">
        <v>2597.897</v>
      </c>
      <c r="J63" s="482">
        <v>2012.262</v>
      </c>
      <c r="K63" s="482">
        <v>2014.307</v>
      </c>
      <c r="L63" s="482">
        <v>2180.902</v>
      </c>
      <c r="M63" s="482">
        <v>2181.447</v>
      </c>
      <c r="N63" s="482">
        <v>1732.312</v>
      </c>
      <c r="O63" s="482">
        <v>1732.312</v>
      </c>
      <c r="P63" s="482">
        <v>1732.312</v>
      </c>
      <c r="Q63" s="482">
        <v>1732.312</v>
      </c>
      <c r="R63" s="482">
        <v>2061.557</v>
      </c>
      <c r="S63" s="482">
        <v>2379.687</v>
      </c>
      <c r="T63" s="482">
        <v>2090.367</v>
      </c>
      <c r="U63" s="482">
        <v>2090.367</v>
      </c>
      <c r="V63" s="482">
        <v>2090.367</v>
      </c>
      <c r="W63" s="482">
        <v>2702.867</v>
      </c>
      <c r="X63" s="482">
        <v>2702.867</v>
      </c>
      <c r="Y63" s="482">
        <v>2702.867</v>
      </c>
      <c r="Z63" s="482">
        <v>3581.827</v>
      </c>
      <c r="AA63" s="482">
        <v>3581.827</v>
      </c>
      <c r="AB63" s="482">
        <v>3118.172</v>
      </c>
      <c r="AC63" s="482">
        <v>3117.027</v>
      </c>
      <c r="AD63" s="482">
        <v>3117.027</v>
      </c>
      <c r="AE63" s="482">
        <v>3117.027</v>
      </c>
      <c r="AF63" s="482">
        <v>3118.172</v>
      </c>
      <c r="AG63" s="482">
        <v>2970.872</v>
      </c>
    </row>
    <row r="64" ht="18" spans="1:33">
      <c r="A64" s="572"/>
      <c r="B64" s="572">
        <v>28.5</v>
      </c>
      <c r="C64" s="571">
        <v>1808.498</v>
      </c>
      <c r="D64" s="482">
        <v>2681.144</v>
      </c>
      <c r="E64" s="482">
        <v>1407.549</v>
      </c>
      <c r="F64" s="482">
        <v>1318.549</v>
      </c>
      <c r="G64" s="482">
        <v>2765.354</v>
      </c>
      <c r="H64" s="482">
        <v>2072.334</v>
      </c>
      <c r="I64" s="482">
        <v>2680.714</v>
      </c>
      <c r="J64" s="482">
        <v>2073.979</v>
      </c>
      <c r="K64" s="482">
        <v>2076.139</v>
      </c>
      <c r="L64" s="482">
        <v>2241.719</v>
      </c>
      <c r="M64" s="482">
        <v>2242.264</v>
      </c>
      <c r="N64" s="482">
        <v>1781.584</v>
      </c>
      <c r="O64" s="482">
        <v>1781.584</v>
      </c>
      <c r="P64" s="482">
        <v>1781.584</v>
      </c>
      <c r="Q64" s="482">
        <v>1781.584</v>
      </c>
      <c r="R64" s="482">
        <v>2122.259</v>
      </c>
      <c r="S64" s="482">
        <v>2452.219</v>
      </c>
      <c r="T64" s="482">
        <v>2152.714</v>
      </c>
      <c r="U64" s="482">
        <v>2152.714</v>
      </c>
      <c r="V64" s="482">
        <v>2152.714</v>
      </c>
      <c r="W64" s="482">
        <v>2786.629</v>
      </c>
      <c r="X64" s="482">
        <v>2786.629</v>
      </c>
      <c r="Y64" s="482">
        <v>2786.629</v>
      </c>
      <c r="Z64" s="482">
        <v>3696.574</v>
      </c>
      <c r="AA64" s="482">
        <v>3696.574</v>
      </c>
      <c r="AB64" s="482">
        <v>3213.334</v>
      </c>
      <c r="AC64" s="482">
        <v>3211.289</v>
      </c>
      <c r="AD64" s="482">
        <v>3211.289</v>
      </c>
      <c r="AE64" s="482">
        <v>3211.289</v>
      </c>
      <c r="AF64" s="482">
        <v>3213.334</v>
      </c>
      <c r="AG64" s="482">
        <v>3059.984</v>
      </c>
    </row>
    <row r="65" ht="18" spans="1:33">
      <c r="A65" s="572"/>
      <c r="B65" s="572">
        <v>29</v>
      </c>
      <c r="C65" s="571">
        <v>1832.553</v>
      </c>
      <c r="D65" s="482">
        <v>2722.931</v>
      </c>
      <c r="E65" s="482">
        <v>1414.261</v>
      </c>
      <c r="F65" s="482">
        <v>1323.946</v>
      </c>
      <c r="G65" s="482">
        <v>2778.846</v>
      </c>
      <c r="H65" s="482">
        <v>2079.046</v>
      </c>
      <c r="I65" s="482">
        <v>2686.926</v>
      </c>
      <c r="J65" s="482">
        <v>2080.691</v>
      </c>
      <c r="K65" s="482">
        <v>2082.751</v>
      </c>
      <c r="L65" s="482">
        <v>2255.011</v>
      </c>
      <c r="M65" s="482">
        <v>2255.256</v>
      </c>
      <c r="N65" s="482">
        <v>1790.256</v>
      </c>
      <c r="O65" s="482">
        <v>1790.256</v>
      </c>
      <c r="P65" s="482">
        <v>1790.256</v>
      </c>
      <c r="Q65" s="482">
        <v>1790.256</v>
      </c>
      <c r="R65" s="482">
        <v>2131.546</v>
      </c>
      <c r="S65" s="482">
        <v>2460.991</v>
      </c>
      <c r="T65" s="482">
        <v>2161.386</v>
      </c>
      <c r="U65" s="482">
        <v>2161.386</v>
      </c>
      <c r="V65" s="482">
        <v>2161.386</v>
      </c>
      <c r="W65" s="482">
        <v>2795.601</v>
      </c>
      <c r="X65" s="482">
        <v>2795.601</v>
      </c>
      <c r="Y65" s="482">
        <v>2795.601</v>
      </c>
      <c r="Z65" s="482">
        <v>3705.646</v>
      </c>
      <c r="AA65" s="482">
        <v>3705.646</v>
      </c>
      <c r="AB65" s="482">
        <v>3226.741</v>
      </c>
      <c r="AC65" s="482">
        <v>3224.581</v>
      </c>
      <c r="AD65" s="482">
        <v>3224.581</v>
      </c>
      <c r="AE65" s="482">
        <v>3224.581</v>
      </c>
      <c r="AF65" s="482">
        <v>3226.741</v>
      </c>
      <c r="AG65" s="482">
        <v>3073.291</v>
      </c>
    </row>
    <row r="66" ht="18" spans="1:33">
      <c r="A66" s="572"/>
      <c r="B66" s="572">
        <v>29.5</v>
      </c>
      <c r="C66" s="571">
        <v>1868.968</v>
      </c>
      <c r="D66" s="482">
        <v>2769.743</v>
      </c>
      <c r="E66" s="482">
        <v>1453.348</v>
      </c>
      <c r="F66" s="482">
        <v>1360.903</v>
      </c>
      <c r="G66" s="482">
        <v>2858.073</v>
      </c>
      <c r="H66" s="482">
        <v>2140.378</v>
      </c>
      <c r="I66" s="482">
        <v>2770.243</v>
      </c>
      <c r="J66" s="482">
        <v>2141.923</v>
      </c>
      <c r="K66" s="482">
        <v>2143.983</v>
      </c>
      <c r="L66" s="482">
        <v>2316.328</v>
      </c>
      <c r="M66" s="482">
        <v>2316.873</v>
      </c>
      <c r="N66" s="482">
        <v>1840.343</v>
      </c>
      <c r="O66" s="482">
        <v>1840.343</v>
      </c>
      <c r="P66" s="482">
        <v>1840.343</v>
      </c>
      <c r="Q66" s="482">
        <v>1840.343</v>
      </c>
      <c r="R66" s="482">
        <v>2192.848</v>
      </c>
      <c r="S66" s="482">
        <v>2533.538</v>
      </c>
      <c r="T66" s="482">
        <v>2223.733</v>
      </c>
      <c r="U66" s="482">
        <v>2223.733</v>
      </c>
      <c r="V66" s="482">
        <v>2223.733</v>
      </c>
      <c r="W66" s="482">
        <v>2879.363</v>
      </c>
      <c r="X66" s="482">
        <v>2879.363</v>
      </c>
      <c r="Y66" s="482">
        <v>2879.363</v>
      </c>
      <c r="Z66" s="482">
        <v>3821.108</v>
      </c>
      <c r="AA66" s="482">
        <v>3821.108</v>
      </c>
      <c r="AB66" s="482">
        <v>3320.903</v>
      </c>
      <c r="AC66" s="482">
        <v>3318.843</v>
      </c>
      <c r="AD66" s="482">
        <v>3318.843</v>
      </c>
      <c r="AE66" s="482">
        <v>3318.843</v>
      </c>
      <c r="AF66" s="482">
        <v>3320.903</v>
      </c>
      <c r="AG66" s="482">
        <v>3162.903</v>
      </c>
    </row>
    <row r="67" ht="18" spans="1:33">
      <c r="A67" s="572"/>
      <c r="B67" s="572">
        <v>30</v>
      </c>
      <c r="C67" s="571">
        <v>1893.023</v>
      </c>
      <c r="D67" s="482">
        <v>2810.83</v>
      </c>
      <c r="E67" s="482">
        <v>1459.46</v>
      </c>
      <c r="F67" s="482">
        <v>1365.8</v>
      </c>
      <c r="G67" s="482">
        <v>2870.98</v>
      </c>
      <c r="H67" s="482">
        <v>2146.99</v>
      </c>
      <c r="I67" s="482">
        <v>2776.955</v>
      </c>
      <c r="J67" s="482">
        <v>2148.535</v>
      </c>
      <c r="K67" s="482">
        <v>2150.58</v>
      </c>
      <c r="L67" s="482">
        <v>2328.72</v>
      </c>
      <c r="M67" s="482">
        <v>2329.665</v>
      </c>
      <c r="N67" s="482">
        <v>1849.115</v>
      </c>
      <c r="O67" s="482">
        <v>1849.115</v>
      </c>
      <c r="P67" s="482">
        <v>1849.115</v>
      </c>
      <c r="Q67" s="482">
        <v>1849.115</v>
      </c>
      <c r="R67" s="482">
        <v>2201.02</v>
      </c>
      <c r="S67" s="482">
        <v>2542.81</v>
      </c>
      <c r="T67" s="482">
        <v>2232.505</v>
      </c>
      <c r="U67" s="482">
        <v>2232.505</v>
      </c>
      <c r="V67" s="482">
        <v>2232.505</v>
      </c>
      <c r="W67" s="482">
        <v>2888.135</v>
      </c>
      <c r="X67" s="482">
        <v>2888.135</v>
      </c>
      <c r="Y67" s="482">
        <v>2888.135</v>
      </c>
      <c r="Z67" s="482">
        <v>3829.78</v>
      </c>
      <c r="AA67" s="482">
        <v>3829.78</v>
      </c>
      <c r="AB67" s="482">
        <v>3334.295</v>
      </c>
      <c r="AC67" s="482">
        <v>3332.235</v>
      </c>
      <c r="AD67" s="482">
        <v>3332.235</v>
      </c>
      <c r="AE67" s="482">
        <v>3332.235</v>
      </c>
      <c r="AF67" s="482">
        <v>3334.295</v>
      </c>
      <c r="AG67" s="482">
        <v>3175.695</v>
      </c>
    </row>
    <row r="68" ht="17.25" spans="1:33">
      <c r="A68" s="574" t="s">
        <v>698</v>
      </c>
      <c r="B68" s="575" t="s">
        <v>699</v>
      </c>
      <c r="C68" s="567">
        <v>30</v>
      </c>
      <c r="D68" s="567">
        <v>1</v>
      </c>
      <c r="E68" s="567">
        <v>2</v>
      </c>
      <c r="F68" s="567">
        <v>3</v>
      </c>
      <c r="G68" s="567">
        <v>4</v>
      </c>
      <c r="H68" s="567">
        <v>5</v>
      </c>
      <c r="I68" s="567">
        <v>6</v>
      </c>
      <c r="J68" s="567">
        <v>7</v>
      </c>
      <c r="K68" s="567">
        <v>8</v>
      </c>
      <c r="L68" s="567">
        <v>9</v>
      </c>
      <c r="M68" s="567">
        <v>10</v>
      </c>
      <c r="N68" s="567">
        <v>11</v>
      </c>
      <c r="O68" s="567">
        <v>12</v>
      </c>
      <c r="P68" s="567">
        <v>13</v>
      </c>
      <c r="Q68" s="567">
        <v>14</v>
      </c>
      <c r="R68" s="567">
        <v>15</v>
      </c>
      <c r="S68" s="567">
        <v>16</v>
      </c>
      <c r="T68" s="567">
        <v>17</v>
      </c>
      <c r="U68" s="567">
        <v>18</v>
      </c>
      <c r="V68" s="567">
        <v>19</v>
      </c>
      <c r="W68" s="567">
        <v>20</v>
      </c>
      <c r="X68" s="567">
        <v>21</v>
      </c>
      <c r="Y68" s="567">
        <v>22</v>
      </c>
      <c r="Z68" s="567">
        <v>23</v>
      </c>
      <c r="AA68" s="567">
        <v>24</v>
      </c>
      <c r="AB68" s="567">
        <v>25</v>
      </c>
      <c r="AC68" s="567">
        <v>26</v>
      </c>
      <c r="AD68" s="567">
        <v>27</v>
      </c>
      <c r="AE68" s="567">
        <v>28</v>
      </c>
      <c r="AF68" s="567">
        <v>29</v>
      </c>
      <c r="AG68" s="567">
        <v>31</v>
      </c>
    </row>
    <row r="69" ht="103.5" spans="1:33">
      <c r="A69" s="574"/>
      <c r="B69" s="575"/>
      <c r="C69" s="568" t="s">
        <v>597</v>
      </c>
      <c r="D69" s="568" t="s">
        <v>673</v>
      </c>
      <c r="E69" s="568" t="s">
        <v>674</v>
      </c>
      <c r="F69" s="568" t="s">
        <v>312</v>
      </c>
      <c r="G69" s="568" t="s">
        <v>675</v>
      </c>
      <c r="H69" s="568" t="s">
        <v>676</v>
      </c>
      <c r="I69" s="568" t="s">
        <v>674</v>
      </c>
      <c r="J69" s="568" t="s">
        <v>567</v>
      </c>
      <c r="K69" s="568" t="s">
        <v>644</v>
      </c>
      <c r="L69" s="568" t="s">
        <v>600</v>
      </c>
      <c r="M69" s="568" t="s">
        <v>601</v>
      </c>
      <c r="N69" s="568" t="s">
        <v>677</v>
      </c>
      <c r="O69" s="568" t="s">
        <v>678</v>
      </c>
      <c r="P69" s="568" t="s">
        <v>679</v>
      </c>
      <c r="Q69" s="568" t="s">
        <v>680</v>
      </c>
      <c r="R69" s="568" t="s">
        <v>681</v>
      </c>
      <c r="S69" s="568" t="s">
        <v>682</v>
      </c>
      <c r="T69" s="568" t="s">
        <v>683</v>
      </c>
      <c r="U69" s="568" t="s">
        <v>684</v>
      </c>
      <c r="V69" s="568" t="s">
        <v>685</v>
      </c>
      <c r="W69" s="568" t="s">
        <v>686</v>
      </c>
      <c r="X69" s="568" t="s">
        <v>687</v>
      </c>
      <c r="Y69" s="568" t="s">
        <v>688</v>
      </c>
      <c r="Z69" s="568" t="s">
        <v>689</v>
      </c>
      <c r="AA69" s="568" t="s">
        <v>690</v>
      </c>
      <c r="AB69" s="568" t="s">
        <v>691</v>
      </c>
      <c r="AC69" s="568" t="s">
        <v>692</v>
      </c>
      <c r="AD69" s="568" t="s">
        <v>693</v>
      </c>
      <c r="AE69" s="568" t="s">
        <v>694</v>
      </c>
      <c r="AF69" s="568" t="s">
        <v>442</v>
      </c>
      <c r="AG69" s="568" t="s">
        <v>696</v>
      </c>
    </row>
    <row r="70" ht="18" spans="1:33">
      <c r="A70" s="576" t="s">
        <v>700</v>
      </c>
      <c r="B70" s="576"/>
      <c r="C70" s="571">
        <v>62.44</v>
      </c>
      <c r="D70" s="577">
        <v>64.249</v>
      </c>
      <c r="E70" s="577">
        <v>46.854</v>
      </c>
      <c r="F70" s="578">
        <v>43.824</v>
      </c>
      <c r="G70" s="579">
        <v>93.689</v>
      </c>
      <c r="H70" s="577">
        <v>69.899</v>
      </c>
      <c r="I70" s="577">
        <v>91.099</v>
      </c>
      <c r="J70" s="577">
        <v>72.159</v>
      </c>
      <c r="K70" s="577">
        <v>72.159</v>
      </c>
      <c r="L70" s="598">
        <v>80.699</v>
      </c>
      <c r="M70" s="598">
        <v>79.699</v>
      </c>
      <c r="N70" s="577">
        <v>62.389</v>
      </c>
      <c r="O70" s="577">
        <v>62.389</v>
      </c>
      <c r="P70" s="577">
        <v>62.389</v>
      </c>
      <c r="Q70" s="577">
        <v>62.389</v>
      </c>
      <c r="R70" s="577">
        <v>73.604</v>
      </c>
      <c r="S70" s="577">
        <v>84.004</v>
      </c>
      <c r="T70" s="577">
        <v>74.534</v>
      </c>
      <c r="U70" s="577">
        <v>74.534</v>
      </c>
      <c r="V70" s="577">
        <v>74.534</v>
      </c>
      <c r="W70" s="577">
        <v>94.204</v>
      </c>
      <c r="X70" s="577">
        <v>94.204</v>
      </c>
      <c r="Y70" s="577">
        <v>94.204</v>
      </c>
      <c r="Z70" s="577">
        <v>128.149</v>
      </c>
      <c r="AA70" s="577">
        <v>128.149</v>
      </c>
      <c r="AB70" s="577">
        <v>111.684</v>
      </c>
      <c r="AC70" s="577">
        <v>111.684</v>
      </c>
      <c r="AD70" s="577">
        <v>111.684</v>
      </c>
      <c r="AE70" s="577">
        <v>111.684</v>
      </c>
      <c r="AF70" s="577">
        <v>111.684</v>
      </c>
      <c r="AG70" s="579">
        <v>103.974</v>
      </c>
    </row>
    <row r="71" ht="18" spans="1:33">
      <c r="A71" s="580" t="s">
        <v>701</v>
      </c>
      <c r="B71" s="580"/>
      <c r="C71" s="571">
        <v>62.44</v>
      </c>
      <c r="D71" s="577">
        <v>64.249</v>
      </c>
      <c r="E71" s="577">
        <v>46.854</v>
      </c>
      <c r="F71" s="578">
        <v>43.824</v>
      </c>
      <c r="G71" s="579">
        <v>93.689</v>
      </c>
      <c r="H71" s="577">
        <v>69.899</v>
      </c>
      <c r="I71" s="577">
        <v>91.099</v>
      </c>
      <c r="J71" s="577">
        <v>67.009</v>
      </c>
      <c r="K71" s="577">
        <v>67.009</v>
      </c>
      <c r="L71" s="598">
        <v>82.844</v>
      </c>
      <c r="M71" s="598">
        <v>81.844</v>
      </c>
      <c r="N71" s="577">
        <v>62.389</v>
      </c>
      <c r="O71" s="577">
        <v>62.389</v>
      </c>
      <c r="P71" s="577">
        <v>62.389</v>
      </c>
      <c r="Q71" s="577">
        <v>62.389</v>
      </c>
      <c r="R71" s="577">
        <v>73.604</v>
      </c>
      <c r="S71" s="577">
        <v>84.004</v>
      </c>
      <c r="T71" s="577">
        <v>70.614</v>
      </c>
      <c r="U71" s="577">
        <v>70.614</v>
      </c>
      <c r="V71" s="577">
        <v>70.614</v>
      </c>
      <c r="W71" s="577">
        <v>94.204</v>
      </c>
      <c r="X71" s="577">
        <v>94.204</v>
      </c>
      <c r="Y71" s="577">
        <v>94.204</v>
      </c>
      <c r="Z71" s="577">
        <v>120.539</v>
      </c>
      <c r="AA71" s="577">
        <v>120.539</v>
      </c>
      <c r="AB71" s="577">
        <v>105.934</v>
      </c>
      <c r="AC71" s="577">
        <v>105.934</v>
      </c>
      <c r="AD71" s="577">
        <v>105.934</v>
      </c>
      <c r="AE71" s="577">
        <v>105.934</v>
      </c>
      <c r="AF71" s="577">
        <v>105.934</v>
      </c>
      <c r="AG71" s="579">
        <v>103.974</v>
      </c>
    </row>
    <row r="72" ht="18" spans="1:33">
      <c r="A72" s="580" t="s">
        <v>702</v>
      </c>
      <c r="B72" s="580"/>
      <c r="C72" s="571">
        <v>62.44</v>
      </c>
      <c r="D72" s="577">
        <v>62.289</v>
      </c>
      <c r="E72" s="577">
        <v>44.794</v>
      </c>
      <c r="F72" s="578">
        <v>42.794</v>
      </c>
      <c r="G72" s="579">
        <v>91.744</v>
      </c>
      <c r="H72" s="577">
        <v>67.939</v>
      </c>
      <c r="I72" s="577">
        <v>89.969</v>
      </c>
      <c r="J72" s="577">
        <v>67.009</v>
      </c>
      <c r="K72" s="577">
        <v>67.009</v>
      </c>
      <c r="L72" s="598">
        <v>85.004</v>
      </c>
      <c r="M72" s="598">
        <v>84.004</v>
      </c>
      <c r="N72" s="577">
        <v>62.389</v>
      </c>
      <c r="O72" s="577">
        <v>62.389</v>
      </c>
      <c r="P72" s="577">
        <v>62.389</v>
      </c>
      <c r="Q72" s="577">
        <v>62.389</v>
      </c>
      <c r="R72" s="577">
        <v>81.844</v>
      </c>
      <c r="S72" s="577">
        <v>81.844</v>
      </c>
      <c r="T72" s="577">
        <v>70.614</v>
      </c>
      <c r="U72" s="577">
        <v>70.614</v>
      </c>
      <c r="V72" s="577">
        <v>70.614</v>
      </c>
      <c r="W72" s="577">
        <v>94.204</v>
      </c>
      <c r="X72" s="577">
        <v>94.204</v>
      </c>
      <c r="Y72" s="577">
        <v>94.204</v>
      </c>
      <c r="Z72" s="577">
        <v>109.124</v>
      </c>
      <c r="AA72" s="577">
        <v>109.124</v>
      </c>
      <c r="AB72" s="577">
        <v>105.934</v>
      </c>
      <c r="AC72" s="577">
        <v>105.934</v>
      </c>
      <c r="AD72" s="577">
        <v>105.934</v>
      </c>
      <c r="AE72" s="577">
        <v>105.934</v>
      </c>
      <c r="AF72" s="577">
        <v>105.934</v>
      </c>
      <c r="AG72" s="579">
        <v>102.844</v>
      </c>
    </row>
    <row r="73" ht="18" spans="1:33">
      <c r="A73" s="580" t="s">
        <v>703</v>
      </c>
      <c r="B73" s="580"/>
      <c r="C73" s="571">
        <v>62.44</v>
      </c>
      <c r="D73" s="579">
        <v>60.229</v>
      </c>
      <c r="E73" s="579">
        <v>41.204</v>
      </c>
      <c r="F73" s="579">
        <v>40.204</v>
      </c>
      <c r="G73" s="579">
        <v>89.684</v>
      </c>
      <c r="H73" s="579">
        <v>65.379</v>
      </c>
      <c r="I73" s="579">
        <v>87.509</v>
      </c>
      <c r="J73" s="579">
        <v>64.249</v>
      </c>
      <c r="K73" s="579">
        <v>64.249</v>
      </c>
      <c r="L73" s="579">
        <v>85.004</v>
      </c>
      <c r="M73" s="579">
        <v>84.004</v>
      </c>
      <c r="N73" s="579">
        <v>62.389</v>
      </c>
      <c r="O73" s="579">
        <v>62.389</v>
      </c>
      <c r="P73" s="579">
        <v>62.389</v>
      </c>
      <c r="Q73" s="579">
        <v>62.389</v>
      </c>
      <c r="R73" s="579">
        <v>81.844</v>
      </c>
      <c r="S73" s="579">
        <v>81.844</v>
      </c>
      <c r="T73" s="579">
        <v>69.484</v>
      </c>
      <c r="U73" s="579">
        <v>69.484</v>
      </c>
      <c r="V73" s="579">
        <v>69.484</v>
      </c>
      <c r="W73" s="579">
        <v>92.744</v>
      </c>
      <c r="X73" s="579">
        <v>92.744</v>
      </c>
      <c r="Y73" s="579">
        <v>92.744</v>
      </c>
      <c r="Z73" s="579">
        <v>109.124</v>
      </c>
      <c r="AA73" s="579">
        <v>109.124</v>
      </c>
      <c r="AB73" s="579">
        <v>103.974</v>
      </c>
      <c r="AC73" s="579">
        <v>103.974</v>
      </c>
      <c r="AD73" s="579">
        <v>103.974</v>
      </c>
      <c r="AE73" s="579">
        <v>103.974</v>
      </c>
      <c r="AF73" s="579">
        <v>103.974</v>
      </c>
      <c r="AG73" s="579">
        <v>100.784</v>
      </c>
    </row>
    <row r="74" ht="18" spans="1:33">
      <c r="A74" s="580" t="s">
        <v>704</v>
      </c>
      <c r="B74" s="580"/>
      <c r="C74" s="571">
        <v>62.44</v>
      </c>
      <c r="D74" s="579">
        <v>60.229</v>
      </c>
      <c r="E74" s="579">
        <v>41.204</v>
      </c>
      <c r="F74" s="579">
        <v>40.204</v>
      </c>
      <c r="G74" s="579">
        <v>89.684</v>
      </c>
      <c r="H74" s="579">
        <v>65.379</v>
      </c>
      <c r="I74" s="579">
        <v>87.509</v>
      </c>
      <c r="J74" s="579">
        <v>64.249</v>
      </c>
      <c r="K74" s="579">
        <v>64.249</v>
      </c>
      <c r="L74" s="579">
        <v>91.584</v>
      </c>
      <c r="M74" s="579">
        <v>90.584</v>
      </c>
      <c r="N74" s="579">
        <v>68.469</v>
      </c>
      <c r="O74" s="579">
        <v>68.469</v>
      </c>
      <c r="P74" s="579">
        <v>68.469</v>
      </c>
      <c r="Q74" s="579">
        <v>68.469</v>
      </c>
      <c r="R74" s="579">
        <v>81.844</v>
      </c>
      <c r="S74" s="579">
        <v>81.844</v>
      </c>
      <c r="T74" s="579">
        <v>69.484</v>
      </c>
      <c r="U74" s="579">
        <v>69.484</v>
      </c>
      <c r="V74" s="579">
        <v>69.484</v>
      </c>
      <c r="W74" s="579">
        <v>92.744</v>
      </c>
      <c r="X74" s="579">
        <v>92.744</v>
      </c>
      <c r="Y74" s="579">
        <v>92.744</v>
      </c>
      <c r="Z74" s="579">
        <v>109.124</v>
      </c>
      <c r="AA74" s="579">
        <v>109.124</v>
      </c>
      <c r="AB74" s="579">
        <v>103.974</v>
      </c>
      <c r="AC74" s="579">
        <v>103.974</v>
      </c>
      <c r="AD74" s="579">
        <v>103.974</v>
      </c>
      <c r="AE74" s="579">
        <v>103.974</v>
      </c>
      <c r="AF74" s="579">
        <v>103.974</v>
      </c>
      <c r="AG74" s="579">
        <v>100.784</v>
      </c>
    </row>
    <row r="75" customFormat="1" ht="18" spans="1:33">
      <c r="A75" s="580" t="s">
        <v>705</v>
      </c>
      <c r="B75" s="580"/>
      <c r="C75" s="571">
        <v>62.44</v>
      </c>
      <c r="D75" s="579">
        <v>59.629</v>
      </c>
      <c r="E75" s="579">
        <v>41.004</v>
      </c>
      <c r="F75" s="579">
        <v>40.204</v>
      </c>
      <c r="G75" s="579">
        <v>79.084</v>
      </c>
      <c r="H75" s="579">
        <v>65.279</v>
      </c>
      <c r="I75" s="579">
        <v>87.409</v>
      </c>
      <c r="J75" s="579">
        <v>64.149</v>
      </c>
      <c r="K75" s="579">
        <v>64.149</v>
      </c>
      <c r="L75" s="579">
        <v>90.484</v>
      </c>
      <c r="M75" s="579">
        <v>90.484</v>
      </c>
      <c r="N75" s="579">
        <v>68.869</v>
      </c>
      <c r="O75" s="579">
        <v>68.869</v>
      </c>
      <c r="P75" s="579">
        <v>68.869</v>
      </c>
      <c r="Q75" s="579">
        <v>68.869</v>
      </c>
      <c r="R75" s="579">
        <v>81.744</v>
      </c>
      <c r="S75" s="579">
        <v>81.744</v>
      </c>
      <c r="T75" s="579">
        <v>69.284</v>
      </c>
      <c r="U75" s="579">
        <v>69.284</v>
      </c>
      <c r="V75" s="579">
        <v>69.284</v>
      </c>
      <c r="W75" s="579">
        <v>92.544</v>
      </c>
      <c r="X75" s="579">
        <v>92.544</v>
      </c>
      <c r="Y75" s="579">
        <v>92.544</v>
      </c>
      <c r="Z75" s="579">
        <v>109.024</v>
      </c>
      <c r="AA75" s="579">
        <v>109.024</v>
      </c>
      <c r="AB75" s="579">
        <v>103.874</v>
      </c>
      <c r="AC75" s="579">
        <v>103.874</v>
      </c>
      <c r="AD75" s="579">
        <v>103.874</v>
      </c>
      <c r="AE75" s="579">
        <v>103.874</v>
      </c>
      <c r="AF75" s="579">
        <v>103.874</v>
      </c>
      <c r="AG75" s="579">
        <v>100.184</v>
      </c>
    </row>
    <row r="76" customFormat="1" ht="18" spans="1:33">
      <c r="A76" s="580" t="s">
        <v>706</v>
      </c>
      <c r="B76" s="580"/>
      <c r="C76" s="571">
        <v>62.44</v>
      </c>
      <c r="D76" s="579">
        <v>59.629</v>
      </c>
      <c r="E76" s="579">
        <v>41.004</v>
      </c>
      <c r="F76" s="579">
        <v>40.204</v>
      </c>
      <c r="G76" s="579">
        <v>78.984</v>
      </c>
      <c r="H76" s="579">
        <v>65.179</v>
      </c>
      <c r="I76" s="579">
        <v>87.409</v>
      </c>
      <c r="J76" s="579">
        <v>64.149</v>
      </c>
      <c r="K76" s="579">
        <v>64.149</v>
      </c>
      <c r="L76" s="579">
        <v>90.484</v>
      </c>
      <c r="M76" s="579">
        <v>90.484</v>
      </c>
      <c r="N76" s="579">
        <v>68.869</v>
      </c>
      <c r="O76" s="579">
        <v>68.869</v>
      </c>
      <c r="P76" s="579">
        <v>68.869</v>
      </c>
      <c r="Q76" s="579">
        <v>68.869</v>
      </c>
      <c r="R76" s="579">
        <v>81.744</v>
      </c>
      <c r="S76" s="579">
        <v>81.744</v>
      </c>
      <c r="T76" s="579">
        <v>69.284</v>
      </c>
      <c r="U76" s="579">
        <v>69.284</v>
      </c>
      <c r="V76" s="579">
        <v>69.284</v>
      </c>
      <c r="W76" s="579">
        <v>92.544</v>
      </c>
      <c r="X76" s="579">
        <v>92.544</v>
      </c>
      <c r="Y76" s="579">
        <v>92.544</v>
      </c>
      <c r="Z76" s="579">
        <v>109.024</v>
      </c>
      <c r="AA76" s="579">
        <v>109.024</v>
      </c>
      <c r="AB76" s="579">
        <v>103.874</v>
      </c>
      <c r="AC76" s="579">
        <v>103.874</v>
      </c>
      <c r="AD76" s="579">
        <v>103.874</v>
      </c>
      <c r="AE76" s="579">
        <v>103.874</v>
      </c>
      <c r="AF76" s="579">
        <v>103.874</v>
      </c>
      <c r="AG76" s="579">
        <v>100.284</v>
      </c>
    </row>
    <row r="77" customFormat="1" spans="1:33">
      <c r="A77" s="581" t="s">
        <v>707</v>
      </c>
      <c r="B77" s="582"/>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55"/>
    </row>
    <row r="78" customFormat="1" spans="1:33">
      <c r="A78" s="584" t="s">
        <v>708</v>
      </c>
      <c r="B78" s="584"/>
      <c r="C78" s="585"/>
      <c r="D78" s="585"/>
      <c r="E78" s="585"/>
      <c r="F78" s="585"/>
      <c r="G78" s="585"/>
      <c r="H78" s="585"/>
      <c r="I78" s="599"/>
      <c r="J78" s="599"/>
      <c r="K78" s="599"/>
      <c r="L78" s="599"/>
      <c r="M78" s="599"/>
      <c r="N78" s="599"/>
      <c r="O78" s="599"/>
      <c r="P78" s="599"/>
      <c r="Q78" s="599"/>
      <c r="R78" s="597"/>
      <c r="S78" s="597"/>
      <c r="T78" s="597"/>
      <c r="U78" s="597"/>
      <c r="V78" s="597"/>
      <c r="W78" s="597"/>
      <c r="X78" s="597"/>
      <c r="Y78" s="597"/>
      <c r="Z78" s="597"/>
      <c r="AA78" s="597"/>
      <c r="AB78" s="597"/>
      <c r="AC78" s="597"/>
      <c r="AD78" s="597"/>
      <c r="AE78" s="597"/>
      <c r="AF78" s="597"/>
      <c r="AG78" s="555"/>
    </row>
    <row r="79" customFormat="1" spans="1:33">
      <c r="A79" s="35" t="s">
        <v>709</v>
      </c>
      <c r="B79" s="586"/>
      <c r="C79" s="587"/>
      <c r="D79" s="587"/>
      <c r="E79" s="587"/>
      <c r="F79" s="587"/>
      <c r="G79" s="587"/>
      <c r="H79" s="587"/>
      <c r="I79" s="587"/>
      <c r="J79" s="587"/>
      <c r="K79" s="587"/>
      <c r="L79" s="599"/>
      <c r="M79" s="599"/>
      <c r="N79" s="599"/>
      <c r="O79" s="599"/>
      <c r="P79" s="599"/>
      <c r="Q79" s="599"/>
      <c r="R79" s="597"/>
      <c r="S79" s="597"/>
      <c r="T79" s="597"/>
      <c r="U79" s="597"/>
      <c r="V79" s="597"/>
      <c r="W79" s="597"/>
      <c r="X79" s="597"/>
      <c r="Y79" s="597"/>
      <c r="Z79" s="597"/>
      <c r="AA79" s="597"/>
      <c r="AB79" s="597"/>
      <c r="AC79" s="597"/>
      <c r="AD79" s="597"/>
      <c r="AE79" s="597"/>
      <c r="AF79" s="597"/>
      <c r="AG79" s="555"/>
    </row>
    <row r="80" customFormat="1" spans="1:33">
      <c r="A80" s="588" t="s">
        <v>710</v>
      </c>
      <c r="B80" s="589"/>
      <c r="C80" s="590"/>
      <c r="D80" s="590"/>
      <c r="E80" s="590"/>
      <c r="F80" s="590"/>
      <c r="G80" s="590"/>
      <c r="H80" s="590"/>
      <c r="I80" s="587"/>
      <c r="J80" s="587"/>
      <c r="K80" s="587"/>
      <c r="L80" s="599"/>
      <c r="M80" s="599"/>
      <c r="N80" s="599"/>
      <c r="O80" s="599"/>
      <c r="P80" s="599"/>
      <c r="Q80" s="599"/>
      <c r="R80" s="597"/>
      <c r="S80" s="597"/>
      <c r="T80" s="597"/>
      <c r="U80" s="597"/>
      <c r="V80" s="597"/>
      <c r="W80" s="597"/>
      <c r="X80" s="597"/>
      <c r="Y80" s="597"/>
      <c r="Z80" s="597"/>
      <c r="AA80" s="597"/>
      <c r="AB80" s="597"/>
      <c r="AC80" s="597"/>
      <c r="AD80" s="597"/>
      <c r="AE80" s="597"/>
      <c r="AF80" s="597"/>
      <c r="AG80" s="555"/>
    </row>
    <row r="81" customFormat="1" spans="1:33">
      <c r="A81" s="35" t="s">
        <v>711</v>
      </c>
      <c r="B81" s="591"/>
      <c r="C81" s="592"/>
      <c r="D81" s="592"/>
      <c r="E81" s="592"/>
      <c r="F81" s="592"/>
      <c r="G81" s="592"/>
      <c r="H81" s="592"/>
      <c r="I81" s="592"/>
      <c r="J81" s="592"/>
      <c r="K81" s="592"/>
      <c r="L81" s="599"/>
      <c r="M81" s="599"/>
      <c r="N81" s="599"/>
      <c r="O81" s="599"/>
      <c r="P81" s="599"/>
      <c r="Q81" s="599"/>
      <c r="R81" s="597"/>
      <c r="S81" s="597"/>
      <c r="T81" s="597"/>
      <c r="U81" s="597"/>
      <c r="V81" s="597"/>
      <c r="W81" s="597"/>
      <c r="X81" s="597"/>
      <c r="Y81" s="597"/>
      <c r="Z81" s="597"/>
      <c r="AA81" s="597"/>
      <c r="AB81" s="597"/>
      <c r="AC81" s="597"/>
      <c r="AD81" s="597"/>
      <c r="AE81" s="597"/>
      <c r="AF81" s="597"/>
      <c r="AG81" s="555"/>
    </row>
    <row r="82" customFormat="1" ht="17" customHeight="1" spans="1:33">
      <c r="A82" s="588" t="s">
        <v>712</v>
      </c>
      <c r="B82" s="588"/>
      <c r="C82" s="593"/>
      <c r="D82" s="593"/>
      <c r="E82" s="593"/>
      <c r="F82" s="593"/>
      <c r="G82" s="593"/>
      <c r="H82" s="593"/>
      <c r="I82" s="600"/>
      <c r="J82" s="600"/>
      <c r="K82" s="600"/>
      <c r="L82" s="601"/>
      <c r="M82" s="599"/>
      <c r="N82" s="599"/>
      <c r="O82" s="599"/>
      <c r="P82" s="599"/>
      <c r="Q82" s="599"/>
      <c r="R82" s="597"/>
      <c r="S82" s="597"/>
      <c r="T82" s="597"/>
      <c r="U82" s="597"/>
      <c r="V82" s="597"/>
      <c r="W82" s="597"/>
      <c r="X82" s="597"/>
      <c r="Y82" s="597"/>
      <c r="Z82" s="597"/>
      <c r="AA82" s="597"/>
      <c r="AB82" s="597"/>
      <c r="AC82" s="597"/>
      <c r="AD82" s="597"/>
      <c r="AE82" s="597"/>
      <c r="AF82" s="597"/>
      <c r="AG82" s="555"/>
    </row>
    <row r="83" customFormat="1" spans="1:33">
      <c r="A83" s="594" t="s">
        <v>713</v>
      </c>
      <c r="B83" s="584"/>
      <c r="C83" s="585"/>
      <c r="D83" s="585"/>
      <c r="E83" s="585"/>
      <c r="F83" s="585"/>
      <c r="G83" s="585"/>
      <c r="H83" s="585"/>
      <c r="I83" s="599"/>
      <c r="J83" s="599"/>
      <c r="K83" s="599"/>
      <c r="L83" s="599"/>
      <c r="M83" s="599"/>
      <c r="N83" s="599"/>
      <c r="O83" s="599"/>
      <c r="P83" s="599"/>
      <c r="Q83" s="599"/>
      <c r="R83" s="597"/>
      <c r="S83" s="597"/>
      <c r="T83" s="597"/>
      <c r="U83" s="597"/>
      <c r="V83" s="597"/>
      <c r="W83" s="597"/>
      <c r="X83" s="597"/>
      <c r="Y83" s="597"/>
      <c r="Z83" s="597"/>
      <c r="AA83" s="597"/>
      <c r="AB83" s="597"/>
      <c r="AC83" s="597"/>
      <c r="AD83" s="597"/>
      <c r="AE83" s="597"/>
      <c r="AF83" s="597"/>
      <c r="AG83" s="555"/>
    </row>
    <row r="84" customFormat="1" spans="1:33">
      <c r="A84" s="589" t="s">
        <v>714</v>
      </c>
      <c r="B84" s="584"/>
      <c r="C84" s="585"/>
      <c r="D84" s="585"/>
      <c r="E84" s="585"/>
      <c r="F84" s="585"/>
      <c r="G84" s="585"/>
      <c r="H84" s="585"/>
      <c r="I84" s="599"/>
      <c r="J84" s="599"/>
      <c r="K84" s="599"/>
      <c r="L84" s="599"/>
      <c r="M84" s="599"/>
      <c r="N84" s="599"/>
      <c r="O84" s="599"/>
      <c r="P84" s="599"/>
      <c r="Q84" s="599"/>
      <c r="R84" s="597"/>
      <c r="S84" s="597"/>
      <c r="T84" s="597"/>
      <c r="U84" s="597"/>
      <c r="V84" s="597"/>
      <c r="W84" s="597"/>
      <c r="X84" s="597"/>
      <c r="Y84" s="597"/>
      <c r="Z84" s="597"/>
      <c r="AA84" s="597"/>
      <c r="AB84" s="597"/>
      <c r="AC84" s="597"/>
      <c r="AD84" s="597"/>
      <c r="AE84" s="597"/>
      <c r="AF84" s="597"/>
      <c r="AG84" s="555"/>
    </row>
    <row r="85" customFormat="1" spans="1:33">
      <c r="A85" s="584" t="s">
        <v>715</v>
      </c>
      <c r="B85" s="584"/>
      <c r="C85" s="585"/>
      <c r="D85" s="585"/>
      <c r="E85" s="585"/>
      <c r="F85" s="585"/>
      <c r="G85" s="585"/>
      <c r="H85" s="585"/>
      <c r="I85" s="599"/>
      <c r="J85" s="599"/>
      <c r="K85" s="599"/>
      <c r="L85" s="599"/>
      <c r="M85" s="599"/>
      <c r="N85" s="599"/>
      <c r="O85" s="599"/>
      <c r="P85" s="599"/>
      <c r="Q85" s="599"/>
      <c r="R85" s="597"/>
      <c r="S85" s="597"/>
      <c r="T85" s="597"/>
      <c r="U85" s="597"/>
      <c r="V85" s="597"/>
      <c r="W85" s="597"/>
      <c r="X85" s="597"/>
      <c r="Y85" s="597"/>
      <c r="Z85" s="597"/>
      <c r="AA85" s="597"/>
      <c r="AB85" s="597"/>
      <c r="AC85" s="597"/>
      <c r="AD85" s="597"/>
      <c r="AE85" s="597"/>
      <c r="AF85" s="597"/>
      <c r="AG85" s="555"/>
    </row>
    <row r="86" customFormat="1" spans="1:33">
      <c r="A86" s="589" t="s">
        <v>716</v>
      </c>
      <c r="B86" s="589"/>
      <c r="C86" s="590"/>
      <c r="D86" s="590"/>
      <c r="E86" s="590"/>
      <c r="F86" s="590"/>
      <c r="G86" s="590"/>
      <c r="H86" s="590"/>
      <c r="I86" s="587"/>
      <c r="J86" s="587"/>
      <c r="K86" s="587"/>
      <c r="L86" s="587"/>
      <c r="M86" s="587"/>
      <c r="N86" s="587"/>
      <c r="O86" s="587"/>
      <c r="P86" s="587"/>
      <c r="Q86" s="587"/>
      <c r="R86" s="597"/>
      <c r="S86" s="597"/>
      <c r="T86" s="597"/>
      <c r="U86" s="597"/>
      <c r="V86" s="597"/>
      <c r="W86" s="597"/>
      <c r="X86" s="597"/>
      <c r="Y86" s="597"/>
      <c r="Z86" s="597"/>
      <c r="AA86" s="597"/>
      <c r="AB86" s="597"/>
      <c r="AC86" s="597"/>
      <c r="AD86" s="597"/>
      <c r="AE86" s="597"/>
      <c r="AF86" s="597"/>
      <c r="AG86" s="555"/>
    </row>
    <row r="87" customFormat="1" spans="1:33">
      <c r="A87" s="589" t="s">
        <v>717</v>
      </c>
      <c r="B87" s="584"/>
      <c r="C87" s="585"/>
      <c r="D87" s="585"/>
      <c r="E87" s="585"/>
      <c r="F87" s="585"/>
      <c r="G87" s="585"/>
      <c r="H87" s="585"/>
      <c r="I87" s="599"/>
      <c r="J87" s="599"/>
      <c r="K87" s="599"/>
      <c r="L87" s="599"/>
      <c r="M87" s="599"/>
      <c r="N87" s="599"/>
      <c r="O87" s="599"/>
      <c r="P87" s="599"/>
      <c r="Q87" s="599"/>
      <c r="R87" s="597"/>
      <c r="S87" s="597"/>
      <c r="T87" s="597"/>
      <c r="U87" s="597"/>
      <c r="V87" s="597"/>
      <c r="W87" s="597"/>
      <c r="X87" s="597"/>
      <c r="Y87" s="597"/>
      <c r="Z87" s="597"/>
      <c r="AA87" s="597"/>
      <c r="AB87" s="597"/>
      <c r="AC87" s="597"/>
      <c r="AD87" s="597"/>
      <c r="AE87" s="597"/>
      <c r="AF87" s="597"/>
      <c r="AG87" s="555"/>
    </row>
    <row r="88" customFormat="1" spans="1:33">
      <c r="A88" s="584" t="s">
        <v>718</v>
      </c>
      <c r="B88" s="584"/>
      <c r="C88" s="585"/>
      <c r="D88" s="585"/>
      <c r="E88" s="585"/>
      <c r="F88" s="585"/>
      <c r="G88" s="585"/>
      <c r="H88" s="585"/>
      <c r="I88" s="599"/>
      <c r="J88" s="599"/>
      <c r="K88" s="599"/>
      <c r="L88" s="599"/>
      <c r="M88" s="599"/>
      <c r="N88" s="599"/>
      <c r="O88" s="599"/>
      <c r="P88" s="599"/>
      <c r="Q88" s="599"/>
      <c r="R88" s="597"/>
      <c r="S88" s="597"/>
      <c r="T88" s="597"/>
      <c r="U88" s="597"/>
      <c r="V88" s="597"/>
      <c r="W88" s="597"/>
      <c r="X88" s="597"/>
      <c r="Y88" s="597"/>
      <c r="Z88" s="597"/>
      <c r="AA88" s="597"/>
      <c r="AB88" s="597"/>
      <c r="AC88" s="597"/>
      <c r="AD88" s="597"/>
      <c r="AE88" s="597"/>
      <c r="AF88" s="597"/>
      <c r="AG88" s="555"/>
    </row>
    <row r="89" customFormat="1" spans="1:33">
      <c r="A89" s="584" t="s">
        <v>719</v>
      </c>
      <c r="B89" s="584"/>
      <c r="C89" s="585"/>
      <c r="D89" s="585"/>
      <c r="E89" s="585"/>
      <c r="F89" s="585"/>
      <c r="G89" s="585"/>
      <c r="H89" s="585"/>
      <c r="I89" s="599"/>
      <c r="J89" s="599"/>
      <c r="K89" s="599"/>
      <c r="L89" s="599"/>
      <c r="M89" s="599"/>
      <c r="N89" s="599"/>
      <c r="O89" s="599"/>
      <c r="P89" s="599"/>
      <c r="Q89" s="599"/>
      <c r="R89" s="597"/>
      <c r="S89" s="597"/>
      <c r="T89" s="597"/>
      <c r="U89" s="597"/>
      <c r="V89" s="597"/>
      <c r="W89" s="597"/>
      <c r="X89" s="597"/>
      <c r="Y89" s="597"/>
      <c r="Z89" s="597"/>
      <c r="AA89" s="597"/>
      <c r="AB89" s="597"/>
      <c r="AC89" s="597"/>
      <c r="AD89" s="597"/>
      <c r="AE89" s="597"/>
      <c r="AF89" s="597"/>
      <c r="AG89" s="555"/>
    </row>
    <row r="90" customFormat="1" spans="1:33">
      <c r="A90" s="589" t="s">
        <v>720</v>
      </c>
      <c r="B90" s="584"/>
      <c r="C90" s="585"/>
      <c r="D90" s="585"/>
      <c r="E90" s="585"/>
      <c r="F90" s="585"/>
      <c r="G90" s="585"/>
      <c r="H90" s="585"/>
      <c r="I90" s="599"/>
      <c r="J90" s="599"/>
      <c r="K90" s="599"/>
      <c r="L90" s="599"/>
      <c r="M90" s="599"/>
      <c r="N90" s="599"/>
      <c r="O90" s="599"/>
      <c r="P90" s="599"/>
      <c r="Q90" s="599"/>
      <c r="R90" s="597"/>
      <c r="S90" s="597"/>
      <c r="T90" s="597"/>
      <c r="U90" s="597"/>
      <c r="V90" s="597"/>
      <c r="W90" s="597"/>
      <c r="X90" s="597"/>
      <c r="Y90" s="597"/>
      <c r="Z90" s="597"/>
      <c r="AA90" s="597"/>
      <c r="AB90" s="597"/>
      <c r="AC90" s="597"/>
      <c r="AD90" s="597"/>
      <c r="AE90" s="597"/>
      <c r="AF90" s="597"/>
      <c r="AG90" s="555"/>
    </row>
    <row r="91" customFormat="1" spans="1:33">
      <c r="A91" s="584" t="s">
        <v>721</v>
      </c>
      <c r="B91" s="584"/>
      <c r="C91" s="585"/>
      <c r="D91" s="585"/>
      <c r="E91" s="585"/>
      <c r="F91" s="585"/>
      <c r="G91" s="585"/>
      <c r="H91" s="585"/>
      <c r="I91" s="599"/>
      <c r="J91" s="599"/>
      <c r="K91" s="599"/>
      <c r="L91" s="599"/>
      <c r="M91" s="599"/>
      <c r="N91" s="599"/>
      <c r="O91" s="599"/>
      <c r="P91" s="599"/>
      <c r="Q91" s="599"/>
      <c r="R91" s="597"/>
      <c r="S91" s="597"/>
      <c r="T91" s="597"/>
      <c r="U91" s="597"/>
      <c r="V91" s="597"/>
      <c r="W91" s="597"/>
      <c r="X91" s="597"/>
      <c r="Y91" s="597"/>
      <c r="Z91" s="597"/>
      <c r="AA91" s="597"/>
      <c r="AB91" s="597"/>
      <c r="AC91" s="597"/>
      <c r="AD91" s="597"/>
      <c r="AE91" s="597"/>
      <c r="AF91" s="597"/>
      <c r="AG91" s="555"/>
    </row>
    <row r="92" customFormat="1" spans="1:33">
      <c r="A92" s="584" t="s">
        <v>722</v>
      </c>
      <c r="B92" s="584"/>
      <c r="C92" s="585"/>
      <c r="D92" s="585"/>
      <c r="E92" s="585"/>
      <c r="F92" s="585"/>
      <c r="G92" s="585"/>
      <c r="H92" s="585"/>
      <c r="I92" s="599"/>
      <c r="J92" s="599"/>
      <c r="K92" s="599"/>
      <c r="L92" s="599"/>
      <c r="M92" s="599"/>
      <c r="N92" s="599"/>
      <c r="O92" s="599"/>
      <c r="P92" s="599"/>
      <c r="Q92" s="599"/>
      <c r="R92" s="597"/>
      <c r="S92" s="597"/>
      <c r="T92" s="597"/>
      <c r="U92" s="597"/>
      <c r="V92" s="597"/>
      <c r="W92" s="597"/>
      <c r="X92" s="597"/>
      <c r="Y92" s="597"/>
      <c r="Z92" s="597"/>
      <c r="AA92" s="597"/>
      <c r="AB92" s="597"/>
      <c r="AC92" s="597"/>
      <c r="AD92" s="597"/>
      <c r="AE92" s="597"/>
      <c r="AF92" s="597"/>
      <c r="AG92" s="555"/>
    </row>
    <row r="93" customFormat="1" spans="1:33">
      <c r="A93" s="589" t="s">
        <v>723</v>
      </c>
      <c r="B93" s="584"/>
      <c r="C93" s="585"/>
      <c r="D93" s="585"/>
      <c r="E93" s="585"/>
      <c r="F93" s="585"/>
      <c r="G93" s="585"/>
      <c r="H93" s="585"/>
      <c r="I93" s="599"/>
      <c r="J93" s="599"/>
      <c r="K93" s="599"/>
      <c r="L93" s="599"/>
      <c r="M93" s="599"/>
      <c r="N93" s="599"/>
      <c r="O93" s="599"/>
      <c r="P93" s="599"/>
      <c r="Q93" s="599"/>
      <c r="R93" s="597"/>
      <c r="S93" s="597"/>
      <c r="T93" s="597"/>
      <c r="U93" s="597"/>
      <c r="V93" s="597"/>
      <c r="W93" s="597"/>
      <c r="X93" s="597"/>
      <c r="Y93" s="597"/>
      <c r="Z93" s="597"/>
      <c r="AA93" s="597"/>
      <c r="AB93" s="597"/>
      <c r="AC93" s="597"/>
      <c r="AD93" s="597"/>
      <c r="AE93" s="597"/>
      <c r="AF93" s="597"/>
      <c r="AG93" s="555"/>
    </row>
    <row r="94" customFormat="1" spans="1:33">
      <c r="A94" s="589" t="s">
        <v>724</v>
      </c>
      <c r="B94" s="584"/>
      <c r="C94" s="585"/>
      <c r="D94" s="585"/>
      <c r="E94" s="585"/>
      <c r="F94" s="585"/>
      <c r="G94" s="585"/>
      <c r="H94" s="585"/>
      <c r="I94" s="599"/>
      <c r="J94" s="599"/>
      <c r="K94" s="599"/>
      <c r="L94" s="599"/>
      <c r="M94" s="599"/>
      <c r="N94" s="599"/>
      <c r="O94" s="599"/>
      <c r="P94" s="599"/>
      <c r="Q94" s="599"/>
      <c r="R94" s="597"/>
      <c r="S94" s="597"/>
      <c r="T94" s="597"/>
      <c r="U94" s="597"/>
      <c r="V94" s="597"/>
      <c r="W94" s="597"/>
      <c r="X94" s="597"/>
      <c r="Y94" s="597"/>
      <c r="Z94" s="597"/>
      <c r="AA94" s="597"/>
      <c r="AB94" s="597"/>
      <c r="AC94" s="597"/>
      <c r="AD94" s="597"/>
      <c r="AE94" s="597"/>
      <c r="AF94" s="597"/>
      <c r="AG94" s="555"/>
    </row>
    <row r="95" customFormat="1" spans="1:33">
      <c r="A95" s="584" t="s">
        <v>725</v>
      </c>
      <c r="B95" s="584"/>
      <c r="C95" s="585"/>
      <c r="D95" s="585"/>
      <c r="E95" s="585"/>
      <c r="F95" s="585"/>
      <c r="G95" s="585"/>
      <c r="H95" s="585"/>
      <c r="I95" s="599"/>
      <c r="J95" s="599"/>
      <c r="K95" s="599"/>
      <c r="L95" s="599"/>
      <c r="M95" s="599"/>
      <c r="N95" s="599"/>
      <c r="O95" s="599"/>
      <c r="P95" s="599"/>
      <c r="Q95" s="599"/>
      <c r="R95" s="597"/>
      <c r="S95" s="597"/>
      <c r="T95" s="597"/>
      <c r="U95" s="597"/>
      <c r="V95" s="597"/>
      <c r="W95" s="597"/>
      <c r="X95" s="597"/>
      <c r="Y95" s="597"/>
      <c r="Z95" s="597"/>
      <c r="AA95" s="597"/>
      <c r="AB95" s="597"/>
      <c r="AC95" s="597"/>
      <c r="AD95" s="597"/>
      <c r="AE95" s="597"/>
      <c r="AF95" s="597"/>
      <c r="AG95" s="555"/>
    </row>
    <row r="96" customFormat="1" spans="1:33">
      <c r="A96" s="584" t="s">
        <v>726</v>
      </c>
      <c r="B96" s="584"/>
      <c r="C96" s="585"/>
      <c r="D96" s="585"/>
      <c r="E96" s="585"/>
      <c r="F96" s="585"/>
      <c r="G96" s="585"/>
      <c r="H96" s="585"/>
      <c r="I96" s="599"/>
      <c r="J96" s="599"/>
      <c r="K96" s="599"/>
      <c r="L96" s="599"/>
      <c r="M96" s="599"/>
      <c r="N96" s="599"/>
      <c r="O96" s="599"/>
      <c r="P96" s="599"/>
      <c r="Q96" s="599"/>
      <c r="R96" s="597"/>
      <c r="S96" s="597"/>
      <c r="T96" s="597"/>
      <c r="U96" s="597"/>
      <c r="V96" s="597"/>
      <c r="W96" s="597"/>
      <c r="X96" s="597"/>
      <c r="Y96" s="597"/>
      <c r="Z96" s="597"/>
      <c r="AA96" s="597"/>
      <c r="AB96" s="597"/>
      <c r="AC96" s="597"/>
      <c r="AD96" s="597"/>
      <c r="AE96" s="597"/>
      <c r="AF96" s="597"/>
      <c r="AG96" s="555"/>
    </row>
    <row r="97" customFormat="1" spans="1:33">
      <c r="A97" s="584" t="s">
        <v>727</v>
      </c>
      <c r="B97" s="584"/>
      <c r="C97" s="585"/>
      <c r="D97" s="585"/>
      <c r="E97" s="585"/>
      <c r="F97" s="585"/>
      <c r="G97" s="585"/>
      <c r="H97" s="585"/>
      <c r="I97" s="599"/>
      <c r="J97" s="599"/>
      <c r="K97" s="599"/>
      <c r="L97" s="599"/>
      <c r="M97" s="599"/>
      <c r="N97" s="599"/>
      <c r="O97" s="599"/>
      <c r="P97" s="599"/>
      <c r="Q97" s="599"/>
      <c r="R97" s="597"/>
      <c r="S97" s="597"/>
      <c r="T97" s="597"/>
      <c r="U97" s="597"/>
      <c r="V97" s="597"/>
      <c r="W97" s="597"/>
      <c r="X97" s="597"/>
      <c r="Y97" s="597"/>
      <c r="Z97" s="597"/>
      <c r="AA97" s="597"/>
      <c r="AB97" s="597"/>
      <c r="AC97" s="597"/>
      <c r="AD97" s="597"/>
      <c r="AE97" s="597"/>
      <c r="AF97" s="597"/>
      <c r="AG97" s="555"/>
    </row>
    <row r="98" customFormat="1" ht="14.25" spans="1:33">
      <c r="A98" s="595" t="s">
        <v>728</v>
      </c>
      <c r="B98" s="584"/>
      <c r="C98" s="585"/>
      <c r="D98" s="585"/>
      <c r="E98" s="585"/>
      <c r="F98" s="585"/>
      <c r="G98" s="585"/>
      <c r="H98" s="585"/>
      <c r="I98" s="599"/>
      <c r="J98" s="599"/>
      <c r="K98" s="599"/>
      <c r="L98" s="599"/>
      <c r="M98" s="599"/>
      <c r="N98" s="599"/>
      <c r="O98" s="599"/>
      <c r="P98" s="599"/>
      <c r="Q98" s="599"/>
      <c r="R98" s="597"/>
      <c r="S98" s="597"/>
      <c r="T98" s="597"/>
      <c r="U98" s="597"/>
      <c r="V98" s="597"/>
      <c r="W98" s="597"/>
      <c r="X98" s="597"/>
      <c r="Y98" s="597"/>
      <c r="Z98" s="597"/>
      <c r="AA98" s="597"/>
      <c r="AB98" s="597"/>
      <c r="AC98" s="597"/>
      <c r="AD98" s="597"/>
      <c r="AE98" s="597"/>
      <c r="AF98" s="597"/>
      <c r="AG98" s="555"/>
    </row>
    <row r="99" customFormat="1" spans="1:33">
      <c r="A99" s="596" t="s">
        <v>729</v>
      </c>
      <c r="B99" s="596"/>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55"/>
    </row>
  </sheetData>
  <mergeCells count="14">
    <mergeCell ref="A2:AG2"/>
    <mergeCell ref="A3:AG3"/>
    <mergeCell ref="A4:AG4"/>
    <mergeCell ref="A5:AG5"/>
    <mergeCell ref="A70:B70"/>
    <mergeCell ref="A71:B71"/>
    <mergeCell ref="A72:B72"/>
    <mergeCell ref="A73:B73"/>
    <mergeCell ref="A74:B74"/>
    <mergeCell ref="A75:B75"/>
    <mergeCell ref="A76:B76"/>
    <mergeCell ref="A68:A69"/>
    <mergeCell ref="B68:B69"/>
    <mergeCell ref="A6:B7"/>
  </mergeCells>
  <hyperlinks>
    <hyperlink ref="Q2" location="目录!A1"/>
    <hyperlink ref="A98"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30" customWidth="1"/>
    <col min="2" max="3" width="27.375" style="530" customWidth="1"/>
    <col min="4" max="4" width="19.125" style="219" customWidth="1"/>
    <col min="5" max="5" width="10.375" style="21"/>
    <col min="6" max="8" width="9" style="21"/>
    <col min="9" max="16384" width="9" style="219"/>
  </cols>
  <sheetData>
    <row r="1" s="219" customFormat="1" ht="72" customHeight="1" spans="1:8">
      <c r="A1" s="531" t="s">
        <v>730</v>
      </c>
      <c r="B1" s="531"/>
      <c r="C1" s="531"/>
      <c r="D1" s="531"/>
      <c r="E1" s="532"/>
      <c r="F1" s="532"/>
      <c r="G1" s="532"/>
      <c r="H1" s="532"/>
    </row>
    <row r="2" s="219" customFormat="1" ht="19" customHeight="1" spans="1:8">
      <c r="A2" s="533" t="s">
        <v>731</v>
      </c>
      <c r="B2" s="533" t="s">
        <v>732</v>
      </c>
      <c r="C2" s="533" t="s">
        <v>733</v>
      </c>
      <c r="D2" s="534" t="s">
        <v>734</v>
      </c>
      <c r="E2" s="535" t="s">
        <v>62</v>
      </c>
      <c r="F2" s="532"/>
      <c r="G2" s="532"/>
      <c r="H2" s="532"/>
    </row>
    <row r="3" s="219" customFormat="1" spans="1:11">
      <c r="A3" s="536" t="s">
        <v>735</v>
      </c>
      <c r="B3" s="536"/>
      <c r="C3" s="536"/>
      <c r="D3" s="66"/>
      <c r="E3" s="537"/>
      <c r="F3" s="532"/>
      <c r="G3" s="532"/>
      <c r="H3" s="532"/>
      <c r="J3" s="21"/>
      <c r="K3" s="21"/>
    </row>
    <row r="4" s="219" customFormat="1" spans="1:11">
      <c r="A4" s="538" t="s">
        <v>673</v>
      </c>
      <c r="B4" s="538" t="s">
        <v>736</v>
      </c>
      <c r="C4" s="538" t="s">
        <v>737</v>
      </c>
      <c r="D4" s="539"/>
      <c r="E4" s="532"/>
      <c r="F4" s="532"/>
      <c r="G4" s="532"/>
      <c r="H4" s="532"/>
      <c r="J4" s="21"/>
      <c r="K4" s="21"/>
    </row>
    <row r="5" s="219" customFormat="1" spans="1:11">
      <c r="A5" s="536" t="s">
        <v>738</v>
      </c>
      <c r="B5" s="536"/>
      <c r="C5" s="536"/>
      <c r="D5" s="540"/>
      <c r="E5" s="541"/>
      <c r="F5" s="541"/>
      <c r="G5" s="541"/>
      <c r="H5" s="541"/>
      <c r="J5" s="21"/>
      <c r="K5" s="21"/>
    </row>
    <row r="6" s="219" customFormat="1" spans="1:11">
      <c r="A6" s="538" t="s">
        <v>739</v>
      </c>
      <c r="B6" s="538" t="s">
        <v>740</v>
      </c>
      <c r="C6" s="538" t="s">
        <v>741</v>
      </c>
      <c r="D6" s="540"/>
      <c r="E6" s="542"/>
      <c r="F6" s="542"/>
      <c r="G6" s="542"/>
      <c r="H6" s="542"/>
      <c r="J6" s="547"/>
      <c r="K6" s="548"/>
    </row>
    <row r="7" s="219" customFormat="1" spans="1:11">
      <c r="A7" s="538" t="s">
        <v>582</v>
      </c>
      <c r="B7" s="538" t="s">
        <v>742</v>
      </c>
      <c r="C7" s="538" t="s">
        <v>743</v>
      </c>
      <c r="D7" s="540"/>
      <c r="E7" s="542"/>
      <c r="F7" s="542"/>
      <c r="G7" s="542"/>
      <c r="H7" s="542"/>
      <c r="J7" s="547"/>
      <c r="K7" s="548"/>
    </row>
    <row r="8" s="219" customFormat="1" spans="1:11">
      <c r="A8" s="538" t="s">
        <v>744</v>
      </c>
      <c r="B8" s="538" t="s">
        <v>745</v>
      </c>
      <c r="C8" s="538" t="s">
        <v>746</v>
      </c>
      <c r="D8" s="540"/>
      <c r="E8" s="542"/>
      <c r="F8" s="542"/>
      <c r="G8" s="542"/>
      <c r="H8" s="542"/>
      <c r="J8" s="547"/>
      <c r="K8" s="548"/>
    </row>
    <row r="9" s="219" customFormat="1" spans="1:11">
      <c r="A9" s="538" t="s">
        <v>747</v>
      </c>
      <c r="B9" s="538" t="s">
        <v>748</v>
      </c>
      <c r="C9" s="538" t="s">
        <v>749</v>
      </c>
      <c r="D9" s="66"/>
      <c r="E9" s="21"/>
      <c r="F9" s="21"/>
      <c r="G9" s="21"/>
      <c r="H9" s="21"/>
      <c r="J9" s="547"/>
      <c r="K9" s="548"/>
    </row>
    <row r="10" s="219" customFormat="1" spans="1:11">
      <c r="A10" s="538" t="s">
        <v>750</v>
      </c>
      <c r="B10" s="538" t="s">
        <v>751</v>
      </c>
      <c r="C10" s="538" t="s">
        <v>752</v>
      </c>
      <c r="D10" s="66"/>
      <c r="E10" s="21"/>
      <c r="F10" s="21"/>
      <c r="G10" s="21"/>
      <c r="H10" s="21"/>
      <c r="J10" s="547"/>
      <c r="K10" s="548"/>
    </row>
    <row r="11" s="219" customFormat="1" spans="1:11">
      <c r="A11" s="543" t="s">
        <v>588</v>
      </c>
      <c r="B11" s="543" t="s">
        <v>753</v>
      </c>
      <c r="C11" s="543" t="s">
        <v>754</v>
      </c>
      <c r="D11" s="534" t="s">
        <v>755</v>
      </c>
      <c r="E11" s="21"/>
      <c r="F11" s="21"/>
      <c r="G11" s="21"/>
      <c r="H11" s="21"/>
      <c r="J11" s="547"/>
      <c r="K11" s="548"/>
    </row>
    <row r="12" s="219" customFormat="1" spans="1:11">
      <c r="A12" s="538" t="s">
        <v>756</v>
      </c>
      <c r="B12" s="538" t="s">
        <v>757</v>
      </c>
      <c r="C12" s="538" t="s">
        <v>758</v>
      </c>
      <c r="D12" s="66"/>
      <c r="E12" s="21"/>
      <c r="F12" s="21"/>
      <c r="G12" s="21"/>
      <c r="H12" s="21"/>
      <c r="J12" s="547"/>
      <c r="K12" s="548"/>
    </row>
    <row r="13" s="219" customFormat="1" spans="1:11">
      <c r="A13" s="536" t="s">
        <v>759</v>
      </c>
      <c r="B13" s="536"/>
      <c r="C13" s="536"/>
      <c r="D13" s="66"/>
      <c r="E13" s="21"/>
      <c r="F13" s="21"/>
      <c r="G13" s="21"/>
      <c r="H13" s="21"/>
      <c r="J13" s="547"/>
      <c r="K13" s="548"/>
    </row>
    <row r="14" s="219" customFormat="1" spans="1:11">
      <c r="A14" s="538" t="s">
        <v>312</v>
      </c>
      <c r="B14" s="538" t="s">
        <v>760</v>
      </c>
      <c r="C14" s="538" t="s">
        <v>761</v>
      </c>
      <c r="D14" s="66"/>
      <c r="E14" s="21"/>
      <c r="F14" s="21"/>
      <c r="G14" s="21"/>
      <c r="H14" s="21"/>
      <c r="J14" s="547"/>
      <c r="K14" s="548"/>
    </row>
    <row r="15" s="219" customFormat="1" spans="1:11">
      <c r="A15" s="536" t="s">
        <v>762</v>
      </c>
      <c r="B15" s="536"/>
      <c r="C15" s="536"/>
      <c r="D15" s="66"/>
      <c r="E15" s="21"/>
      <c r="F15" s="21"/>
      <c r="G15" s="21"/>
      <c r="H15" s="21"/>
      <c r="J15" s="547"/>
      <c r="K15" s="548"/>
    </row>
    <row r="16" s="219" customFormat="1" spans="1:11">
      <c r="A16" s="538" t="s">
        <v>763</v>
      </c>
      <c r="B16" s="538" t="s">
        <v>764</v>
      </c>
      <c r="C16" s="538" t="s">
        <v>765</v>
      </c>
      <c r="D16" s="66"/>
      <c r="E16" s="21"/>
      <c r="F16" s="21"/>
      <c r="G16" s="21"/>
      <c r="H16" s="21"/>
      <c r="J16" s="547"/>
      <c r="K16" s="548"/>
    </row>
    <row r="17" s="219" customFormat="1" spans="1:11">
      <c r="A17" s="538" t="s">
        <v>766</v>
      </c>
      <c r="B17" s="538" t="s">
        <v>767</v>
      </c>
      <c r="C17" s="538" t="s">
        <v>768</v>
      </c>
      <c r="D17" s="66"/>
      <c r="E17" s="21"/>
      <c r="F17" s="21"/>
      <c r="G17" s="21"/>
      <c r="H17" s="21"/>
      <c r="I17" s="21"/>
      <c r="J17" s="547"/>
      <c r="K17" s="548"/>
    </row>
    <row r="18" s="219" customFormat="1" spans="1:11">
      <c r="A18" s="536" t="s">
        <v>769</v>
      </c>
      <c r="B18" s="536"/>
      <c r="C18" s="536"/>
      <c r="D18" s="66"/>
      <c r="E18" s="21"/>
      <c r="F18" s="21"/>
      <c r="G18" s="21"/>
      <c r="H18" s="21"/>
      <c r="J18" s="547"/>
      <c r="K18" s="548"/>
    </row>
    <row r="19" s="219" customFormat="1" spans="1:11">
      <c r="A19" s="538" t="s">
        <v>590</v>
      </c>
      <c r="B19" s="538" t="s">
        <v>770</v>
      </c>
      <c r="C19" s="538" t="s">
        <v>771</v>
      </c>
      <c r="D19" s="66"/>
      <c r="E19" s="21"/>
      <c r="F19" s="21"/>
      <c r="G19" s="21"/>
      <c r="H19" s="21"/>
      <c r="J19" s="547"/>
      <c r="K19" s="548"/>
    </row>
    <row r="20" s="219" customFormat="1" spans="1:11">
      <c r="A20" s="538" t="s">
        <v>586</v>
      </c>
      <c r="B20" s="538" t="s">
        <v>772</v>
      </c>
      <c r="C20" s="538" t="s">
        <v>773</v>
      </c>
      <c r="D20" s="66"/>
      <c r="E20" s="21"/>
      <c r="F20" s="21"/>
      <c r="G20" s="21"/>
      <c r="H20" s="21"/>
      <c r="J20" s="547"/>
      <c r="K20" s="548"/>
    </row>
    <row r="21" s="219" customFormat="1" spans="1:11">
      <c r="A21" s="538" t="s">
        <v>587</v>
      </c>
      <c r="B21" s="538" t="s">
        <v>774</v>
      </c>
      <c r="C21" s="538" t="s">
        <v>775</v>
      </c>
      <c r="D21" s="66"/>
      <c r="E21" s="21"/>
      <c r="F21" s="21"/>
      <c r="G21" s="21"/>
      <c r="H21" s="21"/>
      <c r="J21" s="547"/>
      <c r="K21" s="549"/>
    </row>
    <row r="22" s="219" customFormat="1" spans="1:11">
      <c r="A22" s="538" t="s">
        <v>591</v>
      </c>
      <c r="B22" s="538" t="s">
        <v>776</v>
      </c>
      <c r="C22" s="538" t="s">
        <v>777</v>
      </c>
      <c r="D22" s="66"/>
      <c r="E22" s="21"/>
      <c r="F22" s="21"/>
      <c r="G22" s="21"/>
      <c r="H22" s="21"/>
      <c r="J22" s="547"/>
      <c r="K22" s="548"/>
    </row>
    <row r="23" s="219" customFormat="1" spans="1:11">
      <c r="A23" s="536" t="s">
        <v>778</v>
      </c>
      <c r="B23" s="536"/>
      <c r="C23" s="536"/>
      <c r="D23" s="66"/>
      <c r="E23" s="21"/>
      <c r="F23" s="21"/>
      <c r="G23" s="21"/>
      <c r="H23" s="21"/>
      <c r="J23" s="547"/>
      <c r="K23" s="548"/>
    </row>
    <row r="24" s="219" customFormat="1" spans="1:11">
      <c r="A24" s="538" t="s">
        <v>643</v>
      </c>
      <c r="B24" s="538" t="s">
        <v>779</v>
      </c>
      <c r="C24" s="538" t="s">
        <v>780</v>
      </c>
      <c r="D24" s="66"/>
      <c r="E24" s="21"/>
      <c r="F24" s="21"/>
      <c r="G24" s="21"/>
      <c r="H24" s="21"/>
      <c r="J24" s="547"/>
      <c r="K24" s="548"/>
    </row>
    <row r="25" s="219" customFormat="1" spans="1:11">
      <c r="A25" s="538" t="s">
        <v>781</v>
      </c>
      <c r="B25" s="538" t="s">
        <v>782</v>
      </c>
      <c r="C25" s="538" t="s">
        <v>783</v>
      </c>
      <c r="D25" s="66"/>
      <c r="E25" s="21"/>
      <c r="F25" s="21"/>
      <c r="G25" s="21"/>
      <c r="H25" s="21"/>
      <c r="J25" s="547"/>
      <c r="K25" s="548"/>
    </row>
    <row r="26" s="219" customFormat="1" spans="1:11">
      <c r="A26" s="538" t="s">
        <v>784</v>
      </c>
      <c r="B26" s="538" t="s">
        <v>785</v>
      </c>
      <c r="C26" s="538" t="s">
        <v>786</v>
      </c>
      <c r="D26" s="66"/>
      <c r="E26" s="21"/>
      <c r="F26" s="21"/>
      <c r="G26" s="21"/>
      <c r="H26" s="21"/>
      <c r="J26" s="547"/>
      <c r="K26" s="548"/>
    </row>
    <row r="27" s="219" customFormat="1" spans="1:11">
      <c r="A27" s="538" t="s">
        <v>647</v>
      </c>
      <c r="B27" s="538" t="s">
        <v>787</v>
      </c>
      <c r="C27" s="538" t="s">
        <v>788</v>
      </c>
      <c r="D27" s="66"/>
      <c r="E27" s="21"/>
      <c r="F27" s="21"/>
      <c r="G27" s="21"/>
      <c r="H27" s="21"/>
      <c r="J27" s="550"/>
      <c r="K27" s="550"/>
    </row>
    <row r="28" s="219" customFormat="1" spans="1:11">
      <c r="A28" s="538" t="s">
        <v>789</v>
      </c>
      <c r="B28" s="538" t="s">
        <v>790</v>
      </c>
      <c r="C28" s="538" t="s">
        <v>791</v>
      </c>
      <c r="D28" s="66"/>
      <c r="E28" s="21"/>
      <c r="F28" s="21"/>
      <c r="G28" s="21"/>
      <c r="H28" s="21"/>
      <c r="J28" s="21"/>
      <c r="K28" s="21"/>
    </row>
    <row r="29" s="219" customFormat="1" spans="1:11">
      <c r="A29" s="538" t="s">
        <v>792</v>
      </c>
      <c r="B29" s="538" t="s">
        <v>793</v>
      </c>
      <c r="C29" s="538" t="s">
        <v>794</v>
      </c>
      <c r="D29" s="66"/>
      <c r="E29" s="21"/>
      <c r="F29" s="21"/>
      <c r="G29" s="21"/>
      <c r="H29" s="21"/>
      <c r="J29" s="21"/>
      <c r="K29" s="21"/>
    </row>
    <row r="30" s="219" customFormat="1" spans="1:8">
      <c r="A30" s="543" t="s">
        <v>649</v>
      </c>
      <c r="B30" s="543" t="s">
        <v>795</v>
      </c>
      <c r="C30" s="543" t="s">
        <v>796</v>
      </c>
      <c r="D30" s="534" t="s">
        <v>797</v>
      </c>
      <c r="E30" s="21"/>
      <c r="F30" s="21"/>
      <c r="G30" s="21"/>
      <c r="H30" s="21"/>
    </row>
    <row r="31" s="219" customFormat="1" spans="1:8">
      <c r="A31" s="538" t="s">
        <v>650</v>
      </c>
      <c r="B31" s="538" t="s">
        <v>798</v>
      </c>
      <c r="C31" s="538" t="s">
        <v>799</v>
      </c>
      <c r="D31" s="66"/>
      <c r="E31" s="21"/>
      <c r="F31" s="21"/>
      <c r="G31" s="21"/>
      <c r="H31" s="21"/>
    </row>
    <row r="32" s="219" customFormat="1" spans="1:8">
      <c r="A32" s="538" t="s">
        <v>800</v>
      </c>
      <c r="B32" s="538" t="s">
        <v>801</v>
      </c>
      <c r="C32" s="538" t="s">
        <v>802</v>
      </c>
      <c r="D32" s="66"/>
      <c r="E32" s="21"/>
      <c r="F32" s="21"/>
      <c r="G32" s="21"/>
      <c r="H32" s="21"/>
    </row>
    <row r="33" s="219" customFormat="1" spans="1:8">
      <c r="A33" s="538" t="s">
        <v>803</v>
      </c>
      <c r="B33" s="538" t="s">
        <v>804</v>
      </c>
      <c r="C33" s="538" t="s">
        <v>805</v>
      </c>
      <c r="D33" s="66"/>
      <c r="E33" s="21"/>
      <c r="F33" s="21"/>
      <c r="G33" s="21"/>
      <c r="H33" s="21"/>
    </row>
    <row r="34" s="219" customFormat="1" spans="1:8">
      <c r="A34" s="543" t="s">
        <v>806</v>
      </c>
      <c r="B34" s="543" t="s">
        <v>807</v>
      </c>
      <c r="C34" s="543" t="s">
        <v>808</v>
      </c>
      <c r="D34" s="534" t="s">
        <v>755</v>
      </c>
      <c r="E34" s="21"/>
      <c r="F34" s="21"/>
      <c r="G34" s="21"/>
      <c r="H34" s="21"/>
    </row>
    <row r="35" s="219" customFormat="1" spans="1:8">
      <c r="A35" s="538" t="s">
        <v>809</v>
      </c>
      <c r="B35" s="538" t="s">
        <v>810</v>
      </c>
      <c r="C35" s="538" t="s">
        <v>811</v>
      </c>
      <c r="D35" s="66"/>
      <c r="E35" s="21"/>
      <c r="F35" s="21"/>
      <c r="G35" s="21"/>
      <c r="H35" s="21"/>
    </row>
    <row r="36" s="219" customFormat="1" spans="1:8">
      <c r="A36" s="538" t="s">
        <v>658</v>
      </c>
      <c r="B36" s="538" t="s">
        <v>812</v>
      </c>
      <c r="C36" s="538" t="s">
        <v>813</v>
      </c>
      <c r="D36" s="66"/>
      <c r="E36" s="21"/>
      <c r="F36" s="21"/>
      <c r="G36" s="21"/>
      <c r="H36" s="21"/>
    </row>
    <row r="37" s="219" customFormat="1" spans="1:8">
      <c r="A37" s="538" t="s">
        <v>659</v>
      </c>
      <c r="B37" s="538" t="s">
        <v>814</v>
      </c>
      <c r="C37" s="538" t="s">
        <v>815</v>
      </c>
      <c r="D37" s="66"/>
      <c r="E37" s="21"/>
      <c r="F37" s="21"/>
      <c r="G37" s="21"/>
      <c r="H37" s="21"/>
    </row>
    <row r="38" s="219" customFormat="1" spans="1:8">
      <c r="A38" s="538" t="s">
        <v>816</v>
      </c>
      <c r="B38" s="538" t="s">
        <v>817</v>
      </c>
      <c r="C38" s="538" t="s">
        <v>818</v>
      </c>
      <c r="D38" s="66"/>
      <c r="E38" s="21"/>
      <c r="F38" s="21"/>
      <c r="G38" s="21"/>
      <c r="H38" s="21"/>
    </row>
    <row r="39" s="219" customFormat="1" spans="1:8">
      <c r="A39" s="538" t="s">
        <v>662</v>
      </c>
      <c r="B39" s="538" t="s">
        <v>819</v>
      </c>
      <c r="C39" s="538" t="s">
        <v>820</v>
      </c>
      <c r="D39" s="66"/>
      <c r="E39" s="21"/>
      <c r="F39" s="21"/>
      <c r="G39" s="21"/>
      <c r="H39" s="21"/>
    </row>
    <row r="40" s="219" customFormat="1" spans="1:8">
      <c r="A40" s="538" t="s">
        <v>821</v>
      </c>
      <c r="B40" s="538" t="s">
        <v>822</v>
      </c>
      <c r="C40" s="538" t="s">
        <v>823</v>
      </c>
      <c r="D40" s="66"/>
      <c r="E40" s="21"/>
      <c r="F40" s="21"/>
      <c r="G40" s="21"/>
      <c r="H40" s="21"/>
    </row>
    <row r="41" s="219" customFormat="1" spans="1:8">
      <c r="A41" s="538" t="s">
        <v>824</v>
      </c>
      <c r="B41" s="538" t="s">
        <v>825</v>
      </c>
      <c r="C41" s="538" t="s">
        <v>826</v>
      </c>
      <c r="D41" s="66"/>
      <c r="E41" s="21"/>
      <c r="F41" s="21"/>
      <c r="G41" s="21"/>
      <c r="H41" s="21"/>
    </row>
    <row r="42" s="219" customFormat="1" spans="1:8">
      <c r="A42" s="538" t="s">
        <v>827</v>
      </c>
      <c r="B42" s="538" t="s">
        <v>828</v>
      </c>
      <c r="C42" s="538" t="s">
        <v>829</v>
      </c>
      <c r="D42" s="66"/>
      <c r="E42" s="21"/>
      <c r="F42" s="21"/>
      <c r="G42" s="21"/>
      <c r="H42" s="21"/>
    </row>
    <row r="43" s="219" customFormat="1" spans="1:8">
      <c r="A43" s="538" t="s">
        <v>667</v>
      </c>
      <c r="B43" s="538" t="s">
        <v>830</v>
      </c>
      <c r="C43" s="538" t="s">
        <v>831</v>
      </c>
      <c r="D43" s="66"/>
      <c r="E43" s="21"/>
      <c r="F43" s="21"/>
      <c r="G43" s="21"/>
      <c r="H43" s="21"/>
    </row>
    <row r="44" s="219" customFormat="1" spans="1:8">
      <c r="A44" s="536" t="s">
        <v>832</v>
      </c>
      <c r="B44" s="536"/>
      <c r="C44" s="536"/>
      <c r="D44" s="66"/>
      <c r="E44" s="21"/>
      <c r="F44" s="21"/>
      <c r="G44" s="21"/>
      <c r="H44" s="21"/>
    </row>
    <row r="45" s="219" customFormat="1" spans="1:8">
      <c r="A45" s="538" t="s">
        <v>638</v>
      </c>
      <c r="B45" s="538" t="s">
        <v>833</v>
      </c>
      <c r="C45" s="538" t="s">
        <v>834</v>
      </c>
      <c r="D45" s="66"/>
      <c r="E45" s="21"/>
      <c r="F45" s="21"/>
      <c r="G45" s="21"/>
      <c r="H45" s="21"/>
    </row>
    <row r="46" s="219" customFormat="1" spans="1:8">
      <c r="A46" s="538" t="s">
        <v>567</v>
      </c>
      <c r="B46" s="538" t="s">
        <v>835</v>
      </c>
      <c r="C46" s="538" t="s">
        <v>836</v>
      </c>
      <c r="D46" s="66"/>
      <c r="E46" s="21"/>
      <c r="F46" s="21"/>
      <c r="G46" s="21"/>
      <c r="H46" s="21"/>
    </row>
    <row r="47" s="219" customFormat="1" spans="1:8">
      <c r="A47" s="536" t="s">
        <v>837</v>
      </c>
      <c r="B47" s="536"/>
      <c r="C47" s="536"/>
      <c r="D47" s="66"/>
      <c r="E47" s="21"/>
      <c r="F47" s="21"/>
      <c r="G47" s="21"/>
      <c r="H47" s="21"/>
    </row>
    <row r="48" s="219" customFormat="1" spans="1:8">
      <c r="A48" s="538" t="s">
        <v>644</v>
      </c>
      <c r="B48" s="538" t="s">
        <v>838</v>
      </c>
      <c r="C48" s="538" t="s">
        <v>839</v>
      </c>
      <c r="D48" s="66"/>
      <c r="E48" s="21"/>
      <c r="F48" s="21"/>
      <c r="G48" s="21"/>
      <c r="H48" s="21"/>
    </row>
    <row r="49" s="219" customFormat="1" spans="1:8">
      <c r="A49" s="536" t="s">
        <v>840</v>
      </c>
      <c r="B49" s="536"/>
      <c r="C49" s="536"/>
      <c r="D49" s="66"/>
      <c r="E49" s="21"/>
      <c r="F49" s="21"/>
      <c r="G49" s="21"/>
      <c r="H49" s="21"/>
    </row>
    <row r="50" s="219" customFormat="1" spans="1:8">
      <c r="A50" s="538" t="s">
        <v>600</v>
      </c>
      <c r="B50" s="538" t="s">
        <v>841</v>
      </c>
      <c r="C50" s="538" t="s">
        <v>842</v>
      </c>
      <c r="D50" s="66"/>
      <c r="E50" s="21"/>
      <c r="F50" s="21"/>
      <c r="G50" s="21"/>
      <c r="H50" s="21"/>
    </row>
    <row r="51" s="219" customFormat="1" spans="1:8">
      <c r="A51" s="536" t="s">
        <v>843</v>
      </c>
      <c r="B51" s="536"/>
      <c r="C51" s="536"/>
      <c r="D51" s="66"/>
      <c r="E51" s="21"/>
      <c r="F51" s="21"/>
      <c r="G51" s="21"/>
      <c r="H51" s="21"/>
    </row>
    <row r="52" s="219" customFormat="1" spans="1:8">
      <c r="A52" s="538" t="s">
        <v>601</v>
      </c>
      <c r="B52" s="538" t="s">
        <v>844</v>
      </c>
      <c r="C52" s="538" t="s">
        <v>845</v>
      </c>
      <c r="D52" s="66"/>
      <c r="E52" s="21"/>
      <c r="F52" s="21"/>
      <c r="G52" s="21"/>
      <c r="H52" s="21"/>
    </row>
    <row r="53" s="219" customFormat="1" spans="1:8">
      <c r="A53" s="536" t="s">
        <v>846</v>
      </c>
      <c r="B53" s="536"/>
      <c r="C53" s="536"/>
      <c r="D53" s="66"/>
      <c r="E53" s="21"/>
      <c r="F53" s="21"/>
      <c r="G53" s="21"/>
      <c r="H53" s="21"/>
    </row>
    <row r="54" s="219" customFormat="1" spans="1:8">
      <c r="A54" s="538" t="s">
        <v>847</v>
      </c>
      <c r="B54" s="538" t="s">
        <v>848</v>
      </c>
      <c r="C54" s="538" t="s">
        <v>849</v>
      </c>
      <c r="D54" s="66"/>
      <c r="E54" s="21"/>
      <c r="F54" s="21"/>
      <c r="G54" s="21"/>
      <c r="H54" s="21"/>
    </row>
    <row r="55" s="219" customFormat="1" spans="1:8">
      <c r="A55" s="538" t="s">
        <v>850</v>
      </c>
      <c r="B55" s="538" t="s">
        <v>851</v>
      </c>
      <c r="C55" s="538" t="s">
        <v>852</v>
      </c>
      <c r="D55" s="66"/>
      <c r="E55" s="21"/>
      <c r="F55" s="21"/>
      <c r="G55" s="21"/>
      <c r="H55" s="21"/>
    </row>
    <row r="56" s="219" customFormat="1" spans="1:8">
      <c r="A56" s="538" t="s">
        <v>612</v>
      </c>
      <c r="B56" s="538" t="s">
        <v>853</v>
      </c>
      <c r="C56" s="538" t="s">
        <v>854</v>
      </c>
      <c r="D56" s="66"/>
      <c r="E56" s="21"/>
      <c r="F56" s="21"/>
      <c r="G56" s="21"/>
      <c r="H56" s="21"/>
    </row>
    <row r="57" s="219" customFormat="1" spans="1:8">
      <c r="A57" s="538" t="s">
        <v>855</v>
      </c>
      <c r="B57" s="538" t="s">
        <v>856</v>
      </c>
      <c r="C57" s="538" t="s">
        <v>857</v>
      </c>
      <c r="D57" s="66"/>
      <c r="E57" s="21"/>
      <c r="F57" s="21"/>
      <c r="G57" s="21"/>
      <c r="H57" s="21"/>
    </row>
    <row r="58" s="219" customFormat="1" spans="1:8">
      <c r="A58" s="538" t="s">
        <v>616</v>
      </c>
      <c r="B58" s="538" t="s">
        <v>858</v>
      </c>
      <c r="C58" s="538" t="s">
        <v>859</v>
      </c>
      <c r="D58" s="66"/>
      <c r="E58" s="21"/>
      <c r="F58" s="21"/>
      <c r="G58" s="21"/>
      <c r="H58" s="21"/>
    </row>
    <row r="59" s="219" customFormat="1" spans="1:8">
      <c r="A59" s="538" t="s">
        <v>860</v>
      </c>
      <c r="B59" s="538" t="s">
        <v>861</v>
      </c>
      <c r="C59" s="538" t="s">
        <v>862</v>
      </c>
      <c r="D59" s="66"/>
      <c r="E59" s="21"/>
      <c r="F59" s="21"/>
      <c r="G59" s="21"/>
      <c r="H59" s="21"/>
    </row>
    <row r="60" s="219" customFormat="1" spans="1:8">
      <c r="A60" s="538" t="s">
        <v>625</v>
      </c>
      <c r="B60" s="538" t="s">
        <v>863</v>
      </c>
      <c r="C60" s="538" t="s">
        <v>864</v>
      </c>
      <c r="D60" s="66"/>
      <c r="E60" s="21"/>
      <c r="F60" s="21"/>
      <c r="G60" s="21"/>
      <c r="H60" s="21"/>
    </row>
    <row r="61" s="219" customFormat="1" spans="1:8">
      <c r="A61" s="538" t="s">
        <v>865</v>
      </c>
      <c r="B61" s="538" t="s">
        <v>866</v>
      </c>
      <c r="C61" s="538" t="s">
        <v>867</v>
      </c>
      <c r="D61" s="66"/>
      <c r="E61" s="21"/>
      <c r="F61" s="21"/>
      <c r="G61" s="21"/>
      <c r="H61" s="21"/>
    </row>
    <row r="62" s="219" customFormat="1" spans="1:8">
      <c r="A62" s="544" t="s">
        <v>639</v>
      </c>
      <c r="B62" s="544" t="s">
        <v>868</v>
      </c>
      <c r="C62" s="544" t="s">
        <v>869</v>
      </c>
      <c r="D62" s="545"/>
      <c r="E62" s="546"/>
      <c r="F62" s="21"/>
      <c r="G62" s="21"/>
      <c r="H62" s="21"/>
    </row>
    <row r="63" s="219" customFormat="1" spans="1:8">
      <c r="A63" s="538" t="s">
        <v>870</v>
      </c>
      <c r="B63" s="538" t="s">
        <v>871</v>
      </c>
      <c r="C63" s="538" t="s">
        <v>872</v>
      </c>
      <c r="D63" s="66"/>
      <c r="E63" s="21"/>
      <c r="F63" s="21"/>
      <c r="G63" s="21"/>
      <c r="H63" s="21"/>
    </row>
    <row r="64" s="219" customFormat="1" spans="1:8">
      <c r="A64" s="536" t="s">
        <v>873</v>
      </c>
      <c r="B64" s="536"/>
      <c r="C64" s="536"/>
      <c r="D64" s="66"/>
      <c r="E64" s="21"/>
      <c r="F64" s="21"/>
      <c r="G64" s="21"/>
      <c r="H64" s="21"/>
    </row>
    <row r="65" s="219" customFormat="1" spans="1:8">
      <c r="A65" s="538" t="s">
        <v>604</v>
      </c>
      <c r="B65" s="538" t="s">
        <v>874</v>
      </c>
      <c r="C65" s="538" t="s">
        <v>875</v>
      </c>
      <c r="D65" s="66"/>
      <c r="E65" s="21"/>
      <c r="F65" s="21"/>
      <c r="G65" s="21"/>
      <c r="H65" s="21"/>
    </row>
    <row r="66" s="219" customFormat="1" spans="1:8">
      <c r="A66" s="538" t="s">
        <v>607</v>
      </c>
      <c r="B66" s="538" t="s">
        <v>876</v>
      </c>
      <c r="C66" s="538" t="s">
        <v>877</v>
      </c>
      <c r="D66" s="66"/>
      <c r="E66" s="21"/>
      <c r="F66" s="21"/>
      <c r="G66" s="21"/>
      <c r="H66" s="21"/>
    </row>
    <row r="67" s="219" customFormat="1" spans="1:8">
      <c r="A67" s="538" t="s">
        <v>611</v>
      </c>
      <c r="B67" s="538" t="s">
        <v>878</v>
      </c>
      <c r="C67" s="538" t="s">
        <v>879</v>
      </c>
      <c r="D67" s="66"/>
      <c r="E67" s="21"/>
      <c r="F67" s="21"/>
      <c r="G67" s="21"/>
      <c r="H67" s="21"/>
    </row>
    <row r="68" s="219" customFormat="1" spans="1:8">
      <c r="A68" s="538" t="s">
        <v>614</v>
      </c>
      <c r="B68" s="538" t="s">
        <v>880</v>
      </c>
      <c r="C68" s="538" t="s">
        <v>881</v>
      </c>
      <c r="D68" s="66"/>
      <c r="E68" s="21"/>
      <c r="F68" s="21"/>
      <c r="G68" s="21"/>
      <c r="H68" s="21"/>
    </row>
    <row r="69" s="219" customFormat="1" spans="1:8">
      <c r="A69" s="538" t="s">
        <v>615</v>
      </c>
      <c r="B69" s="538" t="s">
        <v>882</v>
      </c>
      <c r="C69" s="538" t="s">
        <v>883</v>
      </c>
      <c r="D69" s="66"/>
      <c r="E69" s="21"/>
      <c r="F69" s="21"/>
      <c r="G69" s="21"/>
      <c r="H69" s="21"/>
    </row>
    <row r="70" s="219" customFormat="1" spans="1:8">
      <c r="A70" s="538" t="s">
        <v>621</v>
      </c>
      <c r="B70" s="538" t="s">
        <v>884</v>
      </c>
      <c r="C70" s="538" t="s">
        <v>885</v>
      </c>
      <c r="D70" s="66"/>
      <c r="E70" s="21"/>
      <c r="F70" s="21"/>
      <c r="G70" s="21"/>
      <c r="H70" s="21"/>
    </row>
    <row r="71" s="219" customFormat="1" spans="1:8">
      <c r="A71" s="538" t="s">
        <v>886</v>
      </c>
      <c r="B71" s="538" t="s">
        <v>887</v>
      </c>
      <c r="C71" s="538" t="s">
        <v>888</v>
      </c>
      <c r="D71" s="66"/>
      <c r="E71" s="21"/>
      <c r="F71" s="21"/>
      <c r="G71" s="21"/>
      <c r="H71" s="21"/>
    </row>
    <row r="72" s="219" customFormat="1" spans="1:8">
      <c r="A72" s="538" t="s">
        <v>889</v>
      </c>
      <c r="B72" s="538" t="s">
        <v>890</v>
      </c>
      <c r="C72" s="538" t="s">
        <v>891</v>
      </c>
      <c r="D72" s="66"/>
      <c r="E72" s="21"/>
      <c r="F72" s="21"/>
      <c r="G72" s="21"/>
      <c r="H72" s="21"/>
    </row>
    <row r="73" s="219" customFormat="1" spans="1:8">
      <c r="A73" s="538" t="s">
        <v>628</v>
      </c>
      <c r="B73" s="538" t="s">
        <v>892</v>
      </c>
      <c r="C73" s="538" t="s">
        <v>893</v>
      </c>
      <c r="D73" s="66"/>
      <c r="E73" s="21"/>
      <c r="F73" s="21"/>
      <c r="G73" s="21"/>
      <c r="H73" s="21"/>
    </row>
    <row r="74" s="219" customFormat="1" spans="1:8">
      <c r="A74" s="538" t="s">
        <v>894</v>
      </c>
      <c r="B74" s="538" t="s">
        <v>895</v>
      </c>
      <c r="C74" s="538" t="s">
        <v>896</v>
      </c>
      <c r="D74" s="66"/>
      <c r="E74" s="21"/>
      <c r="F74" s="21"/>
      <c r="G74" s="21"/>
      <c r="H74" s="21"/>
    </row>
    <row r="75" s="219" customFormat="1" spans="1:8">
      <c r="A75" s="538" t="s">
        <v>897</v>
      </c>
      <c r="B75" s="538" t="s">
        <v>898</v>
      </c>
      <c r="C75" s="538" t="s">
        <v>899</v>
      </c>
      <c r="D75" s="66"/>
      <c r="E75" s="21"/>
      <c r="F75" s="21"/>
      <c r="G75" s="21"/>
      <c r="H75" s="21"/>
    </row>
    <row r="76" s="219" customFormat="1" spans="1:8">
      <c r="A76" s="538" t="s">
        <v>900</v>
      </c>
      <c r="B76" s="538" t="s">
        <v>901</v>
      </c>
      <c r="C76" s="538" t="s">
        <v>902</v>
      </c>
      <c r="D76" s="66"/>
      <c r="E76" s="21"/>
      <c r="F76" s="21"/>
      <c r="G76" s="21"/>
      <c r="H76" s="21"/>
    </row>
    <row r="77" s="219" customFormat="1" spans="1:8">
      <c r="A77" s="538" t="s">
        <v>640</v>
      </c>
      <c r="B77" s="538" t="s">
        <v>903</v>
      </c>
      <c r="C77" s="538" t="s">
        <v>904</v>
      </c>
      <c r="D77" s="66"/>
      <c r="E77" s="21"/>
      <c r="F77" s="21"/>
      <c r="G77" s="21"/>
      <c r="H77" s="21"/>
    </row>
    <row r="78" s="219" customFormat="1" spans="1:8">
      <c r="A78" s="536" t="s">
        <v>905</v>
      </c>
      <c r="B78" s="536"/>
      <c r="C78" s="536"/>
      <c r="D78" s="66"/>
      <c r="E78" s="21"/>
      <c r="F78" s="21"/>
      <c r="G78" s="21"/>
      <c r="H78" s="21"/>
    </row>
    <row r="79" s="219" customFormat="1" spans="1:8">
      <c r="A79" s="538" t="s">
        <v>605</v>
      </c>
      <c r="B79" s="538" t="s">
        <v>906</v>
      </c>
      <c r="C79" s="538" t="s">
        <v>907</v>
      </c>
      <c r="D79" s="66"/>
      <c r="E79" s="21"/>
      <c r="F79" s="21"/>
      <c r="G79" s="21"/>
      <c r="H79" s="21"/>
    </row>
    <row r="80" s="219" customFormat="1" spans="1:8">
      <c r="A80" s="538" t="s">
        <v>608</v>
      </c>
      <c r="B80" s="538" t="s">
        <v>908</v>
      </c>
      <c r="C80" s="538" t="s">
        <v>909</v>
      </c>
      <c r="D80" s="66"/>
      <c r="E80" s="21"/>
      <c r="F80" s="21"/>
      <c r="G80" s="21"/>
      <c r="H80" s="21"/>
    </row>
    <row r="81" s="219" customFormat="1" spans="1:8">
      <c r="A81" s="538" t="s">
        <v>910</v>
      </c>
      <c r="B81" s="538" t="s">
        <v>911</v>
      </c>
      <c r="C81" s="538" t="s">
        <v>912</v>
      </c>
      <c r="D81" s="66"/>
      <c r="E81" s="21"/>
      <c r="F81" s="21"/>
      <c r="G81" s="21"/>
      <c r="H81" s="21"/>
    </row>
    <row r="82" s="219" customFormat="1" spans="1:8">
      <c r="A82" s="538" t="s">
        <v>913</v>
      </c>
      <c r="B82" s="538" t="s">
        <v>914</v>
      </c>
      <c r="C82" s="538" t="s">
        <v>915</v>
      </c>
      <c r="D82" s="66"/>
      <c r="E82" s="21"/>
      <c r="F82" s="21"/>
      <c r="G82" s="21"/>
      <c r="H82" s="21"/>
    </row>
    <row r="83" s="219" customFormat="1" spans="1:8">
      <c r="A83" s="538" t="s">
        <v>916</v>
      </c>
      <c r="B83" s="538" t="s">
        <v>917</v>
      </c>
      <c r="C83" s="538" t="s">
        <v>918</v>
      </c>
      <c r="D83" s="66"/>
      <c r="E83" s="21"/>
      <c r="F83" s="21"/>
      <c r="G83" s="21"/>
      <c r="H83" s="21"/>
    </row>
    <row r="84" s="219" customFormat="1" spans="1:8">
      <c r="A84" s="538" t="s">
        <v>919</v>
      </c>
      <c r="B84" s="538" t="s">
        <v>920</v>
      </c>
      <c r="C84" s="538" t="s">
        <v>921</v>
      </c>
      <c r="D84" s="66"/>
      <c r="E84" s="21"/>
      <c r="F84" s="21"/>
      <c r="G84" s="21"/>
      <c r="H84" s="21"/>
    </row>
    <row r="85" s="219" customFormat="1" spans="1:8">
      <c r="A85" s="538" t="s">
        <v>922</v>
      </c>
      <c r="B85" s="538" t="s">
        <v>923</v>
      </c>
      <c r="C85" s="538" t="s">
        <v>924</v>
      </c>
      <c r="D85" s="66"/>
      <c r="E85" s="21"/>
      <c r="F85" s="21"/>
      <c r="G85" s="21"/>
      <c r="H85" s="21"/>
    </row>
    <row r="86" s="219" customFormat="1" spans="1:8">
      <c r="A86" s="538" t="s">
        <v>633</v>
      </c>
      <c r="B86" s="538" t="s">
        <v>925</v>
      </c>
      <c r="C86" s="538" t="s">
        <v>926</v>
      </c>
      <c r="D86" s="66"/>
      <c r="E86" s="21"/>
      <c r="F86" s="21"/>
      <c r="G86" s="21"/>
      <c r="H86" s="21"/>
    </row>
    <row r="87" s="219" customFormat="1" spans="1:8">
      <c r="A87" s="536" t="s">
        <v>927</v>
      </c>
      <c r="B87" s="536"/>
      <c r="C87" s="536"/>
      <c r="D87" s="66"/>
      <c r="E87" s="21"/>
      <c r="F87" s="21"/>
      <c r="G87" s="21"/>
      <c r="H87" s="21"/>
    </row>
    <row r="88" s="219" customFormat="1" spans="1:8">
      <c r="A88" s="538" t="s">
        <v>928</v>
      </c>
      <c r="B88" s="538" t="s">
        <v>929</v>
      </c>
      <c r="C88" s="538" t="s">
        <v>930</v>
      </c>
      <c r="D88" s="66"/>
      <c r="E88" s="21"/>
      <c r="F88" s="21"/>
      <c r="G88" s="21"/>
      <c r="H88" s="21"/>
    </row>
    <row r="89" s="219" customFormat="1" spans="1:8">
      <c r="A89" s="538" t="s">
        <v>931</v>
      </c>
      <c r="B89" s="538" t="s">
        <v>932</v>
      </c>
      <c r="C89" s="538" t="s">
        <v>933</v>
      </c>
      <c r="D89" s="66"/>
      <c r="E89" s="21"/>
      <c r="F89" s="21"/>
      <c r="G89" s="21"/>
      <c r="H89" s="21"/>
    </row>
    <row r="90" s="219" customFormat="1" spans="1:8">
      <c r="A90" s="538" t="s">
        <v>934</v>
      </c>
      <c r="B90" s="538" t="s">
        <v>935</v>
      </c>
      <c r="C90" s="538" t="s">
        <v>936</v>
      </c>
      <c r="D90" s="66"/>
      <c r="E90" s="21"/>
      <c r="F90" s="21"/>
      <c r="G90" s="21"/>
      <c r="H90" s="21"/>
    </row>
    <row r="91" s="219" customFormat="1" spans="1:8">
      <c r="A91" s="538" t="s">
        <v>937</v>
      </c>
      <c r="B91" s="538" t="s">
        <v>938</v>
      </c>
      <c r="C91" s="538" t="s">
        <v>939</v>
      </c>
      <c r="D91" s="66"/>
      <c r="E91" s="21"/>
      <c r="F91" s="21"/>
      <c r="G91" s="21"/>
      <c r="H91" s="21"/>
    </row>
    <row r="92" s="219" customFormat="1" spans="1:8">
      <c r="A92" s="536" t="s">
        <v>940</v>
      </c>
      <c r="B92" s="536"/>
      <c r="C92" s="536"/>
      <c r="D92" s="66"/>
      <c r="E92" s="21"/>
      <c r="F92" s="21"/>
      <c r="G92" s="21"/>
      <c r="H92" s="21"/>
    </row>
    <row r="93" s="219" customFormat="1" spans="1:8">
      <c r="A93" s="538" t="s">
        <v>606</v>
      </c>
      <c r="B93" s="538" t="s">
        <v>941</v>
      </c>
      <c r="C93" s="538" t="s">
        <v>942</v>
      </c>
      <c r="D93" s="66"/>
      <c r="E93" s="21"/>
      <c r="F93" s="21"/>
      <c r="G93" s="21"/>
      <c r="H93" s="21"/>
    </row>
    <row r="94" s="219" customFormat="1" spans="1:8">
      <c r="A94" s="538" t="s">
        <v>943</v>
      </c>
      <c r="B94" s="538" t="s">
        <v>944</v>
      </c>
      <c r="C94" s="538" t="s">
        <v>945</v>
      </c>
      <c r="D94" s="66"/>
      <c r="E94" s="21"/>
      <c r="F94" s="21"/>
      <c r="G94" s="21"/>
      <c r="H94" s="21"/>
    </row>
    <row r="95" s="219" customFormat="1" spans="1:8">
      <c r="A95" s="538" t="s">
        <v>465</v>
      </c>
      <c r="B95" s="538" t="s">
        <v>946</v>
      </c>
      <c r="C95" s="538" t="s">
        <v>947</v>
      </c>
      <c r="D95" s="66"/>
      <c r="E95" s="21"/>
      <c r="F95" s="21"/>
      <c r="G95" s="21"/>
      <c r="H95" s="21"/>
    </row>
    <row r="96" s="219" customFormat="1" spans="1:8">
      <c r="A96" s="538" t="s">
        <v>948</v>
      </c>
      <c r="B96" s="538" t="s">
        <v>949</v>
      </c>
      <c r="C96" s="538" t="s">
        <v>950</v>
      </c>
      <c r="D96" s="66"/>
      <c r="E96" s="21"/>
      <c r="F96" s="21"/>
      <c r="G96" s="21"/>
      <c r="H96" s="21"/>
    </row>
    <row r="97" s="219" customFormat="1" spans="1:8">
      <c r="A97" s="538" t="s">
        <v>486</v>
      </c>
      <c r="B97" s="538" t="s">
        <v>951</v>
      </c>
      <c r="C97" s="538" t="s">
        <v>952</v>
      </c>
      <c r="D97" s="66"/>
      <c r="E97" s="21"/>
      <c r="F97" s="21"/>
      <c r="G97" s="21"/>
      <c r="H97" s="21"/>
    </row>
    <row r="98" s="219" customFormat="1" spans="1:8">
      <c r="A98" s="538" t="s">
        <v>641</v>
      </c>
      <c r="B98" s="538" t="s">
        <v>953</v>
      </c>
      <c r="C98" s="538" t="s">
        <v>954</v>
      </c>
      <c r="D98" s="66"/>
      <c r="E98" s="21"/>
      <c r="F98" s="21"/>
      <c r="G98" s="21"/>
      <c r="H98" s="21"/>
    </row>
    <row r="99" s="219" customFormat="1" spans="1:8">
      <c r="A99" s="536" t="s">
        <v>955</v>
      </c>
      <c r="B99" s="536"/>
      <c r="C99" s="536"/>
      <c r="D99" s="66"/>
      <c r="E99" s="21"/>
      <c r="F99" s="21"/>
      <c r="G99" s="21"/>
      <c r="H99" s="21"/>
    </row>
    <row r="100" s="219" customFormat="1" spans="1:8">
      <c r="A100" s="538" t="s">
        <v>429</v>
      </c>
      <c r="B100" s="538" t="s">
        <v>956</v>
      </c>
      <c r="C100" s="538" t="s">
        <v>957</v>
      </c>
      <c r="D100" s="66"/>
      <c r="E100" s="21"/>
      <c r="F100" s="21"/>
      <c r="G100" s="21"/>
      <c r="H100" s="21"/>
    </row>
    <row r="101" s="219" customFormat="1" spans="1:8">
      <c r="A101" s="538" t="s">
        <v>431</v>
      </c>
      <c r="B101" s="538" t="s">
        <v>958</v>
      </c>
      <c r="C101" s="538" t="s">
        <v>959</v>
      </c>
      <c r="D101" s="66"/>
      <c r="E101" s="21"/>
      <c r="F101" s="21"/>
      <c r="G101" s="21"/>
      <c r="H101" s="21"/>
    </row>
    <row r="102" s="219" customFormat="1" spans="1:8">
      <c r="A102" s="543" t="s">
        <v>435</v>
      </c>
      <c r="B102" s="543" t="s">
        <v>960</v>
      </c>
      <c r="C102" s="543" t="s">
        <v>961</v>
      </c>
      <c r="D102" s="534" t="s">
        <v>797</v>
      </c>
      <c r="E102" s="21"/>
      <c r="F102" s="21"/>
      <c r="G102" s="21"/>
      <c r="H102" s="21"/>
    </row>
    <row r="103" s="219" customFormat="1" spans="1:8">
      <c r="A103" s="543" t="s">
        <v>445</v>
      </c>
      <c r="B103" s="543" t="s">
        <v>962</v>
      </c>
      <c r="C103" s="543" t="s">
        <v>963</v>
      </c>
      <c r="D103" s="534" t="s">
        <v>797</v>
      </c>
      <c r="E103" s="21"/>
      <c r="F103" s="21"/>
      <c r="G103" s="21"/>
      <c r="H103" s="21"/>
    </row>
    <row r="104" s="219" customFormat="1" spans="1:8">
      <c r="A104" s="538" t="s">
        <v>964</v>
      </c>
      <c r="B104" s="538" t="s">
        <v>965</v>
      </c>
      <c r="C104" s="538" t="s">
        <v>966</v>
      </c>
      <c r="D104" s="66"/>
      <c r="E104" s="21"/>
      <c r="F104" s="21"/>
      <c r="G104" s="21"/>
      <c r="H104" s="21"/>
    </row>
    <row r="105" s="219" customFormat="1" spans="1:8">
      <c r="A105" s="543" t="s">
        <v>967</v>
      </c>
      <c r="B105" s="543" t="s">
        <v>968</v>
      </c>
      <c r="C105" s="543" t="s">
        <v>969</v>
      </c>
      <c r="D105" s="534" t="s">
        <v>797</v>
      </c>
      <c r="E105" s="21"/>
      <c r="F105" s="21"/>
      <c r="G105" s="21"/>
      <c r="H105" s="21"/>
    </row>
    <row r="106" s="219" customFormat="1" spans="1:8">
      <c r="A106" s="538" t="s">
        <v>467</v>
      </c>
      <c r="B106" s="538" t="s">
        <v>970</v>
      </c>
      <c r="C106" s="538" t="s">
        <v>971</v>
      </c>
      <c r="D106" s="66"/>
      <c r="E106" s="21"/>
      <c r="F106" s="21"/>
      <c r="G106" s="21"/>
      <c r="H106" s="21"/>
    </row>
    <row r="107" s="219" customFormat="1" spans="1:8">
      <c r="A107" s="538" t="s">
        <v>972</v>
      </c>
      <c r="B107" s="538" t="s">
        <v>973</v>
      </c>
      <c r="C107" s="538" t="s">
        <v>974</v>
      </c>
      <c r="D107" s="66"/>
      <c r="E107" s="21"/>
      <c r="F107" s="21"/>
      <c r="G107" s="21"/>
      <c r="H107" s="21"/>
    </row>
    <row r="108" s="219" customFormat="1" spans="1:8">
      <c r="A108" s="538" t="s">
        <v>478</v>
      </c>
      <c r="B108" s="538" t="s">
        <v>975</v>
      </c>
      <c r="C108" s="538" t="s">
        <v>976</v>
      </c>
      <c r="D108" s="66"/>
      <c r="E108" s="21"/>
      <c r="F108" s="21"/>
      <c r="G108" s="21"/>
      <c r="H108" s="21"/>
    </row>
    <row r="109" s="219" customFormat="1" spans="1:8">
      <c r="A109" s="538" t="s">
        <v>480</v>
      </c>
      <c r="B109" s="538" t="s">
        <v>977</v>
      </c>
      <c r="C109" s="538" t="s">
        <v>978</v>
      </c>
      <c r="D109" s="66"/>
      <c r="E109" s="21"/>
      <c r="F109" s="21"/>
      <c r="G109" s="21"/>
      <c r="H109" s="21"/>
    </row>
    <row r="110" s="219" customFormat="1" spans="1:8">
      <c r="A110" s="538" t="s">
        <v>483</v>
      </c>
      <c r="B110" s="538" t="s">
        <v>979</v>
      </c>
      <c r="C110" s="538" t="s">
        <v>308</v>
      </c>
      <c r="D110" s="66"/>
      <c r="E110" s="21"/>
      <c r="F110" s="21"/>
      <c r="G110" s="21"/>
      <c r="H110" s="21"/>
    </row>
    <row r="111" s="219" customFormat="1" spans="1:8">
      <c r="A111" s="538" t="s">
        <v>493</v>
      </c>
      <c r="B111" s="538" t="s">
        <v>980</v>
      </c>
      <c r="C111" s="538" t="s">
        <v>981</v>
      </c>
      <c r="D111" s="66"/>
      <c r="E111" s="21"/>
      <c r="F111" s="21"/>
      <c r="G111" s="21"/>
      <c r="H111" s="21"/>
    </row>
    <row r="112" s="219" customFormat="1" spans="1:8">
      <c r="A112" s="538" t="s">
        <v>982</v>
      </c>
      <c r="B112" s="538" t="s">
        <v>983</v>
      </c>
      <c r="C112" s="538" t="s">
        <v>984</v>
      </c>
      <c r="D112" s="66"/>
      <c r="E112" s="21"/>
      <c r="F112" s="21"/>
      <c r="G112" s="21"/>
      <c r="H112" s="21"/>
    </row>
    <row r="113" s="219" customFormat="1" spans="1:8">
      <c r="A113" s="538" t="s">
        <v>985</v>
      </c>
      <c r="B113" s="538" t="s">
        <v>986</v>
      </c>
      <c r="C113" s="538" t="s">
        <v>987</v>
      </c>
      <c r="D113" s="66"/>
      <c r="E113" s="21"/>
      <c r="F113" s="21"/>
      <c r="G113" s="21"/>
      <c r="H113" s="21"/>
    </row>
    <row r="114" s="219" customFormat="1" spans="1:8">
      <c r="A114" s="538" t="s">
        <v>988</v>
      </c>
      <c r="B114" s="538" t="s">
        <v>989</v>
      </c>
      <c r="C114" s="538" t="s">
        <v>990</v>
      </c>
      <c r="D114" s="66"/>
      <c r="E114" s="21"/>
      <c r="F114" s="21"/>
      <c r="G114" s="21"/>
      <c r="H114" s="21"/>
    </row>
    <row r="115" s="219" customFormat="1" spans="1:8">
      <c r="A115" s="538" t="s">
        <v>524</v>
      </c>
      <c r="B115" s="538" t="s">
        <v>991</v>
      </c>
      <c r="C115" s="538" t="s">
        <v>992</v>
      </c>
      <c r="D115" s="66"/>
      <c r="E115" s="21"/>
      <c r="F115" s="21"/>
      <c r="G115" s="21"/>
      <c r="H115" s="21"/>
    </row>
    <row r="116" s="219" customFormat="1" spans="1:8">
      <c r="A116" s="543" t="s">
        <v>993</v>
      </c>
      <c r="B116" s="543" t="s">
        <v>994</v>
      </c>
      <c r="C116" s="543" t="s">
        <v>995</v>
      </c>
      <c r="D116" s="534" t="s">
        <v>755</v>
      </c>
      <c r="E116" s="21"/>
      <c r="F116" s="21"/>
      <c r="G116" s="21"/>
      <c r="H116" s="21"/>
    </row>
    <row r="117" s="219" customFormat="1" spans="1:8">
      <c r="A117" s="551" t="s">
        <v>550</v>
      </c>
      <c r="B117" s="551" t="s">
        <v>996</v>
      </c>
      <c r="C117" s="551" t="s">
        <v>997</v>
      </c>
      <c r="D117" s="66"/>
      <c r="E117" s="21"/>
      <c r="F117" s="21"/>
      <c r="G117" s="21"/>
      <c r="H117" s="21"/>
    </row>
    <row r="118" s="219" customFormat="1" spans="1:8">
      <c r="A118" s="538" t="s">
        <v>998</v>
      </c>
      <c r="B118" s="538" t="s">
        <v>999</v>
      </c>
      <c r="C118" s="538" t="s">
        <v>1000</v>
      </c>
      <c r="D118" s="66"/>
      <c r="E118" s="21"/>
      <c r="F118" s="21"/>
      <c r="G118" s="21"/>
      <c r="H118" s="21"/>
    </row>
    <row r="119" s="219" customFormat="1" spans="1:8">
      <c r="A119" s="536" t="s">
        <v>1001</v>
      </c>
      <c r="B119" s="536"/>
      <c r="C119" s="536"/>
      <c r="D119" s="66"/>
      <c r="E119" s="21"/>
      <c r="F119" s="21"/>
      <c r="G119" s="21"/>
      <c r="H119" s="21"/>
    </row>
    <row r="120" s="219" customFormat="1" spans="1:8">
      <c r="A120" s="538" t="s">
        <v>1002</v>
      </c>
      <c r="B120" s="538" t="s">
        <v>1003</v>
      </c>
      <c r="C120" s="538" t="s">
        <v>1004</v>
      </c>
      <c r="D120" s="66"/>
      <c r="E120" s="21"/>
      <c r="F120" s="21"/>
      <c r="G120" s="21"/>
      <c r="H120" s="21"/>
    </row>
    <row r="121" s="219" customFormat="1" spans="1:8">
      <c r="A121" s="538" t="s">
        <v>572</v>
      </c>
      <c r="B121" s="538" t="s">
        <v>1005</v>
      </c>
      <c r="C121" s="538" t="s">
        <v>1006</v>
      </c>
      <c r="D121" s="66"/>
      <c r="E121" s="21"/>
      <c r="F121" s="21"/>
      <c r="G121" s="21"/>
      <c r="H121" s="21"/>
    </row>
    <row r="122" s="219" customFormat="1" spans="1:8">
      <c r="A122" s="543" t="s">
        <v>1007</v>
      </c>
      <c r="B122" s="543" t="s">
        <v>1008</v>
      </c>
      <c r="C122" s="543" t="s">
        <v>1009</v>
      </c>
      <c r="D122" s="534" t="s">
        <v>797</v>
      </c>
      <c r="E122" s="21"/>
      <c r="F122" s="21"/>
      <c r="G122" s="21"/>
      <c r="H122" s="21"/>
    </row>
    <row r="123" s="219" customFormat="1" spans="1:8">
      <c r="A123" s="538" t="s">
        <v>1010</v>
      </c>
      <c r="B123" s="538" t="s">
        <v>1011</v>
      </c>
      <c r="C123" s="538" t="s">
        <v>1012</v>
      </c>
      <c r="D123" s="66"/>
      <c r="E123" s="21"/>
      <c r="F123" s="21"/>
      <c r="G123" s="21"/>
      <c r="H123" s="21"/>
    </row>
    <row r="124" spans="1:4">
      <c r="A124" s="538" t="s">
        <v>1013</v>
      </c>
      <c r="B124" s="538" t="s">
        <v>1014</v>
      </c>
      <c r="C124" s="538" t="s">
        <v>1015</v>
      </c>
      <c r="D124" s="66"/>
    </row>
    <row r="125" spans="1:4">
      <c r="A125" s="536" t="s">
        <v>1016</v>
      </c>
      <c r="B125" s="536"/>
      <c r="C125" s="536"/>
      <c r="D125" s="66"/>
    </row>
    <row r="126" spans="1:4">
      <c r="A126" s="538" t="s">
        <v>1017</v>
      </c>
      <c r="B126" s="538" t="s">
        <v>1018</v>
      </c>
      <c r="C126" s="538" t="s">
        <v>1019</v>
      </c>
      <c r="D126" s="66"/>
    </row>
    <row r="127" spans="1:4">
      <c r="A127" s="536" t="s">
        <v>1020</v>
      </c>
      <c r="B127" s="536"/>
      <c r="C127" s="536"/>
      <c r="D127" s="66"/>
    </row>
    <row r="128" spans="1:4">
      <c r="A128" s="538" t="s">
        <v>1021</v>
      </c>
      <c r="B128" s="538" t="s">
        <v>1022</v>
      </c>
      <c r="C128" s="538" t="s">
        <v>1023</v>
      </c>
      <c r="D128" s="66"/>
    </row>
    <row r="129" spans="1:4">
      <c r="A129" s="538" t="s">
        <v>1024</v>
      </c>
      <c r="B129" s="538" t="s">
        <v>1025</v>
      </c>
      <c r="C129" s="538" t="s">
        <v>1026</v>
      </c>
      <c r="D129" s="66"/>
    </row>
    <row r="130" spans="1:4">
      <c r="A130" s="543" t="s">
        <v>518</v>
      </c>
      <c r="B130" s="543" t="s">
        <v>1027</v>
      </c>
      <c r="C130" s="543" t="s">
        <v>1028</v>
      </c>
      <c r="D130" s="534" t="s">
        <v>797</v>
      </c>
    </row>
    <row r="131" spans="1:4">
      <c r="A131" s="538" t="s">
        <v>1029</v>
      </c>
      <c r="B131" s="538" t="s">
        <v>1030</v>
      </c>
      <c r="C131" s="538" t="s">
        <v>1031</v>
      </c>
      <c r="D131" s="66"/>
    </row>
    <row r="132" spans="1:4">
      <c r="A132" s="538" t="s">
        <v>1032</v>
      </c>
      <c r="B132" s="538" t="s">
        <v>1033</v>
      </c>
      <c r="C132" s="538" t="s">
        <v>1034</v>
      </c>
      <c r="D132" s="66"/>
    </row>
    <row r="133" spans="1:4">
      <c r="A133" s="551" t="s">
        <v>555</v>
      </c>
      <c r="B133" s="551" t="s">
        <v>1035</v>
      </c>
      <c r="C133" s="551" t="s">
        <v>1036</v>
      </c>
      <c r="D133" s="66"/>
    </row>
    <row r="134" spans="1:4">
      <c r="A134" s="538" t="s">
        <v>569</v>
      </c>
      <c r="B134" s="538" t="s">
        <v>1037</v>
      </c>
      <c r="C134" s="538" t="s">
        <v>1038</v>
      </c>
      <c r="D134" s="66"/>
    </row>
    <row r="135" spans="1:4">
      <c r="A135" s="536" t="s">
        <v>1039</v>
      </c>
      <c r="B135" s="536"/>
      <c r="C135" s="536"/>
      <c r="D135" s="66"/>
    </row>
    <row r="136" spans="1:4">
      <c r="A136" s="538" t="s">
        <v>436</v>
      </c>
      <c r="B136" s="538" t="s">
        <v>1040</v>
      </c>
      <c r="C136" s="538" t="s">
        <v>1041</v>
      </c>
      <c r="D136" s="66"/>
    </row>
    <row r="137" spans="1:4">
      <c r="A137" s="536" t="s">
        <v>1042</v>
      </c>
      <c r="B137" s="536"/>
      <c r="C137" s="536"/>
      <c r="D137" s="66"/>
    </row>
    <row r="138" spans="1:4">
      <c r="A138" s="538" t="s">
        <v>1043</v>
      </c>
      <c r="B138" s="538" t="s">
        <v>1044</v>
      </c>
      <c r="C138" s="538" t="s">
        <v>1045</v>
      </c>
      <c r="D138" s="66"/>
    </row>
    <row r="139" spans="1:4">
      <c r="A139" s="538" t="s">
        <v>463</v>
      </c>
      <c r="B139" s="538" t="s">
        <v>1046</v>
      </c>
      <c r="C139" s="538" t="s">
        <v>1047</v>
      </c>
      <c r="D139" s="66"/>
    </row>
    <row r="140" spans="1:4">
      <c r="A140" s="538" t="s">
        <v>1048</v>
      </c>
      <c r="B140" s="538" t="s">
        <v>1049</v>
      </c>
      <c r="C140" s="538" t="s">
        <v>1050</v>
      </c>
      <c r="D140" s="66"/>
    </row>
    <row r="141" spans="1:4">
      <c r="A141" s="538" t="s">
        <v>1051</v>
      </c>
      <c r="B141" s="538" t="s">
        <v>1052</v>
      </c>
      <c r="C141" s="538" t="s">
        <v>1053</v>
      </c>
      <c r="D141" s="66"/>
    </row>
    <row r="142" spans="1:4">
      <c r="A142" s="538" t="s">
        <v>1054</v>
      </c>
      <c r="B142" s="538" t="s">
        <v>1055</v>
      </c>
      <c r="C142" s="538" t="s">
        <v>1056</v>
      </c>
      <c r="D142" s="66"/>
    </row>
    <row r="143" spans="1:4">
      <c r="A143" s="536" t="s">
        <v>1057</v>
      </c>
      <c r="B143" s="536"/>
      <c r="C143" s="536"/>
      <c r="D143" s="66"/>
    </row>
    <row r="144" spans="1:4">
      <c r="A144" s="538" t="s">
        <v>430</v>
      </c>
      <c r="B144" s="538" t="s">
        <v>1058</v>
      </c>
      <c r="C144" s="538" t="s">
        <v>1059</v>
      </c>
      <c r="D144" s="66"/>
    </row>
    <row r="145" spans="1:4">
      <c r="A145" s="538" t="s">
        <v>1060</v>
      </c>
      <c r="B145" s="538" t="s">
        <v>1061</v>
      </c>
      <c r="C145" s="538" t="s">
        <v>1062</v>
      </c>
      <c r="D145" s="66"/>
    </row>
    <row r="146" spans="1:4">
      <c r="A146" s="538" t="s">
        <v>1063</v>
      </c>
      <c r="B146" s="538" t="s">
        <v>1064</v>
      </c>
      <c r="C146" s="538" t="s">
        <v>1065</v>
      </c>
      <c r="D146" s="66"/>
    </row>
    <row r="147" spans="1:4">
      <c r="A147" s="538" t="s">
        <v>1066</v>
      </c>
      <c r="B147" s="538" t="s">
        <v>1067</v>
      </c>
      <c r="C147" s="538" t="s">
        <v>1068</v>
      </c>
      <c r="D147" s="66"/>
    </row>
    <row r="148" spans="1:4">
      <c r="A148" s="538" t="s">
        <v>1069</v>
      </c>
      <c r="B148" s="538" t="s">
        <v>1070</v>
      </c>
      <c r="C148" s="538" t="s">
        <v>1071</v>
      </c>
      <c r="D148" s="66"/>
    </row>
    <row r="149" spans="1:4">
      <c r="A149" s="538" t="s">
        <v>458</v>
      </c>
      <c r="B149" s="538" t="s">
        <v>1072</v>
      </c>
      <c r="C149" s="538" t="s">
        <v>1073</v>
      </c>
      <c r="D149" s="66"/>
    </row>
    <row r="150" spans="1:4">
      <c r="A150" s="538" t="s">
        <v>1074</v>
      </c>
      <c r="B150" s="538" t="s">
        <v>1075</v>
      </c>
      <c r="C150" s="538" t="s">
        <v>1076</v>
      </c>
      <c r="D150" s="66"/>
    </row>
    <row r="151" spans="1:4">
      <c r="A151" s="538" t="s">
        <v>468</v>
      </c>
      <c r="B151" s="538" t="s">
        <v>1077</v>
      </c>
      <c r="C151" s="538" t="s">
        <v>1078</v>
      </c>
      <c r="D151" s="66"/>
    </row>
    <row r="152" spans="1:4">
      <c r="A152" s="538" t="s">
        <v>469</v>
      </c>
      <c r="B152" s="538" t="s">
        <v>1079</v>
      </c>
      <c r="C152" s="538" t="s">
        <v>1080</v>
      </c>
      <c r="D152" s="66"/>
    </row>
    <row r="153" spans="1:4">
      <c r="A153" s="538" t="s">
        <v>482</v>
      </c>
      <c r="B153" s="538" t="s">
        <v>1081</v>
      </c>
      <c r="C153" s="538" t="s">
        <v>1082</v>
      </c>
      <c r="D153" s="66"/>
    </row>
    <row r="154" spans="1:4">
      <c r="A154" s="538" t="s">
        <v>485</v>
      </c>
      <c r="B154" s="538" t="s">
        <v>1083</v>
      </c>
      <c r="C154" s="538" t="s">
        <v>1084</v>
      </c>
      <c r="D154" s="66"/>
    </row>
    <row r="155" spans="1:4">
      <c r="A155" s="538" t="s">
        <v>1085</v>
      </c>
      <c r="B155" s="538" t="s">
        <v>1086</v>
      </c>
      <c r="C155" s="538" t="s">
        <v>1087</v>
      </c>
      <c r="D155" s="66"/>
    </row>
    <row r="156" spans="1:4">
      <c r="A156" s="538" t="s">
        <v>488</v>
      </c>
      <c r="B156" s="538" t="s">
        <v>1088</v>
      </c>
      <c r="C156" s="538" t="s">
        <v>1089</v>
      </c>
      <c r="D156" s="66"/>
    </row>
    <row r="157" spans="1:4">
      <c r="A157" s="538" t="s">
        <v>1090</v>
      </c>
      <c r="B157" s="538" t="s">
        <v>1091</v>
      </c>
      <c r="C157" s="538" t="s">
        <v>1092</v>
      </c>
      <c r="D157" s="66"/>
    </row>
    <row r="158" spans="1:4">
      <c r="A158" s="538" t="s">
        <v>1093</v>
      </c>
      <c r="B158" s="538" t="s">
        <v>1094</v>
      </c>
      <c r="C158" s="538" t="s">
        <v>1095</v>
      </c>
      <c r="D158" s="66"/>
    </row>
    <row r="159" spans="1:4">
      <c r="A159" s="538" t="s">
        <v>1096</v>
      </c>
      <c r="B159" s="538" t="s">
        <v>1097</v>
      </c>
      <c r="C159" s="538" t="s">
        <v>1098</v>
      </c>
      <c r="D159" s="66"/>
    </row>
    <row r="160" spans="1:4">
      <c r="A160" s="538" t="s">
        <v>1099</v>
      </c>
      <c r="B160" s="538" t="s">
        <v>1100</v>
      </c>
      <c r="C160" s="538" t="s">
        <v>1101</v>
      </c>
      <c r="D160" s="66"/>
    </row>
    <row r="161" spans="1:4">
      <c r="A161" s="538" t="s">
        <v>502</v>
      </c>
      <c r="B161" s="538" t="s">
        <v>1102</v>
      </c>
      <c r="C161" s="538" t="s">
        <v>1103</v>
      </c>
      <c r="D161" s="66"/>
    </row>
    <row r="162" spans="1:4">
      <c r="A162" s="538" t="s">
        <v>1104</v>
      </c>
      <c r="B162" s="538" t="s">
        <v>1105</v>
      </c>
      <c r="C162" s="538" t="s">
        <v>1106</v>
      </c>
      <c r="D162" s="66"/>
    </row>
    <row r="163" spans="1:4">
      <c r="A163" s="538" t="s">
        <v>1107</v>
      </c>
      <c r="B163" s="538" t="s">
        <v>1108</v>
      </c>
      <c r="C163" s="538" t="s">
        <v>1109</v>
      </c>
      <c r="D163" s="66"/>
    </row>
    <row r="164" spans="1:4">
      <c r="A164" s="538" t="s">
        <v>1110</v>
      </c>
      <c r="B164" s="538" t="s">
        <v>1111</v>
      </c>
      <c r="C164" s="538" t="s">
        <v>1112</v>
      </c>
      <c r="D164" s="66"/>
    </row>
    <row r="165" spans="1:4">
      <c r="A165" s="538" t="s">
        <v>1113</v>
      </c>
      <c r="B165" s="538" t="s">
        <v>1114</v>
      </c>
      <c r="C165" s="538" t="s">
        <v>1115</v>
      </c>
      <c r="D165" s="66"/>
    </row>
    <row r="166" spans="1:4">
      <c r="A166" s="551" t="s">
        <v>1116</v>
      </c>
      <c r="B166" s="551" t="s">
        <v>1117</v>
      </c>
      <c r="C166" s="551" t="s">
        <v>1118</v>
      </c>
      <c r="D166" s="66"/>
    </row>
    <row r="167" spans="1:4">
      <c r="A167" s="538" t="s">
        <v>1119</v>
      </c>
      <c r="B167" s="538" t="s">
        <v>1120</v>
      </c>
      <c r="C167" s="538" t="s">
        <v>1121</v>
      </c>
      <c r="D167" s="66"/>
    </row>
    <row r="168" spans="1:4">
      <c r="A168" s="538" t="s">
        <v>515</v>
      </c>
      <c r="B168" s="538" t="s">
        <v>1122</v>
      </c>
      <c r="C168" s="538" t="s">
        <v>1123</v>
      </c>
      <c r="D168" s="66"/>
    </row>
    <row r="169" spans="1:4">
      <c r="A169" s="538" t="s">
        <v>1124</v>
      </c>
      <c r="B169" s="538" t="s">
        <v>1125</v>
      </c>
      <c r="C169" s="538" t="s">
        <v>1126</v>
      </c>
      <c r="D169" s="66"/>
    </row>
    <row r="170" spans="1:4">
      <c r="A170" s="538" t="s">
        <v>1127</v>
      </c>
      <c r="B170" s="538" t="s">
        <v>1128</v>
      </c>
      <c r="C170" s="538" t="s">
        <v>1129</v>
      </c>
      <c r="D170" s="66"/>
    </row>
    <row r="171" spans="1:4">
      <c r="A171" s="551" t="s">
        <v>521</v>
      </c>
      <c r="B171" s="551" t="s">
        <v>1130</v>
      </c>
      <c r="C171" s="551" t="s">
        <v>1131</v>
      </c>
      <c r="D171" s="66"/>
    </row>
    <row r="172" spans="1:4">
      <c r="A172" s="538" t="s">
        <v>1132</v>
      </c>
      <c r="B172" s="538" t="s">
        <v>1133</v>
      </c>
      <c r="C172" s="538" t="s">
        <v>1134</v>
      </c>
      <c r="D172" s="66"/>
    </row>
    <row r="173" spans="1:4">
      <c r="A173" s="538" t="s">
        <v>1135</v>
      </c>
      <c r="B173" s="538" t="s">
        <v>1136</v>
      </c>
      <c r="C173" s="538" t="s">
        <v>1137</v>
      </c>
      <c r="D173" s="66"/>
    </row>
    <row r="174" spans="1:4">
      <c r="A174" s="538" t="s">
        <v>535</v>
      </c>
      <c r="B174" s="538" t="s">
        <v>1138</v>
      </c>
      <c r="C174" s="538" t="s">
        <v>1139</v>
      </c>
      <c r="D174" s="66"/>
    </row>
    <row r="175" spans="1:4">
      <c r="A175" s="538" t="s">
        <v>538</v>
      </c>
      <c r="B175" s="538" t="s">
        <v>1140</v>
      </c>
      <c r="C175" s="538" t="s">
        <v>1141</v>
      </c>
      <c r="D175" s="66"/>
    </row>
    <row r="176" spans="1:4">
      <c r="A176" s="538" t="s">
        <v>1142</v>
      </c>
      <c r="B176" s="538" t="s">
        <v>1143</v>
      </c>
      <c r="C176" s="538" t="s">
        <v>1144</v>
      </c>
      <c r="D176" s="66"/>
    </row>
    <row r="177" spans="1:4">
      <c r="A177" s="538" t="s">
        <v>1145</v>
      </c>
      <c r="B177" s="538" t="s">
        <v>1146</v>
      </c>
      <c r="C177" s="538" t="s">
        <v>1147</v>
      </c>
      <c r="D177" s="66"/>
    </row>
    <row r="178" spans="1:4">
      <c r="A178" s="538" t="s">
        <v>1148</v>
      </c>
      <c r="B178" s="538" t="s">
        <v>1149</v>
      </c>
      <c r="C178" s="538" t="s">
        <v>1150</v>
      </c>
      <c r="D178" s="66"/>
    </row>
    <row r="179" spans="1:4">
      <c r="A179" s="538" t="s">
        <v>1151</v>
      </c>
      <c r="B179" s="538" t="s">
        <v>1152</v>
      </c>
      <c r="C179" s="538" t="s">
        <v>1153</v>
      </c>
      <c r="D179" s="66"/>
    </row>
    <row r="180" spans="1:4">
      <c r="A180" s="538" t="s">
        <v>1154</v>
      </c>
      <c r="B180" s="538" t="s">
        <v>1155</v>
      </c>
      <c r="C180" s="538" t="s">
        <v>1156</v>
      </c>
      <c r="D180" s="66"/>
    </row>
    <row r="181" spans="1:4">
      <c r="A181" s="536" t="s">
        <v>1157</v>
      </c>
      <c r="B181" s="536"/>
      <c r="C181" s="536"/>
      <c r="D181" s="66"/>
    </row>
    <row r="182" spans="1:4">
      <c r="A182" s="538" t="s">
        <v>1158</v>
      </c>
      <c r="B182" s="538" t="s">
        <v>1159</v>
      </c>
      <c r="C182" s="538" t="s">
        <v>1160</v>
      </c>
      <c r="D182" s="66"/>
    </row>
    <row r="183" spans="1:4">
      <c r="A183" s="538" t="s">
        <v>470</v>
      </c>
      <c r="B183" s="538" t="s">
        <v>1161</v>
      </c>
      <c r="C183" s="538" t="s">
        <v>1162</v>
      </c>
      <c r="D183" s="66"/>
    </row>
    <row r="184" spans="1:4">
      <c r="A184" s="538" t="s">
        <v>494</v>
      </c>
      <c r="B184" s="538" t="s">
        <v>1163</v>
      </c>
      <c r="C184" s="538" t="s">
        <v>1164</v>
      </c>
      <c r="D184" s="66"/>
    </row>
    <row r="185" spans="1:4">
      <c r="A185" s="538" t="s">
        <v>1165</v>
      </c>
      <c r="B185" s="538" t="s">
        <v>1166</v>
      </c>
      <c r="C185" s="538" t="s">
        <v>1167</v>
      </c>
      <c r="D185" s="66"/>
    </row>
    <row r="186" spans="1:4">
      <c r="A186" s="536" t="s">
        <v>1168</v>
      </c>
      <c r="B186" s="536"/>
      <c r="C186" s="536"/>
      <c r="D186" s="66"/>
    </row>
    <row r="187" spans="1:4">
      <c r="A187" s="538" t="s">
        <v>1169</v>
      </c>
      <c r="B187" s="538" t="s">
        <v>1170</v>
      </c>
      <c r="C187" s="538" t="s">
        <v>1171</v>
      </c>
      <c r="D187" s="66"/>
    </row>
    <row r="188" spans="1:4">
      <c r="A188" s="538" t="s">
        <v>484</v>
      </c>
      <c r="B188" s="538" t="s">
        <v>1172</v>
      </c>
      <c r="C188" s="538" t="s">
        <v>1173</v>
      </c>
      <c r="D188" s="66"/>
    </row>
    <row r="189" spans="1:4">
      <c r="A189" s="538" t="s">
        <v>500</v>
      </c>
      <c r="B189" s="538" t="s">
        <v>1174</v>
      </c>
      <c r="C189" s="538" t="s">
        <v>1175</v>
      </c>
      <c r="D189" s="66"/>
    </row>
    <row r="190" spans="1:4">
      <c r="A190" s="538" t="s">
        <v>1176</v>
      </c>
      <c r="B190" s="538" t="s">
        <v>1177</v>
      </c>
      <c r="C190" s="538" t="s">
        <v>1178</v>
      </c>
      <c r="D190" s="66"/>
    </row>
    <row r="191" spans="1:4">
      <c r="A191" s="538" t="s">
        <v>1179</v>
      </c>
      <c r="B191" s="538" t="s">
        <v>1180</v>
      </c>
      <c r="C191" s="538" t="s">
        <v>1181</v>
      </c>
      <c r="D191" s="66"/>
    </row>
    <row r="192" spans="1:4">
      <c r="A192" s="538" t="s">
        <v>575</v>
      </c>
      <c r="B192" s="538" t="s">
        <v>1182</v>
      </c>
      <c r="C192" s="538" t="s">
        <v>1183</v>
      </c>
      <c r="D192" s="66"/>
    </row>
    <row r="193" spans="1:4">
      <c r="A193" s="538" t="s">
        <v>1184</v>
      </c>
      <c r="B193" s="538" t="s">
        <v>1185</v>
      </c>
      <c r="C193" s="538" t="s">
        <v>1186</v>
      </c>
      <c r="D193" s="66"/>
    </row>
    <row r="194" spans="1:4">
      <c r="A194" s="536" t="s">
        <v>1187</v>
      </c>
      <c r="B194" s="536"/>
      <c r="C194" s="536"/>
      <c r="D194" s="66"/>
    </row>
    <row r="195" spans="1:4">
      <c r="A195" s="538" t="s">
        <v>443</v>
      </c>
      <c r="B195" s="538" t="s">
        <v>1188</v>
      </c>
      <c r="C195" s="538" t="s">
        <v>1189</v>
      </c>
      <c r="D195" s="66"/>
    </row>
    <row r="196" spans="1:4">
      <c r="A196" s="538" t="s">
        <v>1190</v>
      </c>
      <c r="B196" s="538" t="s">
        <v>1191</v>
      </c>
      <c r="C196" s="538" t="s">
        <v>1192</v>
      </c>
      <c r="D196" s="66"/>
    </row>
    <row r="197" spans="1:4">
      <c r="A197" s="538" t="s">
        <v>1193</v>
      </c>
      <c r="B197" s="538" t="s">
        <v>1194</v>
      </c>
      <c r="C197" s="538" t="s">
        <v>1195</v>
      </c>
      <c r="D197" s="66"/>
    </row>
    <row r="198" spans="1:4">
      <c r="A198" s="543" t="s">
        <v>546</v>
      </c>
      <c r="B198" s="543" t="s">
        <v>1196</v>
      </c>
      <c r="C198" s="543" t="s">
        <v>1197</v>
      </c>
      <c r="D198" s="534" t="s">
        <v>797</v>
      </c>
    </row>
    <row r="199" spans="1:4">
      <c r="A199" s="536" t="s">
        <v>1198</v>
      </c>
      <c r="B199" s="536"/>
      <c r="C199" s="536"/>
      <c r="D199" s="66"/>
    </row>
    <row r="200" spans="1:4">
      <c r="A200" s="538" t="s">
        <v>1199</v>
      </c>
      <c r="B200" s="538" t="s">
        <v>1200</v>
      </c>
      <c r="C200" s="538" t="s">
        <v>1201</v>
      </c>
      <c r="D200" s="66"/>
    </row>
    <row r="201" spans="1:4">
      <c r="A201" s="538" t="s">
        <v>472</v>
      </c>
      <c r="B201" s="538" t="s">
        <v>1202</v>
      </c>
      <c r="C201" s="538" t="s">
        <v>1203</v>
      </c>
      <c r="D201" s="66"/>
    </row>
    <row r="202" spans="1:4">
      <c r="A202" s="543" t="s">
        <v>1204</v>
      </c>
      <c r="B202" s="543" t="s">
        <v>1205</v>
      </c>
      <c r="C202" s="543" t="s">
        <v>1206</v>
      </c>
      <c r="D202" s="534" t="s">
        <v>797</v>
      </c>
    </row>
    <row r="203" spans="1:4">
      <c r="A203" s="538" t="s">
        <v>1207</v>
      </c>
      <c r="B203" s="538" t="s">
        <v>1208</v>
      </c>
      <c r="C203" s="538" t="s">
        <v>1209</v>
      </c>
      <c r="D203" s="66"/>
    </row>
    <row r="204" spans="1:4">
      <c r="A204" s="538" t="s">
        <v>1210</v>
      </c>
      <c r="B204" s="538" t="s">
        <v>1211</v>
      </c>
      <c r="C204" s="538" t="s">
        <v>1212</v>
      </c>
      <c r="D204" s="66"/>
    </row>
    <row r="205" spans="1:4">
      <c r="A205" s="536" t="s">
        <v>1213</v>
      </c>
      <c r="B205" s="536"/>
      <c r="C205" s="536"/>
      <c r="D205" s="66"/>
    </row>
    <row r="206" spans="1:4">
      <c r="A206" s="538" t="s">
        <v>432</v>
      </c>
      <c r="B206" s="538" t="s">
        <v>1214</v>
      </c>
      <c r="C206" s="538" t="s">
        <v>1215</v>
      </c>
      <c r="D206" s="66"/>
    </row>
    <row r="207" spans="1:4">
      <c r="A207" s="538" t="s">
        <v>444</v>
      </c>
      <c r="B207" s="538" t="s">
        <v>1216</v>
      </c>
      <c r="C207" s="538" t="s">
        <v>1217</v>
      </c>
      <c r="D207" s="66"/>
    </row>
    <row r="208" spans="1:4">
      <c r="A208" s="538" t="s">
        <v>1218</v>
      </c>
      <c r="B208" s="538" t="s">
        <v>1219</v>
      </c>
      <c r="C208" s="538" t="s">
        <v>1220</v>
      </c>
      <c r="D208" s="66"/>
    </row>
    <row r="209" spans="1:4">
      <c r="A209" s="538" t="s">
        <v>1221</v>
      </c>
      <c r="B209" s="538" t="s">
        <v>1222</v>
      </c>
      <c r="C209" s="538" t="s">
        <v>1223</v>
      </c>
      <c r="D209" s="66"/>
    </row>
    <row r="210" spans="1:4">
      <c r="A210" s="536" t="s">
        <v>1224</v>
      </c>
      <c r="B210" s="536"/>
      <c r="C210" s="536"/>
      <c r="D210" s="66"/>
    </row>
    <row r="211" spans="1:4">
      <c r="A211" s="538" t="s">
        <v>1225</v>
      </c>
      <c r="B211" s="538" t="s">
        <v>1226</v>
      </c>
      <c r="C211" s="538" t="s">
        <v>1227</v>
      </c>
      <c r="D211" s="66"/>
    </row>
    <row r="212" spans="1:4">
      <c r="A212" s="538" t="s">
        <v>1228</v>
      </c>
      <c r="B212" s="538" t="s">
        <v>1229</v>
      </c>
      <c r="C212" s="538" t="s">
        <v>1230</v>
      </c>
      <c r="D212" s="66"/>
    </row>
    <row r="213" spans="1:4">
      <c r="A213" s="538" t="s">
        <v>1231</v>
      </c>
      <c r="B213" s="538" t="s">
        <v>1232</v>
      </c>
      <c r="C213" s="538" t="s">
        <v>1233</v>
      </c>
      <c r="D213" s="66"/>
    </row>
    <row r="214" spans="1:4">
      <c r="A214" s="538" t="s">
        <v>440</v>
      </c>
      <c r="B214" s="538" t="s">
        <v>1234</v>
      </c>
      <c r="C214" s="538" t="s">
        <v>1235</v>
      </c>
      <c r="D214" s="66"/>
    </row>
    <row r="215" spans="1:4">
      <c r="A215" s="538" t="s">
        <v>441</v>
      </c>
      <c r="B215" s="538" t="s">
        <v>1236</v>
      </c>
      <c r="C215" s="538" t="s">
        <v>1237</v>
      </c>
      <c r="D215" s="66"/>
    </row>
    <row r="216" spans="1:4">
      <c r="A216" s="538" t="s">
        <v>1238</v>
      </c>
      <c r="B216" s="538" t="s">
        <v>1239</v>
      </c>
      <c r="C216" s="538" t="s">
        <v>1240</v>
      </c>
      <c r="D216" s="66"/>
    </row>
    <row r="217" spans="1:4">
      <c r="A217" s="538" t="s">
        <v>599</v>
      </c>
      <c r="B217" s="538" t="s">
        <v>1241</v>
      </c>
      <c r="C217" s="538" t="s">
        <v>1242</v>
      </c>
      <c r="D217" s="66"/>
    </row>
    <row r="218" spans="1:4">
      <c r="A218" s="538" t="s">
        <v>451</v>
      </c>
      <c r="B218" s="538" t="s">
        <v>1243</v>
      </c>
      <c r="C218" s="538" t="s">
        <v>1244</v>
      </c>
      <c r="D218" s="66"/>
    </row>
    <row r="219" spans="1:4">
      <c r="A219" s="538" t="s">
        <v>1245</v>
      </c>
      <c r="B219" s="538" t="s">
        <v>1246</v>
      </c>
      <c r="C219" s="538" t="s">
        <v>1247</v>
      </c>
      <c r="D219" s="66"/>
    </row>
    <row r="220" spans="1:4">
      <c r="A220" s="538" t="s">
        <v>454</v>
      </c>
      <c r="B220" s="538" t="s">
        <v>1248</v>
      </c>
      <c r="C220" s="538" t="s">
        <v>1249</v>
      </c>
      <c r="D220" s="66"/>
    </row>
    <row r="221" spans="1:4">
      <c r="A221" s="538" t="s">
        <v>1250</v>
      </c>
      <c r="B221" s="538" t="s">
        <v>1251</v>
      </c>
      <c r="C221" s="538" t="s">
        <v>1252</v>
      </c>
      <c r="D221" s="66"/>
    </row>
    <row r="222" spans="1:4">
      <c r="A222" s="538" t="s">
        <v>1253</v>
      </c>
      <c r="B222" s="538" t="s">
        <v>1254</v>
      </c>
      <c r="C222" s="538" t="s">
        <v>1255</v>
      </c>
      <c r="D222" s="66"/>
    </row>
    <row r="223" spans="1:4">
      <c r="A223" s="538" t="s">
        <v>1256</v>
      </c>
      <c r="B223" s="538" t="s">
        <v>1257</v>
      </c>
      <c r="C223" s="538" t="s">
        <v>1258</v>
      </c>
      <c r="D223" s="66"/>
    </row>
    <row r="224" spans="1:4">
      <c r="A224" s="538" t="s">
        <v>1259</v>
      </c>
      <c r="B224" s="538" t="s">
        <v>1260</v>
      </c>
      <c r="C224" s="538" t="s">
        <v>1261</v>
      </c>
      <c r="D224" s="66"/>
    </row>
    <row r="225" spans="1:4">
      <c r="A225" s="538" t="s">
        <v>1262</v>
      </c>
      <c r="B225" s="538" t="s">
        <v>1263</v>
      </c>
      <c r="C225" s="538" t="s">
        <v>1264</v>
      </c>
      <c r="D225" s="66"/>
    </row>
    <row r="226" spans="1:4">
      <c r="A226" s="538" t="s">
        <v>1265</v>
      </c>
      <c r="B226" s="538" t="s">
        <v>1266</v>
      </c>
      <c r="C226" s="538" t="s">
        <v>1267</v>
      </c>
      <c r="D226" s="66"/>
    </row>
    <row r="227" spans="1:4">
      <c r="A227" s="538" t="s">
        <v>1268</v>
      </c>
      <c r="B227" s="538" t="s">
        <v>1269</v>
      </c>
      <c r="C227" s="538" t="s">
        <v>1270</v>
      </c>
      <c r="D227" s="66"/>
    </row>
    <row r="228" spans="1:4">
      <c r="A228" s="538" t="s">
        <v>1271</v>
      </c>
      <c r="B228" s="538" t="s">
        <v>1272</v>
      </c>
      <c r="C228" s="538" t="s">
        <v>1273</v>
      </c>
      <c r="D228" s="66"/>
    </row>
    <row r="229" spans="1:4">
      <c r="A229" s="538" t="s">
        <v>1274</v>
      </c>
      <c r="B229" s="538" t="s">
        <v>1275</v>
      </c>
      <c r="C229" s="538" t="s">
        <v>1276</v>
      </c>
      <c r="D229" s="66"/>
    </row>
    <row r="230" spans="1:4">
      <c r="A230" s="538" t="s">
        <v>507</v>
      </c>
      <c r="B230" s="538" t="s">
        <v>1277</v>
      </c>
      <c r="C230" s="538" t="s">
        <v>1278</v>
      </c>
      <c r="D230" s="66"/>
    </row>
    <row r="231" spans="1:4">
      <c r="A231" s="538" t="s">
        <v>1279</v>
      </c>
      <c r="B231" s="538" t="s">
        <v>1280</v>
      </c>
      <c r="C231" s="538" t="s">
        <v>1281</v>
      </c>
      <c r="D231" s="66"/>
    </row>
    <row r="232" spans="1:4">
      <c r="A232" s="538" t="s">
        <v>1282</v>
      </c>
      <c r="B232" s="538" t="s">
        <v>1283</v>
      </c>
      <c r="C232" s="538" t="s">
        <v>1284</v>
      </c>
      <c r="D232" s="66"/>
    </row>
    <row r="233" spans="1:4">
      <c r="A233" s="538" t="s">
        <v>1285</v>
      </c>
      <c r="B233" s="538" t="s">
        <v>1286</v>
      </c>
      <c r="C233" s="538" t="s">
        <v>1287</v>
      </c>
      <c r="D233" s="66"/>
    </row>
    <row r="234" spans="1:4">
      <c r="A234" s="538" t="s">
        <v>1288</v>
      </c>
      <c r="B234" s="538" t="s">
        <v>1289</v>
      </c>
      <c r="C234" s="538" t="s">
        <v>1290</v>
      </c>
      <c r="D234" s="66"/>
    </row>
    <row r="235" spans="1:4">
      <c r="A235" s="538" t="s">
        <v>522</v>
      </c>
      <c r="B235" s="538" t="s">
        <v>1291</v>
      </c>
      <c r="C235" s="538" t="s">
        <v>1292</v>
      </c>
      <c r="D235" s="66"/>
    </row>
    <row r="236" spans="1:4">
      <c r="A236" s="538" t="s">
        <v>1293</v>
      </c>
      <c r="B236" s="538" t="s">
        <v>1294</v>
      </c>
      <c r="C236" s="538" t="s">
        <v>1295</v>
      </c>
      <c r="D236" s="66"/>
    </row>
    <row r="237" spans="1:4">
      <c r="A237" s="538" t="s">
        <v>1296</v>
      </c>
      <c r="B237" s="538" t="s">
        <v>1297</v>
      </c>
      <c r="C237" s="538" t="s">
        <v>1298</v>
      </c>
      <c r="D237" s="66"/>
    </row>
    <row r="238" spans="1:4">
      <c r="A238" s="538" t="s">
        <v>1299</v>
      </c>
      <c r="B238" s="538" t="s">
        <v>1300</v>
      </c>
      <c r="C238" s="538" t="s">
        <v>1301</v>
      </c>
      <c r="D238" s="66"/>
    </row>
    <row r="239" spans="1:4">
      <c r="A239" s="538" t="s">
        <v>530</v>
      </c>
      <c r="B239" s="538" t="s">
        <v>1302</v>
      </c>
      <c r="C239" s="538" t="s">
        <v>1303</v>
      </c>
      <c r="D239" s="66"/>
    </row>
    <row r="240" spans="1:4">
      <c r="A240" s="538" t="s">
        <v>1304</v>
      </c>
      <c r="B240" s="538" t="s">
        <v>1305</v>
      </c>
      <c r="C240" s="538" t="s">
        <v>1306</v>
      </c>
      <c r="D240" s="66"/>
    </row>
    <row r="241" spans="1:4">
      <c r="A241" s="538" t="s">
        <v>1307</v>
      </c>
      <c r="B241" s="538" t="s">
        <v>1308</v>
      </c>
      <c r="C241" s="538" t="s">
        <v>1309</v>
      </c>
      <c r="D241" s="66"/>
    </row>
    <row r="242" spans="1:4">
      <c r="A242" s="538" t="s">
        <v>1310</v>
      </c>
      <c r="B242" s="538" t="s">
        <v>1311</v>
      </c>
      <c r="C242" s="538" t="s">
        <v>1312</v>
      </c>
      <c r="D242" s="66"/>
    </row>
    <row r="243" spans="1:4">
      <c r="A243" s="538" t="s">
        <v>1313</v>
      </c>
      <c r="B243" s="538" t="s">
        <v>1314</v>
      </c>
      <c r="C243" s="538" t="s">
        <v>1315</v>
      </c>
      <c r="D243" s="66"/>
    </row>
    <row r="244" spans="1:4">
      <c r="A244" s="538" t="s">
        <v>1316</v>
      </c>
      <c r="B244" s="538" t="s">
        <v>1317</v>
      </c>
      <c r="C244" s="538" t="s">
        <v>1318</v>
      </c>
      <c r="D244" s="66"/>
    </row>
    <row r="245" spans="1:4">
      <c r="A245" s="538" t="s">
        <v>1319</v>
      </c>
      <c r="B245" s="538" t="s">
        <v>1320</v>
      </c>
      <c r="C245" s="538" t="s">
        <v>1321</v>
      </c>
      <c r="D245" s="66"/>
    </row>
    <row r="246" spans="1:4">
      <c r="A246" s="538" t="s">
        <v>1322</v>
      </c>
      <c r="B246" s="538" t="s">
        <v>1323</v>
      </c>
      <c r="C246" s="538" t="s">
        <v>1324</v>
      </c>
      <c r="D246" s="66"/>
    </row>
    <row r="247" spans="1:4">
      <c r="A247" s="538" t="s">
        <v>558</v>
      </c>
      <c r="B247" s="538" t="s">
        <v>1325</v>
      </c>
      <c r="C247" s="538" t="s">
        <v>1326</v>
      </c>
      <c r="D247" s="66"/>
    </row>
    <row r="248" spans="1:4">
      <c r="A248" s="536" t="s">
        <v>1327</v>
      </c>
      <c r="B248" s="536"/>
      <c r="C248" s="536"/>
      <c r="D248" s="66"/>
    </row>
    <row r="249" spans="1:4">
      <c r="A249" s="543" t="s">
        <v>695</v>
      </c>
      <c r="B249" s="543" t="s">
        <v>1328</v>
      </c>
      <c r="C249" s="543" t="s">
        <v>1329</v>
      </c>
      <c r="D249" s="66"/>
    </row>
    <row r="250" spans="1:4">
      <c r="A250" s="552" t="s">
        <v>1330</v>
      </c>
      <c r="B250" s="552"/>
      <c r="C250" s="552"/>
      <c r="D250" s="66"/>
    </row>
    <row r="251" spans="1:4">
      <c r="A251" s="553" t="s">
        <v>1331</v>
      </c>
      <c r="B251" s="553" t="s">
        <v>1332</v>
      </c>
      <c r="C251" s="553" t="s">
        <v>1333</v>
      </c>
      <c r="D251" s="66"/>
    </row>
    <row r="252" spans="1:4">
      <c r="A252" s="553" t="s">
        <v>1334</v>
      </c>
      <c r="B252" s="553" t="s">
        <v>1335</v>
      </c>
      <c r="C252" s="553" t="s">
        <v>1336</v>
      </c>
      <c r="D252" s="66"/>
    </row>
    <row r="253" spans="1:4">
      <c r="A253" s="553" t="s">
        <v>1337</v>
      </c>
      <c r="B253" s="553" t="s">
        <v>1338</v>
      </c>
      <c r="C253" s="553" t="s">
        <v>1339</v>
      </c>
      <c r="D253" s="6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11" customWidth="1"/>
    <col min="2" max="2" width="10.1416666666667" style="511" customWidth="1"/>
    <col min="3" max="3" width="9.16666666666667" style="511" customWidth="1"/>
    <col min="4" max="4" width="9.30833333333333" style="511" customWidth="1"/>
    <col min="5" max="5" width="10.1416666666667" style="511" customWidth="1"/>
    <col min="6" max="7" width="11.525" style="511" customWidth="1"/>
    <col min="8" max="8" width="10.8333333333333" style="511" customWidth="1"/>
    <col min="9" max="9" width="8.05833333333333" style="511" customWidth="1"/>
    <col min="10" max="10" width="10.275" style="511" customWidth="1"/>
    <col min="11" max="16384" width="10" style="511"/>
  </cols>
  <sheetData>
    <row r="1" s="511" customFormat="1" ht="41" customHeight="1" spans="1:12">
      <c r="A1" s="514" t="s">
        <v>1340</v>
      </c>
      <c r="B1" s="514"/>
      <c r="C1" s="514"/>
      <c r="D1" s="514"/>
      <c r="E1" s="514"/>
      <c r="F1" s="514"/>
      <c r="G1" s="514"/>
      <c r="H1" s="514"/>
      <c r="I1" s="514"/>
      <c r="J1" s="514"/>
      <c r="K1" s="529" t="s">
        <v>669</v>
      </c>
      <c r="L1" s="122"/>
    </row>
    <row r="2" s="512" customFormat="1" ht="16.5" customHeight="1" spans="1:7">
      <c r="A2" s="515" t="s">
        <v>1341</v>
      </c>
      <c r="D2" s="516"/>
      <c r="E2" s="517"/>
      <c r="F2" s="122"/>
      <c r="G2" s="122"/>
    </row>
    <row r="3" s="512" customFormat="1" ht="48.75" customHeight="1" spans="1:12">
      <c r="A3" s="501" t="s">
        <v>1342</v>
      </c>
      <c r="B3" s="518" t="s">
        <v>1343</v>
      </c>
      <c r="C3" s="518" t="s">
        <v>312</v>
      </c>
      <c r="D3" s="519" t="s">
        <v>1344</v>
      </c>
      <c r="E3" s="520" t="s">
        <v>638</v>
      </c>
      <c r="F3" s="519" t="s">
        <v>1345</v>
      </c>
      <c r="G3" s="521" t="s">
        <v>1346</v>
      </c>
      <c r="H3" s="519" t="s">
        <v>1347</v>
      </c>
      <c r="I3" s="521" t="s">
        <v>1348</v>
      </c>
      <c r="J3" s="521" t="s">
        <v>1349</v>
      </c>
      <c r="K3" s="122"/>
      <c r="L3" s="122"/>
    </row>
    <row r="4" s="512" customFormat="1" ht="18" customHeight="1" spans="1:12">
      <c r="A4" s="522" t="s">
        <v>1350</v>
      </c>
      <c r="B4" s="523">
        <v>1</v>
      </c>
      <c r="C4" s="523">
        <v>2</v>
      </c>
      <c r="D4" s="523">
        <v>3</v>
      </c>
      <c r="E4" s="523">
        <v>4</v>
      </c>
      <c r="F4" s="523">
        <v>5</v>
      </c>
      <c r="G4" s="523">
        <v>6</v>
      </c>
      <c r="H4" s="523">
        <v>7</v>
      </c>
      <c r="I4" s="523">
        <v>8</v>
      </c>
      <c r="J4" s="523">
        <v>9</v>
      </c>
      <c r="K4" s="122"/>
      <c r="L4" s="122"/>
    </row>
    <row r="5" s="512" customFormat="1" customHeight="1" spans="1:12">
      <c r="A5" s="524">
        <v>0.5</v>
      </c>
      <c r="B5" s="525">
        <v>305</v>
      </c>
      <c r="C5" s="525">
        <v>406</v>
      </c>
      <c r="D5" s="525">
        <v>412</v>
      </c>
      <c r="E5" s="525">
        <v>664</v>
      </c>
      <c r="F5" s="525">
        <v>583</v>
      </c>
      <c r="G5" s="525">
        <v>626</v>
      </c>
      <c r="H5" s="525">
        <v>632</v>
      </c>
      <c r="I5" s="525">
        <v>737</v>
      </c>
      <c r="J5" s="525">
        <v>970</v>
      </c>
      <c r="K5" s="122"/>
      <c r="L5" s="122"/>
    </row>
    <row r="6" s="512" customFormat="1" customHeight="1" spans="1:12">
      <c r="A6" s="524">
        <v>1</v>
      </c>
      <c r="B6" s="525">
        <v>359</v>
      </c>
      <c r="C6" s="525">
        <v>481</v>
      </c>
      <c r="D6" s="525">
        <v>486</v>
      </c>
      <c r="E6" s="525">
        <v>750</v>
      </c>
      <c r="F6" s="525">
        <v>673</v>
      </c>
      <c r="G6" s="525">
        <v>741</v>
      </c>
      <c r="H6" s="525">
        <v>754</v>
      </c>
      <c r="I6" s="525">
        <v>859</v>
      </c>
      <c r="J6" s="525">
        <v>1234</v>
      </c>
      <c r="K6" s="122"/>
      <c r="L6" s="122"/>
    </row>
    <row r="7" s="512" customFormat="1" customHeight="1" spans="1:12">
      <c r="A7" s="524">
        <v>1.5</v>
      </c>
      <c r="B7" s="525">
        <v>414</v>
      </c>
      <c r="C7" s="525">
        <v>555</v>
      </c>
      <c r="D7" s="525">
        <v>561</v>
      </c>
      <c r="E7" s="525">
        <v>840</v>
      </c>
      <c r="F7" s="525">
        <v>768</v>
      </c>
      <c r="G7" s="525">
        <v>856</v>
      </c>
      <c r="H7" s="525">
        <v>862</v>
      </c>
      <c r="I7" s="525">
        <v>983</v>
      </c>
      <c r="J7" s="525">
        <v>1505</v>
      </c>
      <c r="K7" s="122"/>
      <c r="L7" s="122"/>
    </row>
    <row r="8" s="512" customFormat="1" customHeight="1" spans="1:12">
      <c r="A8" s="524">
        <v>2</v>
      </c>
      <c r="B8" s="525">
        <v>466</v>
      </c>
      <c r="C8" s="525">
        <v>628</v>
      </c>
      <c r="D8" s="525">
        <v>634</v>
      </c>
      <c r="E8" s="525">
        <v>929</v>
      </c>
      <c r="F8" s="525">
        <v>864</v>
      </c>
      <c r="G8" s="525">
        <v>968</v>
      </c>
      <c r="H8" s="525">
        <v>971</v>
      </c>
      <c r="I8" s="525">
        <v>1108</v>
      </c>
      <c r="J8" s="525">
        <v>1772</v>
      </c>
      <c r="K8" s="122"/>
      <c r="L8" s="122"/>
    </row>
    <row r="9" s="512" customFormat="1" customHeight="1" spans="1:12">
      <c r="A9" s="524">
        <v>2.5</v>
      </c>
      <c r="B9" s="525">
        <v>521</v>
      </c>
      <c r="C9" s="525">
        <v>704</v>
      </c>
      <c r="D9" s="525">
        <v>710</v>
      </c>
      <c r="E9" s="525">
        <v>1015</v>
      </c>
      <c r="F9" s="525">
        <v>954</v>
      </c>
      <c r="G9" s="525">
        <v>1082</v>
      </c>
      <c r="H9" s="525">
        <v>1095</v>
      </c>
      <c r="I9" s="525">
        <v>1231</v>
      </c>
      <c r="J9" s="525">
        <v>2038</v>
      </c>
      <c r="K9" s="122"/>
      <c r="L9" s="122"/>
    </row>
    <row r="10" s="512" customFormat="1" customHeight="1" spans="1:12">
      <c r="A10" s="524">
        <v>3</v>
      </c>
      <c r="B10" s="525">
        <v>576</v>
      </c>
      <c r="C10" s="525">
        <v>782</v>
      </c>
      <c r="D10" s="525">
        <v>785</v>
      </c>
      <c r="E10" s="525">
        <v>1104</v>
      </c>
      <c r="F10" s="525">
        <v>1052</v>
      </c>
      <c r="G10" s="525">
        <v>1169</v>
      </c>
      <c r="H10" s="525">
        <v>1203</v>
      </c>
      <c r="I10" s="525">
        <v>1356</v>
      </c>
      <c r="J10" s="525">
        <v>2305</v>
      </c>
      <c r="K10" s="122"/>
      <c r="L10" s="122"/>
    </row>
    <row r="11" s="512" customFormat="1" customHeight="1" spans="1:12">
      <c r="A11" s="524">
        <v>3.5</v>
      </c>
      <c r="B11" s="525">
        <v>631</v>
      </c>
      <c r="C11" s="525">
        <v>855</v>
      </c>
      <c r="D11" s="525">
        <v>859</v>
      </c>
      <c r="E11" s="525">
        <v>1193</v>
      </c>
      <c r="F11" s="525">
        <v>1147</v>
      </c>
      <c r="G11" s="525">
        <v>1253</v>
      </c>
      <c r="H11" s="525">
        <v>1284</v>
      </c>
      <c r="I11" s="525">
        <v>1481</v>
      </c>
      <c r="J11" s="525">
        <v>2569</v>
      </c>
      <c r="K11" s="122"/>
      <c r="L11" s="122"/>
    </row>
    <row r="12" s="512" customFormat="1" customHeight="1" spans="1:12">
      <c r="A12" s="524">
        <v>4</v>
      </c>
      <c r="B12" s="525">
        <v>686</v>
      </c>
      <c r="C12" s="525">
        <v>931</v>
      </c>
      <c r="D12" s="525">
        <v>935</v>
      </c>
      <c r="E12" s="525">
        <v>1281</v>
      </c>
      <c r="F12" s="525">
        <v>1245</v>
      </c>
      <c r="G12" s="525">
        <v>1335</v>
      </c>
      <c r="H12" s="525">
        <v>1359</v>
      </c>
      <c r="I12" s="525">
        <v>1603</v>
      </c>
      <c r="J12" s="525">
        <v>2837</v>
      </c>
      <c r="K12" s="122"/>
      <c r="L12" s="122"/>
    </row>
    <row r="13" s="512" customFormat="1" customHeight="1" spans="1:12">
      <c r="A13" s="524">
        <v>4.5</v>
      </c>
      <c r="B13" s="525">
        <v>739</v>
      </c>
      <c r="C13" s="525">
        <v>1005</v>
      </c>
      <c r="D13" s="525">
        <v>1011</v>
      </c>
      <c r="E13" s="525">
        <v>1370</v>
      </c>
      <c r="F13" s="525">
        <v>1338</v>
      </c>
      <c r="G13" s="525">
        <v>1416</v>
      </c>
      <c r="H13" s="525">
        <v>1437</v>
      </c>
      <c r="I13" s="525">
        <v>1725</v>
      </c>
      <c r="J13" s="525">
        <v>3101</v>
      </c>
      <c r="K13" s="122"/>
      <c r="L13" s="122"/>
    </row>
    <row r="14" s="512" customFormat="1" customHeight="1" spans="1:12">
      <c r="A14" s="524">
        <v>5</v>
      </c>
      <c r="B14" s="525">
        <v>793</v>
      </c>
      <c r="C14" s="525">
        <v>1082</v>
      </c>
      <c r="D14" s="525">
        <v>1088</v>
      </c>
      <c r="E14" s="525">
        <v>1460</v>
      </c>
      <c r="F14" s="525">
        <v>1436</v>
      </c>
      <c r="G14" s="525">
        <v>1503</v>
      </c>
      <c r="H14" s="525">
        <v>1514</v>
      </c>
      <c r="I14" s="525">
        <v>1845</v>
      </c>
      <c r="J14" s="525">
        <v>3365</v>
      </c>
      <c r="K14" s="122"/>
      <c r="L14" s="122"/>
    </row>
    <row r="15" s="512" customFormat="1" customHeight="1" spans="1:12">
      <c r="A15" s="524">
        <v>5.5</v>
      </c>
      <c r="B15" s="525">
        <v>822</v>
      </c>
      <c r="C15" s="525">
        <v>1154</v>
      </c>
      <c r="D15" s="525">
        <v>1162</v>
      </c>
      <c r="E15" s="525">
        <v>1533</v>
      </c>
      <c r="F15" s="525">
        <v>1517</v>
      </c>
      <c r="G15" s="525">
        <v>1573</v>
      </c>
      <c r="H15" s="525">
        <v>1583</v>
      </c>
      <c r="I15" s="525">
        <v>1957</v>
      </c>
      <c r="J15" s="525">
        <v>3551</v>
      </c>
      <c r="K15" s="122"/>
      <c r="L15" s="122"/>
    </row>
    <row r="16" s="512" customFormat="1" customHeight="1" spans="1:12">
      <c r="A16" s="524">
        <v>6</v>
      </c>
      <c r="B16" s="525">
        <v>849</v>
      </c>
      <c r="C16" s="525">
        <v>1231</v>
      </c>
      <c r="D16" s="525">
        <v>1238</v>
      </c>
      <c r="E16" s="525">
        <v>1607</v>
      </c>
      <c r="F16" s="525">
        <v>1597</v>
      </c>
      <c r="G16" s="525">
        <v>1643</v>
      </c>
      <c r="H16" s="525">
        <v>1652</v>
      </c>
      <c r="I16" s="525">
        <v>2064</v>
      </c>
      <c r="J16" s="525">
        <v>3739</v>
      </c>
      <c r="K16" s="122"/>
      <c r="L16" s="122"/>
    </row>
    <row r="17" s="512" customFormat="1" customHeight="1" spans="1:12">
      <c r="A17" s="524">
        <v>6.5</v>
      </c>
      <c r="B17" s="525">
        <v>878</v>
      </c>
      <c r="C17" s="525">
        <v>1307</v>
      </c>
      <c r="D17" s="525">
        <v>1314</v>
      </c>
      <c r="E17" s="525">
        <v>1680</v>
      </c>
      <c r="F17" s="525">
        <v>1675</v>
      </c>
      <c r="G17" s="525">
        <v>1714</v>
      </c>
      <c r="H17" s="525">
        <v>1720</v>
      </c>
      <c r="I17" s="525">
        <v>2170</v>
      </c>
      <c r="J17" s="525">
        <v>3925</v>
      </c>
      <c r="K17" s="122"/>
      <c r="L17" s="122"/>
    </row>
    <row r="18" s="512" customFormat="1" customHeight="1" spans="1:12">
      <c r="A18" s="524">
        <v>7</v>
      </c>
      <c r="B18" s="525">
        <v>907</v>
      </c>
      <c r="C18" s="525">
        <v>1383</v>
      </c>
      <c r="D18" s="525">
        <v>1392</v>
      </c>
      <c r="E18" s="525">
        <v>1754</v>
      </c>
      <c r="F18" s="525">
        <v>1759</v>
      </c>
      <c r="G18" s="525">
        <v>1781</v>
      </c>
      <c r="H18" s="525">
        <v>1789</v>
      </c>
      <c r="I18" s="525">
        <v>2281</v>
      </c>
      <c r="J18" s="525">
        <v>4112</v>
      </c>
      <c r="K18" s="122"/>
      <c r="L18" s="122"/>
    </row>
    <row r="19" s="512" customFormat="1" customHeight="1" spans="1:12">
      <c r="A19" s="524">
        <v>7.5</v>
      </c>
      <c r="B19" s="525">
        <v>935</v>
      </c>
      <c r="C19" s="525">
        <v>1460</v>
      </c>
      <c r="D19" s="525">
        <v>1467</v>
      </c>
      <c r="E19" s="525">
        <v>1825</v>
      </c>
      <c r="F19" s="525">
        <v>1831</v>
      </c>
      <c r="G19" s="525">
        <v>1851</v>
      </c>
      <c r="H19" s="525">
        <v>1862</v>
      </c>
      <c r="I19" s="525">
        <v>2389</v>
      </c>
      <c r="J19" s="525">
        <v>4298</v>
      </c>
      <c r="K19" s="122"/>
      <c r="L19" s="122"/>
    </row>
    <row r="20" s="512" customFormat="1" customHeight="1" spans="1:12">
      <c r="A20" s="524">
        <v>8</v>
      </c>
      <c r="B20" s="525">
        <v>967</v>
      </c>
      <c r="C20" s="525">
        <v>1534</v>
      </c>
      <c r="D20" s="525">
        <v>1544</v>
      </c>
      <c r="E20" s="525">
        <v>1901</v>
      </c>
      <c r="F20" s="525">
        <v>1912</v>
      </c>
      <c r="G20" s="525">
        <v>1918</v>
      </c>
      <c r="H20" s="525">
        <v>1934</v>
      </c>
      <c r="I20" s="525">
        <v>2476</v>
      </c>
      <c r="J20" s="525">
        <v>4481</v>
      </c>
      <c r="K20" s="122"/>
      <c r="L20" s="122"/>
    </row>
    <row r="21" s="512" customFormat="1" customHeight="1" spans="1:12">
      <c r="A21" s="524">
        <v>8.5</v>
      </c>
      <c r="B21" s="525">
        <v>999</v>
      </c>
      <c r="C21" s="525">
        <v>1610</v>
      </c>
      <c r="D21" s="525">
        <v>1615</v>
      </c>
      <c r="E21" s="525">
        <v>1971</v>
      </c>
      <c r="F21" s="525">
        <v>1975</v>
      </c>
      <c r="G21" s="525">
        <v>1988</v>
      </c>
      <c r="H21" s="525">
        <v>2013</v>
      </c>
      <c r="I21" s="525">
        <v>2580</v>
      </c>
      <c r="J21" s="525">
        <v>4667</v>
      </c>
      <c r="K21" s="122"/>
      <c r="L21" s="122"/>
    </row>
    <row r="22" s="512" customFormat="1" customHeight="1" spans="1:12">
      <c r="A22" s="524">
        <v>9</v>
      </c>
      <c r="B22" s="525">
        <v>1029</v>
      </c>
      <c r="C22" s="525">
        <v>1684</v>
      </c>
      <c r="D22" s="525">
        <v>1693</v>
      </c>
      <c r="E22" s="525">
        <v>2045</v>
      </c>
      <c r="F22" s="525">
        <v>2057</v>
      </c>
      <c r="G22" s="525">
        <v>2056</v>
      </c>
      <c r="H22" s="525">
        <v>2084</v>
      </c>
      <c r="I22" s="525">
        <v>2686</v>
      </c>
      <c r="J22" s="525">
        <v>4853</v>
      </c>
      <c r="K22" s="122"/>
      <c r="L22" s="122"/>
    </row>
    <row r="23" s="512" customFormat="1" customHeight="1" spans="1:12">
      <c r="A23" s="524">
        <v>9.5</v>
      </c>
      <c r="B23" s="525">
        <v>1058</v>
      </c>
      <c r="C23" s="525">
        <v>1759</v>
      </c>
      <c r="D23" s="525">
        <v>1766</v>
      </c>
      <c r="E23" s="525">
        <v>2118</v>
      </c>
      <c r="F23" s="525">
        <v>2138</v>
      </c>
      <c r="G23" s="525">
        <v>2125</v>
      </c>
      <c r="H23" s="525">
        <v>2164</v>
      </c>
      <c r="I23" s="525">
        <v>2793</v>
      </c>
      <c r="J23" s="525">
        <v>5042</v>
      </c>
      <c r="K23" s="122"/>
      <c r="L23" s="122"/>
    </row>
    <row r="24" s="512" customFormat="1" customHeight="1" spans="1:12">
      <c r="A24" s="524">
        <v>10</v>
      </c>
      <c r="B24" s="525">
        <v>1091</v>
      </c>
      <c r="C24" s="525">
        <v>1834</v>
      </c>
      <c r="D24" s="525">
        <v>1844</v>
      </c>
      <c r="E24" s="525">
        <v>2190</v>
      </c>
      <c r="F24" s="525">
        <v>2219</v>
      </c>
      <c r="G24" s="525">
        <v>2192</v>
      </c>
      <c r="H24" s="525">
        <v>2239</v>
      </c>
      <c r="I24" s="525">
        <v>2897</v>
      </c>
      <c r="J24" s="525">
        <v>5227</v>
      </c>
      <c r="K24" s="122"/>
      <c r="L24" s="122"/>
    </row>
    <row r="25" s="512" customFormat="1" customHeight="1" spans="1:12">
      <c r="A25" s="524">
        <v>10.5</v>
      </c>
      <c r="B25" s="525">
        <v>1133</v>
      </c>
      <c r="C25" s="525">
        <v>1907</v>
      </c>
      <c r="D25" s="525">
        <v>1915</v>
      </c>
      <c r="E25" s="525">
        <v>2261</v>
      </c>
      <c r="F25" s="525">
        <v>2290</v>
      </c>
      <c r="G25" s="525">
        <v>2262</v>
      </c>
      <c r="H25" s="525">
        <v>2310</v>
      </c>
      <c r="I25" s="525">
        <v>2980</v>
      </c>
      <c r="J25" s="525">
        <v>5414</v>
      </c>
      <c r="K25" s="122"/>
      <c r="L25" s="122"/>
    </row>
    <row r="26" s="512" customFormat="1" customHeight="1" spans="1:12">
      <c r="A26" s="524">
        <v>11</v>
      </c>
      <c r="B26" s="525">
        <v>1175</v>
      </c>
      <c r="C26" s="525">
        <v>1969</v>
      </c>
      <c r="D26" s="525">
        <v>1978</v>
      </c>
      <c r="E26" s="525">
        <v>2319</v>
      </c>
      <c r="F26" s="525">
        <v>2335</v>
      </c>
      <c r="G26" s="525">
        <v>2332</v>
      </c>
      <c r="H26" s="525">
        <v>2380</v>
      </c>
      <c r="I26" s="525">
        <v>3060</v>
      </c>
      <c r="J26" s="525">
        <v>5599</v>
      </c>
      <c r="K26" s="122"/>
      <c r="L26" s="122"/>
    </row>
    <row r="27" s="512" customFormat="1" customHeight="1" spans="1:12">
      <c r="A27" s="524">
        <v>11.5</v>
      </c>
      <c r="B27" s="525">
        <v>1212</v>
      </c>
      <c r="C27" s="525">
        <v>2031</v>
      </c>
      <c r="D27" s="525">
        <v>2044</v>
      </c>
      <c r="E27" s="525">
        <v>2381</v>
      </c>
      <c r="F27" s="525">
        <v>2405</v>
      </c>
      <c r="G27" s="525">
        <v>2401</v>
      </c>
      <c r="H27" s="525">
        <v>2447</v>
      </c>
      <c r="I27" s="525">
        <v>3143</v>
      </c>
      <c r="J27" s="525">
        <v>5787</v>
      </c>
      <c r="K27" s="122"/>
      <c r="L27" s="122"/>
    </row>
    <row r="28" s="512" customFormat="1" customHeight="1" spans="1:12">
      <c r="A28" s="524">
        <v>12</v>
      </c>
      <c r="B28" s="525">
        <v>1253</v>
      </c>
      <c r="C28" s="525">
        <v>2095</v>
      </c>
      <c r="D28" s="525">
        <v>2107</v>
      </c>
      <c r="E28" s="525">
        <v>2441</v>
      </c>
      <c r="F28" s="525">
        <v>2472</v>
      </c>
      <c r="G28" s="525">
        <v>2473</v>
      </c>
      <c r="H28" s="525">
        <v>2518</v>
      </c>
      <c r="I28" s="525">
        <v>3221</v>
      </c>
      <c r="J28" s="525">
        <v>5970</v>
      </c>
      <c r="K28" s="122"/>
      <c r="L28" s="122"/>
    </row>
    <row r="29" s="512" customFormat="1" customHeight="1" spans="1:12">
      <c r="A29" s="524">
        <v>12.5</v>
      </c>
      <c r="B29" s="525">
        <v>1293</v>
      </c>
      <c r="C29" s="525">
        <v>2155</v>
      </c>
      <c r="D29" s="525">
        <v>2171</v>
      </c>
      <c r="E29" s="525">
        <v>2500</v>
      </c>
      <c r="F29" s="525">
        <v>2539</v>
      </c>
      <c r="G29" s="525">
        <v>2539</v>
      </c>
      <c r="H29" s="525">
        <v>2589</v>
      </c>
      <c r="I29" s="525">
        <v>3303</v>
      </c>
      <c r="J29" s="525">
        <v>6156</v>
      </c>
      <c r="K29" s="122"/>
      <c r="L29" s="122"/>
    </row>
    <row r="30" s="512" customFormat="1" customHeight="1" spans="1:12">
      <c r="A30" s="524">
        <v>13</v>
      </c>
      <c r="B30" s="525">
        <v>1332</v>
      </c>
      <c r="C30" s="525">
        <v>2220</v>
      </c>
      <c r="D30" s="525">
        <v>2238</v>
      </c>
      <c r="E30" s="525">
        <v>2571</v>
      </c>
      <c r="F30" s="525">
        <v>2610</v>
      </c>
      <c r="G30" s="525">
        <v>2611</v>
      </c>
      <c r="H30" s="525">
        <v>2655</v>
      </c>
      <c r="I30" s="525">
        <v>3385</v>
      </c>
      <c r="J30" s="525">
        <v>6304</v>
      </c>
      <c r="K30" s="122"/>
      <c r="L30" s="122"/>
    </row>
    <row r="31" s="512" customFormat="1" customHeight="1" spans="1:12">
      <c r="A31" s="524">
        <v>13.5</v>
      </c>
      <c r="B31" s="525">
        <v>1371</v>
      </c>
      <c r="C31" s="525">
        <v>2284</v>
      </c>
      <c r="D31" s="525">
        <v>2300</v>
      </c>
      <c r="E31" s="525">
        <v>2644</v>
      </c>
      <c r="F31" s="525">
        <v>2680</v>
      </c>
      <c r="G31" s="525">
        <v>2681</v>
      </c>
      <c r="H31" s="525">
        <v>2726</v>
      </c>
      <c r="I31" s="525">
        <v>3464</v>
      </c>
      <c r="J31" s="525">
        <v>6453</v>
      </c>
      <c r="K31" s="122"/>
      <c r="L31" s="122"/>
    </row>
    <row r="32" s="512" customFormat="1" customHeight="1" spans="1:12">
      <c r="A32" s="524">
        <v>14</v>
      </c>
      <c r="B32" s="525">
        <v>1415</v>
      </c>
      <c r="C32" s="525">
        <v>2344</v>
      </c>
      <c r="D32" s="525">
        <v>2365</v>
      </c>
      <c r="E32" s="525">
        <v>2715</v>
      </c>
      <c r="F32" s="525">
        <v>2748</v>
      </c>
      <c r="G32" s="525">
        <v>2749</v>
      </c>
      <c r="H32" s="525">
        <v>2793</v>
      </c>
      <c r="I32" s="525">
        <v>3547</v>
      </c>
      <c r="J32" s="525">
        <v>6598</v>
      </c>
      <c r="K32" s="122"/>
      <c r="L32" s="122"/>
    </row>
    <row r="33" s="512" customFormat="1" customHeight="1" spans="1:12">
      <c r="A33" s="524">
        <v>14.5</v>
      </c>
      <c r="B33" s="525">
        <v>1454</v>
      </c>
      <c r="C33" s="525">
        <v>2408</v>
      </c>
      <c r="D33" s="525">
        <v>2432</v>
      </c>
      <c r="E33" s="525">
        <v>2789</v>
      </c>
      <c r="F33" s="525">
        <v>2817</v>
      </c>
      <c r="G33" s="525">
        <v>2819</v>
      </c>
      <c r="H33" s="525">
        <v>2860</v>
      </c>
      <c r="I33" s="525">
        <v>3628</v>
      </c>
      <c r="J33" s="525">
        <v>6748</v>
      </c>
      <c r="K33" s="122"/>
      <c r="L33" s="122"/>
    </row>
    <row r="34" s="512" customFormat="1" customHeight="1" spans="1:12">
      <c r="A34" s="524">
        <v>15</v>
      </c>
      <c r="B34" s="525">
        <v>1495</v>
      </c>
      <c r="C34" s="525">
        <v>2469</v>
      </c>
      <c r="D34" s="525">
        <v>2494</v>
      </c>
      <c r="E34" s="525">
        <v>2860</v>
      </c>
      <c r="F34" s="525">
        <v>2886</v>
      </c>
      <c r="G34" s="525">
        <v>2892</v>
      </c>
      <c r="H34" s="525">
        <v>2928</v>
      </c>
      <c r="I34" s="525">
        <v>3707</v>
      </c>
      <c r="J34" s="525">
        <v>6894</v>
      </c>
      <c r="K34" s="122"/>
      <c r="L34" s="122"/>
    </row>
    <row r="35" s="512" customFormat="1" customHeight="1" spans="1:12">
      <c r="A35" s="524">
        <v>15.5</v>
      </c>
      <c r="B35" s="525">
        <v>1529</v>
      </c>
      <c r="C35" s="525">
        <v>2520</v>
      </c>
      <c r="D35" s="525">
        <v>2550</v>
      </c>
      <c r="E35" s="525">
        <v>2932</v>
      </c>
      <c r="F35" s="525">
        <v>2957</v>
      </c>
      <c r="G35" s="525">
        <v>2934</v>
      </c>
      <c r="H35" s="525">
        <v>2987</v>
      </c>
      <c r="I35" s="525">
        <v>3779</v>
      </c>
      <c r="J35" s="525">
        <v>7043</v>
      </c>
      <c r="K35" s="122"/>
      <c r="L35" s="122"/>
    </row>
    <row r="36" s="512" customFormat="1" customHeight="1" spans="1:12">
      <c r="A36" s="524">
        <v>16</v>
      </c>
      <c r="B36" s="525">
        <v>1562</v>
      </c>
      <c r="C36" s="525">
        <v>2576</v>
      </c>
      <c r="D36" s="525">
        <v>2604</v>
      </c>
      <c r="E36" s="525">
        <v>3005</v>
      </c>
      <c r="F36" s="525">
        <v>3035</v>
      </c>
      <c r="G36" s="525">
        <v>2980</v>
      </c>
      <c r="H36" s="525">
        <v>3048</v>
      </c>
      <c r="I36" s="525">
        <v>3847</v>
      </c>
      <c r="J36" s="525">
        <v>7194</v>
      </c>
      <c r="K36" s="122"/>
      <c r="L36" s="122"/>
    </row>
    <row r="37" s="512" customFormat="1" customHeight="1" spans="1:12">
      <c r="A37" s="524">
        <v>16.5</v>
      </c>
      <c r="B37" s="525">
        <v>1599</v>
      </c>
      <c r="C37" s="525">
        <v>2627</v>
      </c>
      <c r="D37" s="525">
        <v>2659</v>
      </c>
      <c r="E37" s="525">
        <v>3077</v>
      </c>
      <c r="F37" s="525">
        <v>3106</v>
      </c>
      <c r="G37" s="525">
        <v>3019</v>
      </c>
      <c r="H37" s="525">
        <v>3105</v>
      </c>
      <c r="I37" s="525">
        <v>3918</v>
      </c>
      <c r="J37" s="525">
        <v>7342</v>
      </c>
      <c r="K37" s="122"/>
      <c r="L37" s="122"/>
    </row>
    <row r="38" s="512" customFormat="1" customHeight="1" spans="1:12">
      <c r="A38" s="524">
        <v>17</v>
      </c>
      <c r="B38" s="525">
        <v>1632</v>
      </c>
      <c r="C38" s="525">
        <v>2681</v>
      </c>
      <c r="D38" s="525">
        <v>2712</v>
      </c>
      <c r="E38" s="525">
        <v>3149</v>
      </c>
      <c r="F38" s="525">
        <v>3177</v>
      </c>
      <c r="G38" s="525">
        <v>3064</v>
      </c>
      <c r="H38" s="525">
        <v>3162</v>
      </c>
      <c r="I38" s="525">
        <v>3987</v>
      </c>
      <c r="J38" s="525">
        <v>7491</v>
      </c>
      <c r="K38" s="122"/>
      <c r="L38" s="122"/>
    </row>
    <row r="39" s="512" customFormat="1" customHeight="1" spans="1:12">
      <c r="A39" s="524">
        <v>17.5</v>
      </c>
      <c r="B39" s="525">
        <v>1667</v>
      </c>
      <c r="C39" s="525">
        <v>2733</v>
      </c>
      <c r="D39" s="525">
        <v>2767</v>
      </c>
      <c r="E39" s="525">
        <v>3222</v>
      </c>
      <c r="F39" s="525">
        <v>3251</v>
      </c>
      <c r="G39" s="525">
        <v>3106</v>
      </c>
      <c r="H39" s="525">
        <v>3222</v>
      </c>
      <c r="I39" s="525">
        <v>4054</v>
      </c>
      <c r="J39" s="525">
        <v>7642</v>
      </c>
      <c r="K39" s="122"/>
      <c r="L39" s="122"/>
    </row>
    <row r="40" s="512" customFormat="1" customHeight="1" spans="1:12">
      <c r="A40" s="524">
        <v>18</v>
      </c>
      <c r="B40" s="525">
        <v>1685</v>
      </c>
      <c r="C40" s="525">
        <v>2785</v>
      </c>
      <c r="D40" s="525">
        <v>2822</v>
      </c>
      <c r="E40" s="525">
        <v>3226</v>
      </c>
      <c r="F40" s="525">
        <v>3309</v>
      </c>
      <c r="G40" s="525">
        <v>3151</v>
      </c>
      <c r="H40" s="525">
        <v>3255</v>
      </c>
      <c r="I40" s="525">
        <v>4068</v>
      </c>
      <c r="J40" s="525">
        <v>7788</v>
      </c>
      <c r="K40" s="122"/>
      <c r="L40" s="122"/>
    </row>
    <row r="41" s="512" customFormat="1" customHeight="1" spans="1:12">
      <c r="A41" s="524">
        <v>18.5</v>
      </c>
      <c r="B41" s="525">
        <v>1705</v>
      </c>
      <c r="C41" s="525">
        <v>2833</v>
      </c>
      <c r="D41" s="525">
        <v>2878</v>
      </c>
      <c r="E41" s="525">
        <v>3232</v>
      </c>
      <c r="F41" s="525">
        <v>3364</v>
      </c>
      <c r="G41" s="525">
        <v>3195</v>
      </c>
      <c r="H41" s="525">
        <v>3287</v>
      </c>
      <c r="I41" s="525">
        <v>4075</v>
      </c>
      <c r="J41" s="525">
        <v>7936</v>
      </c>
      <c r="K41" s="122"/>
      <c r="L41" s="122"/>
    </row>
    <row r="42" s="512" customFormat="1" customHeight="1" spans="1:12">
      <c r="A42" s="524">
        <v>19</v>
      </c>
      <c r="B42" s="525">
        <v>1717</v>
      </c>
      <c r="C42" s="525">
        <v>2859</v>
      </c>
      <c r="D42" s="525">
        <v>2934</v>
      </c>
      <c r="E42" s="525">
        <v>3242</v>
      </c>
      <c r="F42" s="525">
        <v>3421</v>
      </c>
      <c r="G42" s="525">
        <v>3239</v>
      </c>
      <c r="H42" s="525">
        <v>3315</v>
      </c>
      <c r="I42" s="525">
        <v>4088</v>
      </c>
      <c r="J42" s="525">
        <v>8083</v>
      </c>
      <c r="K42" s="122"/>
      <c r="L42" s="122"/>
    </row>
    <row r="43" s="512" customFormat="1" customHeight="1" spans="1:12">
      <c r="A43" s="524">
        <v>19.5</v>
      </c>
      <c r="B43" s="525">
        <v>1731</v>
      </c>
      <c r="C43" s="525">
        <v>2880</v>
      </c>
      <c r="D43" s="525">
        <v>2946</v>
      </c>
      <c r="E43" s="525">
        <v>3258</v>
      </c>
      <c r="F43" s="525">
        <v>3476</v>
      </c>
      <c r="G43" s="525">
        <v>3279</v>
      </c>
      <c r="H43" s="525">
        <v>3347</v>
      </c>
      <c r="I43" s="525">
        <v>4098</v>
      </c>
      <c r="J43" s="525">
        <v>8170</v>
      </c>
      <c r="K43" s="122"/>
      <c r="L43" s="122"/>
    </row>
    <row r="44" s="512" customFormat="1" customHeight="1" spans="1:12">
      <c r="A44" s="524">
        <v>20</v>
      </c>
      <c r="B44" s="525">
        <v>1737</v>
      </c>
      <c r="C44" s="525">
        <v>2893</v>
      </c>
      <c r="D44" s="525">
        <v>2966</v>
      </c>
      <c r="E44" s="525">
        <v>3268</v>
      </c>
      <c r="F44" s="525">
        <v>3503</v>
      </c>
      <c r="G44" s="525">
        <v>3322</v>
      </c>
      <c r="H44" s="525">
        <v>3368</v>
      </c>
      <c r="I44" s="525">
        <v>4107</v>
      </c>
      <c r="J44" s="525">
        <v>8371</v>
      </c>
      <c r="K44" s="122"/>
      <c r="L44" s="122"/>
    </row>
    <row r="45" s="513" customFormat="1" ht="19.5" customHeight="1" spans="1:12">
      <c r="A45" s="522" t="s">
        <v>1350</v>
      </c>
      <c r="B45" s="523">
        <v>1</v>
      </c>
      <c r="C45" s="523">
        <v>2</v>
      </c>
      <c r="D45" s="523">
        <v>3</v>
      </c>
      <c r="E45" s="523">
        <v>4</v>
      </c>
      <c r="F45" s="523">
        <v>5</v>
      </c>
      <c r="G45" s="523">
        <v>6</v>
      </c>
      <c r="H45" s="523">
        <v>7</v>
      </c>
      <c r="I45" s="523">
        <v>8</v>
      </c>
      <c r="J45" s="523">
        <v>9</v>
      </c>
      <c r="K45" s="122"/>
      <c r="L45" s="122"/>
    </row>
    <row r="46" s="512" customFormat="1" ht="15" customHeight="1" spans="1:12">
      <c r="A46" s="526" t="s">
        <v>1351</v>
      </c>
      <c r="B46" s="525">
        <v>76</v>
      </c>
      <c r="C46" s="527">
        <v>126</v>
      </c>
      <c r="D46" s="525">
        <v>131</v>
      </c>
      <c r="E46" s="525">
        <v>144</v>
      </c>
      <c r="F46" s="528">
        <v>163</v>
      </c>
      <c r="G46" s="527">
        <v>154</v>
      </c>
      <c r="H46" s="527">
        <v>155</v>
      </c>
      <c r="I46" s="527">
        <v>204</v>
      </c>
      <c r="J46" s="527">
        <v>410</v>
      </c>
      <c r="K46" s="122"/>
      <c r="L46" s="122"/>
    </row>
    <row r="47" s="512" customFormat="1" customHeight="1" spans="1:12">
      <c r="A47" s="526" t="s">
        <v>1352</v>
      </c>
      <c r="B47" s="525">
        <v>72</v>
      </c>
      <c r="C47" s="527">
        <v>121</v>
      </c>
      <c r="D47" s="525">
        <v>125</v>
      </c>
      <c r="E47" s="525">
        <v>138</v>
      </c>
      <c r="F47" s="528">
        <v>160</v>
      </c>
      <c r="G47" s="527">
        <v>149</v>
      </c>
      <c r="H47" s="527">
        <v>151</v>
      </c>
      <c r="I47" s="527">
        <v>203</v>
      </c>
      <c r="J47" s="527">
        <v>404</v>
      </c>
      <c r="K47" s="122"/>
      <c r="L47" s="122"/>
    </row>
    <row r="48" s="512" customFormat="1" ht="18" customHeight="1" spans="1:12">
      <c r="A48" s="526" t="s">
        <v>1353</v>
      </c>
      <c r="B48" s="525">
        <v>69</v>
      </c>
      <c r="C48" s="527">
        <v>116</v>
      </c>
      <c r="D48" s="525">
        <v>121</v>
      </c>
      <c r="E48" s="525">
        <v>127</v>
      </c>
      <c r="F48" s="528">
        <v>152</v>
      </c>
      <c r="G48" s="527">
        <v>140</v>
      </c>
      <c r="H48" s="527">
        <v>141</v>
      </c>
      <c r="I48" s="527">
        <v>198</v>
      </c>
      <c r="J48" s="527">
        <v>363</v>
      </c>
      <c r="K48" s="122"/>
      <c r="L48" s="122"/>
    </row>
    <row r="49" s="512" customFormat="1" ht="18" customHeight="1" spans="1:12">
      <c r="A49" s="526" t="s">
        <v>1354</v>
      </c>
      <c r="B49" s="525">
        <v>68</v>
      </c>
      <c r="C49" s="527">
        <v>114</v>
      </c>
      <c r="D49" s="525">
        <v>121</v>
      </c>
      <c r="E49" s="525">
        <v>126</v>
      </c>
      <c r="F49" s="528">
        <v>151</v>
      </c>
      <c r="G49" s="527">
        <v>139</v>
      </c>
      <c r="H49" s="527">
        <v>141</v>
      </c>
      <c r="I49" s="527">
        <v>198</v>
      </c>
      <c r="J49" s="527">
        <v>363</v>
      </c>
      <c r="K49" s="122"/>
      <c r="L49" s="122"/>
    </row>
    <row r="50" s="512" customFormat="1" ht="18" customHeight="1" spans="1:12">
      <c r="A50" s="526" t="s">
        <v>1355</v>
      </c>
      <c r="B50" s="525">
        <v>67</v>
      </c>
      <c r="C50" s="527">
        <v>113</v>
      </c>
      <c r="D50" s="525">
        <v>119</v>
      </c>
      <c r="E50" s="525">
        <v>125</v>
      </c>
      <c r="F50" s="528">
        <v>145</v>
      </c>
      <c r="G50" s="527">
        <v>137</v>
      </c>
      <c r="H50" s="527">
        <v>138</v>
      </c>
      <c r="I50" s="527">
        <v>192</v>
      </c>
      <c r="J50" s="527">
        <v>358</v>
      </c>
      <c r="K50" s="122"/>
      <c r="L50" s="122"/>
    </row>
    <row r="51" s="511" customFormat="1" spans="1:12">
      <c r="A51" s="122"/>
      <c r="B51" s="122"/>
      <c r="C51" s="122"/>
      <c r="D51" s="122"/>
      <c r="E51" s="122"/>
      <c r="F51" s="122"/>
      <c r="G51" s="122"/>
      <c r="H51" s="122"/>
      <c r="I51" s="122"/>
      <c r="J51" s="122"/>
      <c r="K51" s="122"/>
      <c r="L51" s="122"/>
    </row>
    <row r="52" s="511" customFormat="1" spans="1:12">
      <c r="A52" s="122"/>
      <c r="B52" s="122"/>
      <c r="C52" s="122"/>
      <c r="D52" s="122"/>
      <c r="E52" s="122"/>
      <c r="F52" s="122"/>
      <c r="G52" s="122"/>
      <c r="H52" s="122"/>
      <c r="I52" s="122"/>
      <c r="J52" s="122"/>
      <c r="K52" s="122"/>
      <c r="L52" s="122"/>
    </row>
    <row r="53" s="511" customFormat="1" spans="1:12">
      <c r="A53" s="122"/>
      <c r="B53" s="122"/>
      <c r="C53" s="122"/>
      <c r="D53" s="122"/>
      <c r="E53" s="122"/>
      <c r="F53" s="122"/>
      <c r="G53" s="122"/>
      <c r="H53" s="122"/>
      <c r="I53" s="122"/>
      <c r="J53" s="122"/>
      <c r="K53" s="122"/>
      <c r="L53" s="12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85" zoomScaleNormal="85" workbookViewId="0">
      <selection activeCell="N1" sqref="N1"/>
    </sheetView>
  </sheetViews>
  <sheetFormatPr defaultColWidth="8.89166666666667" defaultRowHeight="13.5"/>
  <cols>
    <col min="1" max="1" width="10.1333333333333" style="497" customWidth="1"/>
    <col min="2" max="2" width="9.38333333333333" style="497" customWidth="1"/>
    <col min="3" max="3" width="10.1333333333333" style="497" customWidth="1"/>
    <col min="4" max="4" width="9.63333333333333" style="497" customWidth="1"/>
    <col min="5" max="6" width="9" style="497" customWidth="1"/>
    <col min="7" max="7" width="12.25" style="497" customWidth="1"/>
    <col min="8" max="8" width="13.75" style="497" customWidth="1"/>
    <col min="9" max="9" width="16.3833333333333" style="497" customWidth="1"/>
    <col min="10" max="10" width="10.75" style="497" customWidth="1"/>
    <col min="11" max="11" width="19.875" style="497" customWidth="1"/>
    <col min="12" max="12" width="9.875" style="497" customWidth="1"/>
    <col min="13" max="13" width="13.75" style="497"/>
    <col min="14" max="16384" width="8.89166666666667" style="497"/>
  </cols>
  <sheetData>
    <row r="1" s="497" customFormat="1" ht="46.5" spans="1:14">
      <c r="A1" s="498" t="s">
        <v>1356</v>
      </c>
      <c r="B1" s="498"/>
      <c r="C1" s="498"/>
      <c r="D1" s="498"/>
      <c r="E1" s="498"/>
      <c r="F1" s="498"/>
      <c r="G1" s="498"/>
      <c r="H1" s="498"/>
      <c r="I1" s="498"/>
      <c r="J1" s="498"/>
      <c r="K1" s="498"/>
      <c r="L1" s="498"/>
      <c r="M1" s="498"/>
      <c r="N1" s="26" t="s">
        <v>62</v>
      </c>
    </row>
    <row r="2" s="497" customFormat="1" ht="30" customHeight="1" spans="1:14">
      <c r="A2" s="499" t="s">
        <v>1357</v>
      </c>
      <c r="B2" s="499"/>
      <c r="C2" s="499"/>
      <c r="D2" s="499"/>
      <c r="E2" s="499"/>
      <c r="F2" s="499"/>
      <c r="G2" s="499"/>
      <c r="H2" s="499"/>
      <c r="I2" s="499"/>
      <c r="J2" s="499"/>
      <c r="K2" s="499"/>
      <c r="L2" s="499"/>
      <c r="M2" s="499"/>
      <c r="N2" s="26" t="s">
        <v>305</v>
      </c>
    </row>
    <row r="3" s="497" customFormat="1" ht="27" customHeight="1" spans="1:14">
      <c r="A3" s="500" t="s">
        <v>1358</v>
      </c>
      <c r="B3" s="500"/>
      <c r="C3" s="500"/>
      <c r="D3" s="500"/>
      <c r="E3" s="500"/>
      <c r="F3" s="500"/>
      <c r="G3" s="500"/>
      <c r="H3" s="500"/>
      <c r="I3" s="500"/>
      <c r="J3" s="500"/>
      <c r="K3" s="500"/>
      <c r="L3" s="500"/>
      <c r="M3" s="508"/>
      <c r="N3" s="26"/>
    </row>
    <row r="4" s="497" customFormat="1" ht="53" customHeight="1" spans="1:13">
      <c r="A4" s="501" t="s">
        <v>1359</v>
      </c>
      <c r="B4" s="502" t="s">
        <v>674</v>
      </c>
      <c r="C4" s="502" t="s">
        <v>312</v>
      </c>
      <c r="D4" s="502" t="s">
        <v>594</v>
      </c>
      <c r="E4" s="502" t="s">
        <v>638</v>
      </c>
      <c r="F4" s="502" t="s">
        <v>1360</v>
      </c>
      <c r="G4" s="502" t="s">
        <v>1361</v>
      </c>
      <c r="H4" s="502" t="s">
        <v>1361</v>
      </c>
      <c r="I4" s="502" t="s">
        <v>1362</v>
      </c>
      <c r="J4" s="502" t="s">
        <v>1363</v>
      </c>
      <c r="K4" s="509" t="s">
        <v>1364</v>
      </c>
      <c r="L4" s="502" t="s">
        <v>595</v>
      </c>
      <c r="M4" s="502" t="s">
        <v>1365</v>
      </c>
    </row>
    <row r="5" s="497" customFormat="1" ht="19" customHeight="1" spans="1:13">
      <c r="A5" s="503" t="s">
        <v>1366</v>
      </c>
      <c r="B5" s="503" t="s">
        <v>1367</v>
      </c>
      <c r="C5" s="503" t="s">
        <v>1368</v>
      </c>
      <c r="D5" s="503" t="s">
        <v>1369</v>
      </c>
      <c r="E5" s="503" t="s">
        <v>1370</v>
      </c>
      <c r="F5" s="503" t="s">
        <v>1371</v>
      </c>
      <c r="G5" s="503" t="s">
        <v>1372</v>
      </c>
      <c r="H5" s="503" t="s">
        <v>1373</v>
      </c>
      <c r="I5" s="503" t="s">
        <v>1374</v>
      </c>
      <c r="J5" s="503" t="s">
        <v>1375</v>
      </c>
      <c r="K5" s="503" t="s">
        <v>13</v>
      </c>
      <c r="L5" s="503" t="s">
        <v>13</v>
      </c>
      <c r="M5" s="503" t="s">
        <v>13</v>
      </c>
    </row>
    <row r="6" s="497" customFormat="1" spans="1:13">
      <c r="A6" s="504">
        <v>1</v>
      </c>
      <c r="B6" s="414">
        <v>239.370193</v>
      </c>
      <c r="C6" s="414">
        <v>255.129758835</v>
      </c>
      <c r="D6" s="414">
        <v>384.44382086281</v>
      </c>
      <c r="E6" s="414">
        <v>368.59476671</v>
      </c>
      <c r="F6" s="414">
        <v>353.24802421</v>
      </c>
      <c r="G6" s="414">
        <v>347.940633</v>
      </c>
      <c r="H6" s="414">
        <v>347.940633</v>
      </c>
      <c r="I6" s="414">
        <v>347.388557228125</v>
      </c>
      <c r="J6" s="414">
        <v>396.50045</v>
      </c>
      <c r="K6" s="414">
        <v>347.940633</v>
      </c>
      <c r="L6" s="414">
        <v>384.44382086281</v>
      </c>
      <c r="M6" s="414">
        <v>384.44382086281</v>
      </c>
    </row>
    <row r="7" s="497" customFormat="1" spans="1:13">
      <c r="A7" s="504">
        <v>1.5</v>
      </c>
      <c r="B7" s="414">
        <v>263.782946</v>
      </c>
      <c r="C7" s="414">
        <v>282.6055124845</v>
      </c>
      <c r="D7" s="414">
        <v>453.924693179052</v>
      </c>
      <c r="E7" s="414">
        <v>439.432851279584</v>
      </c>
      <c r="F7" s="414">
        <v>441.721286606515</v>
      </c>
      <c r="G7" s="414">
        <v>455.22738295</v>
      </c>
      <c r="H7" s="414">
        <v>455.22738295</v>
      </c>
      <c r="I7" s="414">
        <v>388.975734217188</v>
      </c>
      <c r="J7" s="414">
        <v>455.76525</v>
      </c>
      <c r="K7" s="414">
        <v>455.31025341</v>
      </c>
      <c r="L7" s="414">
        <v>453.924693179052</v>
      </c>
      <c r="M7" s="414">
        <v>453.924693179052</v>
      </c>
    </row>
    <row r="8" s="497" customFormat="1" spans="1:13">
      <c r="A8" s="504">
        <v>2</v>
      </c>
      <c r="B8" s="414">
        <v>287.2256835</v>
      </c>
      <c r="C8" s="414">
        <v>301.4310519565</v>
      </c>
      <c r="D8" s="414">
        <v>523.570249547454</v>
      </c>
      <c r="E8" s="414">
        <v>507.241366105728</v>
      </c>
      <c r="F8" s="414">
        <v>439.632536606515</v>
      </c>
      <c r="G8" s="414">
        <v>455.08813295</v>
      </c>
      <c r="H8" s="414">
        <v>455.08813295</v>
      </c>
      <c r="I8" s="414">
        <v>430.56291120625</v>
      </c>
      <c r="J8" s="414">
        <v>527.11695</v>
      </c>
      <c r="K8" s="414">
        <v>455.17100341</v>
      </c>
      <c r="L8" s="414">
        <v>523.570249547454</v>
      </c>
      <c r="M8" s="414">
        <v>523.570249547454</v>
      </c>
    </row>
    <row r="9" s="497" customFormat="1" ht="17" customHeight="1" spans="1:13">
      <c r="A9" s="504">
        <v>2.5</v>
      </c>
      <c r="B9" s="414">
        <v>311.315098</v>
      </c>
      <c r="C9" s="414">
        <v>319.35501981</v>
      </c>
      <c r="D9" s="414">
        <v>592.72175375938</v>
      </c>
      <c r="E9" s="414">
        <v>602.174296802587</v>
      </c>
      <c r="F9" s="414">
        <v>452.264862720809</v>
      </c>
      <c r="G9" s="414">
        <v>463.27568761</v>
      </c>
      <c r="H9" s="414">
        <v>463.27568761</v>
      </c>
      <c r="I9" s="414">
        <v>471.662752185313</v>
      </c>
      <c r="J9" s="414">
        <v>598.2737</v>
      </c>
      <c r="K9" s="414">
        <v>463.3377207</v>
      </c>
      <c r="L9" s="414">
        <v>592.72175375938</v>
      </c>
      <c r="M9" s="414">
        <v>592.72175375938</v>
      </c>
    </row>
    <row r="10" s="497" customFormat="1" spans="1:13">
      <c r="A10" s="504">
        <v>3</v>
      </c>
      <c r="B10" s="414">
        <v>335.727851</v>
      </c>
      <c r="C10" s="414">
        <v>335.7682460325</v>
      </c>
      <c r="D10" s="414">
        <v>651.662846737486</v>
      </c>
      <c r="E10" s="414">
        <v>616.011749787854</v>
      </c>
      <c r="F10" s="414">
        <v>464.899220418221</v>
      </c>
      <c r="G10" s="414">
        <v>471.55665117</v>
      </c>
      <c r="H10" s="414">
        <v>471.55665117</v>
      </c>
      <c r="I10" s="414">
        <v>510.830833492124</v>
      </c>
      <c r="J10" s="414">
        <v>553.490318734871</v>
      </c>
      <c r="K10" s="414">
        <v>471.39426339</v>
      </c>
      <c r="L10" s="414">
        <v>651.662846737486</v>
      </c>
      <c r="M10" s="414">
        <v>651.662846737486</v>
      </c>
    </row>
    <row r="11" s="497" customFormat="1" spans="1:13">
      <c r="A11" s="504">
        <v>3.5</v>
      </c>
      <c r="B11" s="414">
        <v>360.140604</v>
      </c>
      <c r="C11" s="414">
        <v>348.8432205865</v>
      </c>
      <c r="D11" s="414">
        <v>710.439255663434</v>
      </c>
      <c r="E11" s="414">
        <v>673.136353581258</v>
      </c>
      <c r="F11" s="414">
        <v>477.271928636469</v>
      </c>
      <c r="G11" s="414">
        <v>479.61606798</v>
      </c>
      <c r="H11" s="414">
        <v>479.61606798</v>
      </c>
      <c r="I11" s="414">
        <v>547.831860448311</v>
      </c>
      <c r="J11" s="414">
        <v>597.601259898182</v>
      </c>
      <c r="K11" s="414">
        <v>479.59690718</v>
      </c>
      <c r="L11" s="414">
        <v>710.439255663434</v>
      </c>
      <c r="M11" s="414">
        <v>710.439255663434</v>
      </c>
    </row>
    <row r="12" s="497" customFormat="1" spans="1:13">
      <c r="A12" s="504">
        <v>4</v>
      </c>
      <c r="B12" s="414">
        <v>384.553357</v>
      </c>
      <c r="C12" s="414">
        <v>372.907622166</v>
      </c>
      <c r="D12" s="414">
        <v>760.816777929302</v>
      </c>
      <c r="E12" s="414">
        <v>694.314598559808</v>
      </c>
      <c r="F12" s="414">
        <v>489.868443753881</v>
      </c>
      <c r="G12" s="414">
        <v>487.1413838398</v>
      </c>
      <c r="H12" s="414">
        <v>487.1413838398</v>
      </c>
      <c r="I12" s="414">
        <v>583.127211369497</v>
      </c>
      <c r="J12" s="414">
        <v>640.006525026495</v>
      </c>
      <c r="K12" s="414">
        <v>511.7343263398</v>
      </c>
      <c r="L12" s="414">
        <v>760.816777929302</v>
      </c>
      <c r="M12" s="414">
        <v>760.816777929302</v>
      </c>
    </row>
    <row r="13" s="497" customFormat="1" spans="1:13">
      <c r="A13" s="504">
        <v>4.5</v>
      </c>
      <c r="B13" s="414">
        <v>408.319433</v>
      </c>
      <c r="C13" s="414">
        <v>383.3266154655</v>
      </c>
      <c r="D13" s="414">
        <v>809.547459673588</v>
      </c>
      <c r="E13" s="414">
        <v>745.787442145994</v>
      </c>
      <c r="F13" s="414">
        <v>502.437497892548</v>
      </c>
      <c r="G13" s="414">
        <v>493.983481564025</v>
      </c>
      <c r="H13" s="414">
        <v>493.983481564025</v>
      </c>
      <c r="I13" s="414">
        <v>619.397234310684</v>
      </c>
      <c r="J13" s="414">
        <v>683.386462174808</v>
      </c>
      <c r="K13" s="414">
        <v>521.650541876525</v>
      </c>
      <c r="L13" s="414">
        <v>809.547459673588</v>
      </c>
      <c r="M13" s="414">
        <v>809.547459673588</v>
      </c>
    </row>
    <row r="14" s="497" customFormat="1" spans="1:13">
      <c r="A14" s="504">
        <v>5</v>
      </c>
      <c r="B14" s="414">
        <v>432.4088475</v>
      </c>
      <c r="C14" s="414">
        <v>392.624735942</v>
      </c>
      <c r="D14" s="414">
        <v>858.607509522188</v>
      </c>
      <c r="E14" s="414">
        <v>761.93756942295</v>
      </c>
      <c r="F14" s="414">
        <v>514.888869949959</v>
      </c>
      <c r="G14" s="414">
        <v>501.102126926662</v>
      </c>
      <c r="H14" s="414">
        <v>501.102126926662</v>
      </c>
      <c r="I14" s="414">
        <v>655.423589246871</v>
      </c>
      <c r="J14" s="414">
        <v>726.522731318118</v>
      </c>
      <c r="K14" s="414">
        <v>531.843305051663</v>
      </c>
      <c r="L14" s="414">
        <v>858.607509522188</v>
      </c>
      <c r="M14" s="414">
        <v>858.607509522188</v>
      </c>
    </row>
    <row r="15" s="497" customFormat="1" spans="1:13">
      <c r="A15" s="504">
        <v>5.5</v>
      </c>
      <c r="B15" s="414">
        <v>406.9911509225</v>
      </c>
      <c r="C15" s="414">
        <v>413.740754661</v>
      </c>
      <c r="D15" s="414">
        <v>905.032614536256</v>
      </c>
      <c r="E15" s="414">
        <v>824.480067483962</v>
      </c>
      <c r="F15" s="414">
        <v>547.114008169169</v>
      </c>
      <c r="G15" s="414">
        <v>545.909210741125</v>
      </c>
      <c r="H15" s="414">
        <v>545.909210741125</v>
      </c>
      <c r="I15" s="414">
        <v>595.240968413934</v>
      </c>
      <c r="J15" s="414">
        <v>686.484867405366</v>
      </c>
      <c r="K15" s="414">
        <v>579.724506678625</v>
      </c>
      <c r="L15" s="414">
        <v>905.032614536256</v>
      </c>
      <c r="M15" s="414">
        <v>905.032614536256</v>
      </c>
    </row>
    <row r="16" s="497" customFormat="1" spans="1:13">
      <c r="A16" s="504">
        <v>6</v>
      </c>
      <c r="B16" s="414">
        <v>421.065164297</v>
      </c>
      <c r="C16" s="414">
        <v>436.026379804</v>
      </c>
      <c r="D16" s="414">
        <v>961.338762679828</v>
      </c>
      <c r="E16" s="414">
        <v>852.167581114963</v>
      </c>
      <c r="F16" s="414">
        <v>582.144225613789</v>
      </c>
      <c r="G16" s="414">
        <v>575.273033348</v>
      </c>
      <c r="H16" s="414">
        <v>575.273033348</v>
      </c>
      <c r="I16" s="414">
        <v>639.732874633382</v>
      </c>
      <c r="J16" s="414">
        <v>739.271673533126</v>
      </c>
      <c r="K16" s="414">
        <v>612.162447098</v>
      </c>
      <c r="L16" s="414">
        <v>961.338762679828</v>
      </c>
      <c r="M16" s="414">
        <v>961.338762679828</v>
      </c>
    </row>
    <row r="17" s="497" customFormat="1" spans="1:13">
      <c r="A17" s="504">
        <v>6.5</v>
      </c>
      <c r="B17" s="414">
        <v>435.407212477</v>
      </c>
      <c r="C17" s="414">
        <v>457.922136139</v>
      </c>
      <c r="D17" s="414">
        <v>1019.6211194493</v>
      </c>
      <c r="E17" s="414">
        <v>913.735637760937</v>
      </c>
      <c r="F17" s="414">
        <v>617.00672348704</v>
      </c>
      <c r="G17" s="414">
        <v>604.057815123713</v>
      </c>
      <c r="H17" s="414">
        <v>604.057815123713</v>
      </c>
      <c r="I17" s="414">
        <v>684.22478085283</v>
      </c>
      <c r="J17" s="414">
        <v>792.058479660888</v>
      </c>
      <c r="K17" s="414">
        <v>644.021346686213</v>
      </c>
      <c r="L17" s="414">
        <v>1019.6211194493</v>
      </c>
      <c r="M17" s="414">
        <v>1019.6211194493</v>
      </c>
    </row>
    <row r="18" s="497" customFormat="1" spans="1:13">
      <c r="A18" s="504">
        <v>7</v>
      </c>
      <c r="B18" s="414">
        <v>450.0172954625</v>
      </c>
      <c r="C18" s="414">
        <v>480.012826878</v>
      </c>
      <c r="D18" s="414">
        <v>1075.59789948855</v>
      </c>
      <c r="E18" s="414">
        <v>942.722406611987</v>
      </c>
      <c r="F18" s="414">
        <v>652.23453172596</v>
      </c>
      <c r="G18" s="414">
        <v>632.6210144875</v>
      </c>
      <c r="H18" s="414">
        <v>632.6210144875</v>
      </c>
      <c r="I18" s="414">
        <v>728.716687072279</v>
      </c>
      <c r="J18" s="414">
        <v>844.845285788648</v>
      </c>
      <c r="K18" s="414">
        <v>675.6586638625</v>
      </c>
      <c r="L18" s="414">
        <v>1075.59789948855</v>
      </c>
      <c r="M18" s="414">
        <v>1075.59789948855</v>
      </c>
    </row>
    <row r="19" s="497" customFormat="1" spans="1:13">
      <c r="A19" s="504">
        <v>7.5</v>
      </c>
      <c r="B19" s="414">
        <v>464.091308837</v>
      </c>
      <c r="C19" s="414">
        <v>502.298452021</v>
      </c>
      <c r="D19" s="414">
        <v>1131.73936357997</v>
      </c>
      <c r="E19" s="414">
        <v>1002.34158042789</v>
      </c>
      <c r="F19" s="414">
        <v>683.684364802477</v>
      </c>
      <c r="G19" s="414">
        <v>661.789077272075</v>
      </c>
      <c r="H19" s="414">
        <v>661.789077272075</v>
      </c>
      <c r="I19" s="414">
        <v>773.208593291728</v>
      </c>
      <c r="J19" s="414">
        <v>897.63209191641</v>
      </c>
      <c r="K19" s="414">
        <v>707.900844459575</v>
      </c>
      <c r="L19" s="414">
        <v>1131.73936357997</v>
      </c>
      <c r="M19" s="414">
        <v>1131.73936357997</v>
      </c>
    </row>
    <row r="20" s="497" customFormat="1" spans="1:13">
      <c r="A20" s="504">
        <v>8</v>
      </c>
      <c r="B20" s="414">
        <v>479.505496239</v>
      </c>
      <c r="C20" s="414">
        <v>523.804339548</v>
      </c>
      <c r="D20" s="414">
        <v>1193.80945354908</v>
      </c>
      <c r="E20" s="414">
        <v>1030.3539078639</v>
      </c>
      <c r="F20" s="414">
        <v>718.719111899755</v>
      </c>
      <c r="G20" s="414">
        <v>690.600911284538</v>
      </c>
      <c r="H20" s="414">
        <v>690.600911284538</v>
      </c>
      <c r="I20" s="414">
        <v>802.532682535976</v>
      </c>
      <c r="J20" s="414">
        <v>935.251081068969</v>
      </c>
      <c r="K20" s="414">
        <v>739.786796284538</v>
      </c>
      <c r="L20" s="414">
        <v>1193.80945354908</v>
      </c>
      <c r="M20" s="414">
        <v>1193.80945354908</v>
      </c>
    </row>
    <row r="21" s="497" customFormat="1" spans="1:13">
      <c r="A21" s="504">
        <v>8.5</v>
      </c>
      <c r="B21" s="414">
        <v>494.919683641</v>
      </c>
      <c r="C21" s="414">
        <v>545.895030287</v>
      </c>
      <c r="D21" s="414">
        <v>1251.76244221424</v>
      </c>
      <c r="E21" s="414">
        <v>1087.04975743469</v>
      </c>
      <c r="F21" s="414">
        <v>753.622621493012</v>
      </c>
      <c r="G21" s="414">
        <v>727.077135827125</v>
      </c>
      <c r="H21" s="414">
        <v>727.077135827125</v>
      </c>
      <c r="I21" s="414">
        <v>846.076600194474</v>
      </c>
      <c r="J21" s="414">
        <v>987.08989863578</v>
      </c>
      <c r="K21" s="414">
        <v>779.337138639625</v>
      </c>
      <c r="L21" s="414">
        <v>1251.76244221424</v>
      </c>
      <c r="M21" s="414">
        <v>1251.76244221424</v>
      </c>
    </row>
    <row r="22" s="497" customFormat="1" spans="1:13">
      <c r="A22" s="504">
        <v>9</v>
      </c>
      <c r="B22" s="414">
        <v>509.5297666265</v>
      </c>
      <c r="C22" s="414">
        <v>567.400917814</v>
      </c>
      <c r="D22" s="414">
        <v>1308.0685903578</v>
      </c>
      <c r="E22" s="414">
        <v>1115.38689867572</v>
      </c>
      <c r="F22" s="414">
        <v>791.529168375115</v>
      </c>
      <c r="G22" s="414">
        <v>763.50651081425</v>
      </c>
      <c r="H22" s="414">
        <v>763.50651081425</v>
      </c>
      <c r="I22" s="414">
        <v>889.620517852973</v>
      </c>
      <c r="J22" s="414">
        <v>1038.92871620259</v>
      </c>
      <c r="K22" s="414">
        <v>818.84063143925</v>
      </c>
      <c r="L22" s="414">
        <v>1308.0685903578</v>
      </c>
      <c r="M22" s="414">
        <v>1308.0685903578</v>
      </c>
    </row>
    <row r="23" s="497" customFormat="1" spans="1:13">
      <c r="A23" s="504">
        <v>9.5</v>
      </c>
      <c r="B23" s="414">
        <v>524.139849612</v>
      </c>
      <c r="C23" s="414">
        <v>589.296674149</v>
      </c>
      <c r="D23" s="414">
        <v>1364.7041066057</v>
      </c>
      <c r="E23" s="414">
        <v>1177.92939673673</v>
      </c>
      <c r="F23" s="414">
        <v>829.820368463966</v>
      </c>
      <c r="G23" s="414">
        <v>800.157714142725</v>
      </c>
      <c r="H23" s="414">
        <v>800.157714142725</v>
      </c>
      <c r="I23" s="414">
        <v>933.164435511471</v>
      </c>
      <c r="J23" s="414">
        <v>1090.7675337694</v>
      </c>
      <c r="K23" s="414">
        <v>858.565952580225</v>
      </c>
      <c r="L23" s="414">
        <v>1364.7041066057</v>
      </c>
      <c r="M23" s="414">
        <v>1364.7041066057</v>
      </c>
    </row>
    <row r="24" s="497" customFormat="1" spans="1:13">
      <c r="A24" s="504">
        <v>10</v>
      </c>
      <c r="B24" s="414">
        <v>539.554037014</v>
      </c>
      <c r="C24" s="414">
        <v>610.99749608</v>
      </c>
      <c r="D24" s="414">
        <v>1427.10356467912</v>
      </c>
      <c r="E24" s="414">
        <v>1205.94172417273</v>
      </c>
      <c r="F24" s="414">
        <v>863.924455574704</v>
      </c>
      <c r="G24" s="414">
        <v>836.8099011889</v>
      </c>
      <c r="H24" s="414">
        <v>836.8099011889</v>
      </c>
      <c r="I24" s="414">
        <v>976.708353169969</v>
      </c>
      <c r="J24" s="414">
        <v>1142.60635133621</v>
      </c>
      <c r="K24" s="414">
        <v>898.2922574389</v>
      </c>
      <c r="L24" s="414">
        <v>1427.10356467912</v>
      </c>
      <c r="M24" s="414">
        <v>1427.10356467912</v>
      </c>
    </row>
    <row r="25" s="497" customFormat="1" spans="1:13">
      <c r="A25" s="504">
        <v>10.5</v>
      </c>
      <c r="B25" s="414">
        <v>521.573191045073</v>
      </c>
      <c r="C25" s="414">
        <v>567.370592584823</v>
      </c>
      <c r="D25" s="414">
        <v>1506.06296758709</v>
      </c>
      <c r="E25" s="414">
        <v>1279.16108418363</v>
      </c>
      <c r="F25" s="414">
        <v>915.702381163187</v>
      </c>
      <c r="G25" s="414">
        <v>885.000220200738</v>
      </c>
      <c r="H25" s="414">
        <v>885.000220200738</v>
      </c>
      <c r="I25" s="414">
        <v>1014.26951104852</v>
      </c>
      <c r="J25" s="414">
        <v>1188.46240912307</v>
      </c>
      <c r="K25" s="414">
        <v>949.556694263238</v>
      </c>
      <c r="L25" s="414">
        <v>1506.06296758709</v>
      </c>
      <c r="M25" s="414">
        <v>1506.06296758709</v>
      </c>
    </row>
    <row r="26" s="497" customFormat="1" spans="1:13">
      <c r="A26" s="504">
        <v>11</v>
      </c>
      <c r="B26" s="414">
        <v>540.707390618647</v>
      </c>
      <c r="C26" s="414">
        <v>588.685620803147</v>
      </c>
      <c r="D26" s="414">
        <v>1560.22822305261</v>
      </c>
      <c r="E26" s="414">
        <v>1295.48011463918</v>
      </c>
      <c r="F26" s="414">
        <v>953.650307034432</v>
      </c>
      <c r="G26" s="414">
        <v>919.17970984325</v>
      </c>
      <c r="H26" s="414">
        <v>919.17970984325</v>
      </c>
      <c r="I26" s="414">
        <v>1056.86544014607</v>
      </c>
      <c r="J26" s="414">
        <v>1239.35323812893</v>
      </c>
      <c r="K26" s="414">
        <v>986.81030171825</v>
      </c>
      <c r="L26" s="414">
        <v>1560.22822305261</v>
      </c>
      <c r="M26" s="414">
        <v>1560.22822305261</v>
      </c>
    </row>
    <row r="27" s="497" customFormat="1" spans="1:13">
      <c r="A27" s="504">
        <v>11.5</v>
      </c>
      <c r="B27" s="414">
        <v>559.841590192222</v>
      </c>
      <c r="C27" s="414">
        <v>610.000649021472</v>
      </c>
      <c r="D27" s="414">
        <v>1617.19310740481</v>
      </c>
      <c r="E27" s="414">
        <v>1354.44966084507</v>
      </c>
      <c r="F27" s="414">
        <v>991.846139571386</v>
      </c>
      <c r="G27" s="414">
        <v>953.117819755125</v>
      </c>
      <c r="H27" s="414">
        <v>953.117819755125</v>
      </c>
      <c r="I27" s="414">
        <v>1099.46136924361</v>
      </c>
      <c r="J27" s="414">
        <v>1290.24406713479</v>
      </c>
      <c r="K27" s="414">
        <v>1023.82252944262</v>
      </c>
      <c r="L27" s="414">
        <v>1617.19310740481</v>
      </c>
      <c r="M27" s="414">
        <v>1617.19310740481</v>
      </c>
    </row>
    <row r="28" s="497" customFormat="1" spans="1:13">
      <c r="A28" s="504">
        <v>12</v>
      </c>
      <c r="B28" s="414">
        <v>578.975789765797</v>
      </c>
      <c r="C28" s="414">
        <v>631.315677239797</v>
      </c>
      <c r="D28" s="414">
        <v>1670.86431071384</v>
      </c>
      <c r="E28" s="414">
        <v>1377.9145950109</v>
      </c>
      <c r="F28" s="414">
        <v>1029.32506275802</v>
      </c>
      <c r="G28" s="414">
        <v>986.653343198275</v>
      </c>
      <c r="H28" s="414">
        <v>986.653343198275</v>
      </c>
      <c r="I28" s="414">
        <v>1142.05729834116</v>
      </c>
      <c r="J28" s="414">
        <v>1341.13489614065</v>
      </c>
      <c r="K28" s="414">
        <v>1060.43217069828</v>
      </c>
      <c r="L28" s="414">
        <v>1670.86431071384</v>
      </c>
      <c r="M28" s="414">
        <v>1670.86431071384</v>
      </c>
    </row>
    <row r="29" s="497" customFormat="1" spans="1:13">
      <c r="A29" s="504">
        <v>12.5</v>
      </c>
      <c r="B29" s="414">
        <v>598.109989339372</v>
      </c>
      <c r="C29" s="414">
        <v>652.630705458122</v>
      </c>
      <c r="D29" s="414">
        <v>1710.70205364158</v>
      </c>
      <c r="E29" s="414">
        <v>1435.90969980173</v>
      </c>
      <c r="F29" s="414">
        <v>1066.49315383391</v>
      </c>
      <c r="G29" s="414">
        <v>1020.18935850028</v>
      </c>
      <c r="H29" s="414">
        <v>1020.18935850028</v>
      </c>
      <c r="I29" s="414">
        <v>1184.65322743871</v>
      </c>
      <c r="J29" s="414">
        <v>1392.02572514651</v>
      </c>
      <c r="K29" s="414">
        <v>1097.04230381278</v>
      </c>
      <c r="L29" s="414">
        <v>1710.70205364158</v>
      </c>
      <c r="M29" s="414">
        <v>1710.70205364158</v>
      </c>
    </row>
    <row r="30" s="497" customFormat="1" spans="1:13">
      <c r="A30" s="504">
        <v>13</v>
      </c>
      <c r="B30" s="414">
        <v>592.596486328247</v>
      </c>
      <c r="C30" s="414">
        <v>649.298031091747</v>
      </c>
      <c r="D30" s="414">
        <v>1747.74016768261</v>
      </c>
      <c r="E30" s="414">
        <v>1460.67388918763</v>
      </c>
      <c r="F30" s="414">
        <v>1104.32918504221</v>
      </c>
      <c r="G30" s="414">
        <v>1062.39967351616</v>
      </c>
      <c r="H30" s="414">
        <v>1062.39967351616</v>
      </c>
      <c r="I30" s="414">
        <v>1202.60145395157</v>
      </c>
      <c r="J30" s="414">
        <v>1418.26885156768</v>
      </c>
      <c r="K30" s="414">
        <v>1142.32673664116</v>
      </c>
      <c r="L30" s="414">
        <v>1747.74016768261</v>
      </c>
      <c r="M30" s="414">
        <v>1747.74016768261</v>
      </c>
    </row>
    <row r="31" s="497" customFormat="1" spans="1:13">
      <c r="A31" s="504">
        <v>13.5</v>
      </c>
      <c r="B31" s="414">
        <v>610.782697340872</v>
      </c>
      <c r="C31" s="414">
        <v>669.665070749121</v>
      </c>
      <c r="D31" s="414">
        <v>1784.44891361934</v>
      </c>
      <c r="E31" s="414">
        <v>1519.6434353935</v>
      </c>
      <c r="F31" s="414">
        <v>1142.34909566379</v>
      </c>
      <c r="G31" s="414">
        <v>1089.97546623857</v>
      </c>
      <c r="H31" s="414">
        <v>1089.97546623857</v>
      </c>
      <c r="I31" s="414">
        <v>1244.24939448816</v>
      </c>
      <c r="J31" s="414">
        <v>1468.21169201259</v>
      </c>
      <c r="K31" s="414">
        <v>1172.97664717607</v>
      </c>
      <c r="L31" s="414">
        <v>1784.44891361934</v>
      </c>
      <c r="M31" s="414">
        <v>1784.44891361934</v>
      </c>
    </row>
    <row r="32" s="497" customFormat="1" spans="1:13">
      <c r="A32" s="504">
        <v>14</v>
      </c>
      <c r="B32" s="414">
        <v>628.968908353497</v>
      </c>
      <c r="C32" s="414">
        <v>690.032110406497</v>
      </c>
      <c r="D32" s="414">
        <v>1820.66360739959</v>
      </c>
      <c r="E32" s="414">
        <v>1543.43318336435</v>
      </c>
      <c r="F32" s="414">
        <v>1180.30583599426</v>
      </c>
      <c r="G32" s="414">
        <v>1117.8287903171</v>
      </c>
      <c r="H32" s="414">
        <v>1117.8287903171</v>
      </c>
      <c r="I32" s="414">
        <v>1285.89733502476</v>
      </c>
      <c r="J32" s="414">
        <v>1518.1545324575</v>
      </c>
      <c r="K32" s="414">
        <v>1203.9040890671</v>
      </c>
      <c r="L32" s="414">
        <v>1820.66360739959</v>
      </c>
      <c r="M32" s="414">
        <v>1820.66360739959</v>
      </c>
    </row>
    <row r="33" s="497" customFormat="1" spans="1:13">
      <c r="A33" s="504">
        <v>14.5</v>
      </c>
      <c r="B33" s="414">
        <v>647.155119366122</v>
      </c>
      <c r="C33" s="414">
        <v>710.399150063872</v>
      </c>
      <c r="D33" s="414">
        <v>1857.20766928415</v>
      </c>
      <c r="E33" s="414">
        <v>1602.07791576521</v>
      </c>
      <c r="F33" s="414">
        <v>1216.3931764307</v>
      </c>
      <c r="G33" s="414">
        <v>1146.58344573825</v>
      </c>
      <c r="H33" s="414">
        <v>1146.58344573825</v>
      </c>
      <c r="I33" s="414">
        <v>1327.54527556135</v>
      </c>
      <c r="J33" s="414">
        <v>1568.09737290241</v>
      </c>
      <c r="K33" s="414">
        <v>1235.73286230075</v>
      </c>
      <c r="L33" s="414">
        <v>1857.20766928415</v>
      </c>
      <c r="M33" s="414">
        <v>1857.20766928415</v>
      </c>
    </row>
    <row r="34" s="497" customFormat="1" spans="1:13">
      <c r="A34" s="504">
        <v>15</v>
      </c>
      <c r="B34" s="414">
        <v>665.341330378746</v>
      </c>
      <c r="C34" s="414">
        <v>730.766189721246</v>
      </c>
      <c r="D34" s="414">
        <v>1893.75173116872</v>
      </c>
      <c r="E34" s="414">
        <v>1626.19247754108</v>
      </c>
      <c r="F34" s="414">
        <v>1252.62901602047</v>
      </c>
      <c r="G34" s="414">
        <v>1173.84739994976</v>
      </c>
      <c r="H34" s="414">
        <v>1173.84739994976</v>
      </c>
      <c r="I34" s="414">
        <v>1369.19321609796</v>
      </c>
      <c r="J34" s="414">
        <v>1618.04021334731</v>
      </c>
      <c r="K34" s="414">
        <v>1266.07093432476</v>
      </c>
      <c r="L34" s="414">
        <v>1893.75173116872</v>
      </c>
      <c r="M34" s="414">
        <v>1893.75173116872</v>
      </c>
    </row>
    <row r="35" s="497" customFormat="1" spans="1:13">
      <c r="A35" s="504">
        <v>15.5</v>
      </c>
      <c r="B35" s="414">
        <v>654.139896001922</v>
      </c>
      <c r="C35" s="414">
        <v>721.745583989172</v>
      </c>
      <c r="D35" s="414">
        <v>1935.56568272234</v>
      </c>
      <c r="E35" s="414">
        <v>1762.32479126572</v>
      </c>
      <c r="F35" s="414">
        <v>1289.23543016684</v>
      </c>
      <c r="G35" s="414">
        <v>1201.3634318219</v>
      </c>
      <c r="H35" s="414">
        <v>1201.3634318219</v>
      </c>
      <c r="I35" s="414">
        <v>1381.45351124511</v>
      </c>
      <c r="J35" s="414">
        <v>1638.59540840278</v>
      </c>
      <c r="K35" s="414">
        <v>1296.6610840094</v>
      </c>
      <c r="L35" s="414">
        <v>1935.56568272234</v>
      </c>
      <c r="M35" s="414">
        <v>1935.56568272234</v>
      </c>
    </row>
    <row r="36" s="497" customFormat="1" spans="1:13">
      <c r="A36" s="504">
        <v>16</v>
      </c>
      <c r="B36" s="414">
        <v>671.378118453598</v>
      </c>
      <c r="C36" s="414">
        <v>741.164635085598</v>
      </c>
      <c r="D36" s="414">
        <v>1977.05026617166</v>
      </c>
      <c r="E36" s="414">
        <v>1791.38951542998</v>
      </c>
      <c r="F36" s="414">
        <v>1325.62907306136</v>
      </c>
      <c r="G36" s="414">
        <v>1229.17839091013</v>
      </c>
      <c r="H36" s="414">
        <v>1229.17839091013</v>
      </c>
      <c r="I36" s="414">
        <v>1422.15346322076</v>
      </c>
      <c r="J36" s="414">
        <v>1687.59026028674</v>
      </c>
      <c r="K36" s="414">
        <v>1327.55016091012</v>
      </c>
      <c r="L36" s="414">
        <v>1977.05026617166</v>
      </c>
      <c r="M36" s="414">
        <v>1977.05026617166</v>
      </c>
    </row>
    <row r="37" s="497" customFormat="1" spans="1:13">
      <c r="A37" s="504">
        <v>16.5</v>
      </c>
      <c r="B37" s="414">
        <v>688.616340905272</v>
      </c>
      <c r="C37" s="414">
        <v>760.583686182022</v>
      </c>
      <c r="D37" s="414">
        <v>2018.69953367313</v>
      </c>
      <c r="E37" s="414">
        <v>1852.52881785333</v>
      </c>
      <c r="F37" s="414">
        <v>1363.56230816722</v>
      </c>
      <c r="G37" s="414">
        <v>1258.00793184119</v>
      </c>
      <c r="H37" s="414">
        <v>1258.00793184119</v>
      </c>
      <c r="I37" s="414">
        <v>1462.85341519641</v>
      </c>
      <c r="J37" s="414">
        <v>1736.5851121707</v>
      </c>
      <c r="K37" s="414">
        <v>1359.45381965369</v>
      </c>
      <c r="L37" s="414">
        <v>2018.69953367313</v>
      </c>
      <c r="M37" s="414">
        <v>2018.69953367313</v>
      </c>
    </row>
    <row r="38" s="497" customFormat="1" spans="1:13">
      <c r="A38" s="504">
        <v>17</v>
      </c>
      <c r="B38" s="414">
        <v>705.854563356948</v>
      </c>
      <c r="C38" s="414">
        <v>780.002737278448</v>
      </c>
      <c r="D38" s="414">
        <v>2059.69006496597</v>
      </c>
      <c r="E38" s="414">
        <v>1879.13794965169</v>
      </c>
      <c r="F38" s="414">
        <v>1399.66421694598</v>
      </c>
      <c r="G38" s="414">
        <v>1285.11891795035</v>
      </c>
      <c r="H38" s="414">
        <v>1285.11891795035</v>
      </c>
      <c r="I38" s="414">
        <v>1503.55336717205</v>
      </c>
      <c r="J38" s="414">
        <v>1785.57996405466</v>
      </c>
      <c r="K38" s="414">
        <v>1389.63892357535</v>
      </c>
      <c r="L38" s="414">
        <v>2059.69006496597</v>
      </c>
      <c r="M38" s="414">
        <v>2059.69006496597</v>
      </c>
    </row>
    <row r="39" s="497" customFormat="1" spans="1:13">
      <c r="A39" s="504">
        <v>17.5</v>
      </c>
      <c r="B39" s="414">
        <v>723.092785808621</v>
      </c>
      <c r="C39" s="414">
        <v>799.421788374871</v>
      </c>
      <c r="D39" s="414">
        <v>2101.66870057176</v>
      </c>
      <c r="E39" s="414">
        <v>1941.32964880329</v>
      </c>
      <c r="F39" s="414">
        <v>1435.85194427915</v>
      </c>
      <c r="G39" s="414">
        <v>1312.65388638822</v>
      </c>
      <c r="H39" s="414">
        <v>1312.65388638822</v>
      </c>
      <c r="I39" s="414">
        <v>1544.2533191477</v>
      </c>
      <c r="J39" s="414">
        <v>1834.57481593863</v>
      </c>
      <c r="K39" s="414">
        <v>1420.24800982571</v>
      </c>
      <c r="L39" s="414">
        <v>2101.66870057176</v>
      </c>
      <c r="M39" s="414">
        <v>2101.66870057176</v>
      </c>
    </row>
    <row r="40" s="497" customFormat="1" spans="1:13">
      <c r="A40" s="504">
        <v>18</v>
      </c>
      <c r="B40" s="414">
        <v>723.267214163198</v>
      </c>
      <c r="C40" s="414">
        <v>801.777045374198</v>
      </c>
      <c r="D40" s="414">
        <v>2143.31796807324</v>
      </c>
      <c r="E40" s="414">
        <v>1963.37839477927</v>
      </c>
      <c r="F40" s="414">
        <v>1473.73841378191</v>
      </c>
      <c r="G40" s="414">
        <v>1340.38436871895</v>
      </c>
      <c r="H40" s="414">
        <v>1340.38436871895</v>
      </c>
      <c r="I40" s="414">
        <v>1550.82568292915</v>
      </c>
      <c r="J40" s="414">
        <v>1849.44207962839</v>
      </c>
      <c r="K40" s="414">
        <v>1451.05260996895</v>
      </c>
      <c r="L40" s="414">
        <v>2143.31796807324</v>
      </c>
      <c r="M40" s="414">
        <v>2143.31796807324</v>
      </c>
    </row>
    <row r="41" s="497" customFormat="1" spans="1:13">
      <c r="A41" s="504">
        <v>18.5</v>
      </c>
      <c r="B41" s="414">
        <v>740.031442334398</v>
      </c>
      <c r="C41" s="414">
        <v>820.722102190149</v>
      </c>
      <c r="D41" s="414">
        <v>2184.80255152256</v>
      </c>
      <c r="E41" s="414">
        <v>2018.90491465201</v>
      </c>
      <c r="F41" s="414">
        <v>1510.94861838521</v>
      </c>
      <c r="G41" s="414">
        <v>1367.76440161907</v>
      </c>
      <c r="H41" s="414">
        <v>1367.76440161907</v>
      </c>
      <c r="I41" s="414">
        <v>1590.57764634385</v>
      </c>
      <c r="J41" s="414">
        <v>1897.48894295139</v>
      </c>
      <c r="K41" s="414">
        <v>1481.50676068156</v>
      </c>
      <c r="L41" s="414">
        <v>2184.80255152256</v>
      </c>
      <c r="M41" s="414">
        <v>2184.80255152256</v>
      </c>
    </row>
    <row r="42" s="497" customFormat="1" spans="1:13">
      <c r="A42" s="504">
        <v>19</v>
      </c>
      <c r="B42" s="414">
        <v>756.7956705056</v>
      </c>
      <c r="C42" s="414">
        <v>839.6671590061</v>
      </c>
      <c r="D42" s="414">
        <v>2219.37040478121</v>
      </c>
      <c r="E42" s="414">
        <v>2040.60286171858</v>
      </c>
      <c r="F42" s="414">
        <v>1548.79566766754</v>
      </c>
      <c r="G42" s="414">
        <v>1401.74862329813</v>
      </c>
      <c r="H42" s="414">
        <v>1401.74862329813</v>
      </c>
      <c r="I42" s="414">
        <v>1630.32960975855</v>
      </c>
      <c r="J42" s="414">
        <v>1945.53580627441</v>
      </c>
      <c r="K42" s="414">
        <v>1518.56510017313</v>
      </c>
      <c r="L42" s="414">
        <v>2219.37040478121</v>
      </c>
      <c r="M42" s="414">
        <v>2219.37040478121</v>
      </c>
    </row>
    <row r="43" s="497" customFormat="1" spans="1:13">
      <c r="A43" s="504">
        <v>19.5</v>
      </c>
      <c r="B43" s="414">
        <v>773.559898676799</v>
      </c>
      <c r="C43" s="414">
        <v>858.612215822049</v>
      </c>
      <c r="D43" s="414">
        <v>2254.59699424851</v>
      </c>
      <c r="E43" s="414">
        <v>2096.12938159133</v>
      </c>
      <c r="F43" s="414">
        <v>1586.44586069384</v>
      </c>
      <c r="G43" s="414">
        <v>1435.21774579653</v>
      </c>
      <c r="H43" s="414">
        <v>1435.21774579653</v>
      </c>
      <c r="I43" s="414">
        <v>1670.08157317324</v>
      </c>
      <c r="J43" s="414">
        <v>1993.58266959742</v>
      </c>
      <c r="K43" s="414">
        <v>1555.10834048402</v>
      </c>
      <c r="L43" s="414">
        <v>2254.59699424851</v>
      </c>
      <c r="M43" s="414">
        <v>2254.59699424851</v>
      </c>
    </row>
    <row r="44" s="497" customFormat="1" ht="14.25" spans="1:13">
      <c r="A44" s="505">
        <v>20</v>
      </c>
      <c r="B44" s="414">
        <v>790.324126847999</v>
      </c>
      <c r="C44" s="414">
        <v>877.557272637999</v>
      </c>
      <c r="D44" s="414">
        <v>2288.67079535069</v>
      </c>
      <c r="E44" s="414">
        <v>2107.30336137549</v>
      </c>
      <c r="F44" s="414">
        <v>1624.00533824394</v>
      </c>
      <c r="G44" s="414">
        <v>1468.71982283788</v>
      </c>
      <c r="H44" s="414">
        <v>1468.71982283788</v>
      </c>
      <c r="I44" s="414">
        <v>1714.57347939268</v>
      </c>
      <c r="J44" s="414">
        <v>2041.62953292044</v>
      </c>
      <c r="K44" s="414">
        <v>1591.68453533788</v>
      </c>
      <c r="L44" s="414">
        <v>2288.67079535069</v>
      </c>
      <c r="M44" s="414">
        <v>2288.67079535069</v>
      </c>
    </row>
    <row r="45" s="497" customFormat="1" ht="48" customHeight="1" spans="1:13">
      <c r="A45" s="506" t="s">
        <v>1376</v>
      </c>
      <c r="B45" s="414">
        <v>33.3212341197822</v>
      </c>
      <c r="C45" s="414">
        <v>34</v>
      </c>
      <c r="D45" s="414">
        <v>94</v>
      </c>
      <c r="E45" s="414">
        <v>81</v>
      </c>
      <c r="F45" s="414">
        <v>56</v>
      </c>
      <c r="G45" s="414">
        <v>51</v>
      </c>
      <c r="H45" s="414">
        <v>51</v>
      </c>
      <c r="I45" s="414">
        <v>71</v>
      </c>
      <c r="J45" s="414">
        <v>71</v>
      </c>
      <c r="K45" s="414">
        <v>62</v>
      </c>
      <c r="L45" s="414">
        <v>101</v>
      </c>
      <c r="M45" s="414">
        <v>69</v>
      </c>
    </row>
    <row r="46" s="497" customFormat="1" spans="1:13">
      <c r="A46" s="507" t="s">
        <v>1377</v>
      </c>
      <c r="B46" s="414">
        <v>32</v>
      </c>
      <c r="C46" s="414">
        <v>33.3212341197822</v>
      </c>
      <c r="D46" s="414">
        <v>94</v>
      </c>
      <c r="E46" s="414">
        <v>81</v>
      </c>
      <c r="F46" s="414">
        <v>56</v>
      </c>
      <c r="G46" s="414">
        <v>51</v>
      </c>
      <c r="H46" s="414">
        <v>51</v>
      </c>
      <c r="I46" s="414">
        <v>71</v>
      </c>
      <c r="J46" s="414">
        <v>71</v>
      </c>
      <c r="K46" s="414">
        <v>62</v>
      </c>
      <c r="L46" s="414">
        <v>101</v>
      </c>
      <c r="M46" s="414">
        <v>69</v>
      </c>
    </row>
    <row r="47" s="497" customFormat="1" spans="1:13">
      <c r="A47" s="507" t="s">
        <v>1353</v>
      </c>
      <c r="B47" s="414">
        <v>29</v>
      </c>
      <c r="C47" s="414">
        <v>32</v>
      </c>
      <c r="D47" s="414">
        <v>94</v>
      </c>
      <c r="E47" s="414">
        <v>80</v>
      </c>
      <c r="F47" s="414">
        <v>56</v>
      </c>
      <c r="G47" s="414">
        <v>51</v>
      </c>
      <c r="H47" s="414">
        <v>51</v>
      </c>
      <c r="I47" s="414">
        <v>71</v>
      </c>
      <c r="J47" s="414">
        <v>71</v>
      </c>
      <c r="K47" s="414">
        <v>62</v>
      </c>
      <c r="L47" s="414">
        <v>101</v>
      </c>
      <c r="M47" s="414">
        <v>69</v>
      </c>
    </row>
    <row r="48" s="497" customFormat="1" spans="1:13">
      <c r="A48" s="507" t="s">
        <v>1354</v>
      </c>
      <c r="B48" s="414">
        <v>29</v>
      </c>
      <c r="C48" s="414">
        <v>32</v>
      </c>
      <c r="D48" s="414">
        <v>94</v>
      </c>
      <c r="E48" s="414">
        <v>80</v>
      </c>
      <c r="F48" s="414">
        <v>56</v>
      </c>
      <c r="G48" s="414">
        <v>51</v>
      </c>
      <c r="H48" s="414">
        <v>51</v>
      </c>
      <c r="I48" s="414">
        <v>71</v>
      </c>
      <c r="J48" s="414">
        <v>71</v>
      </c>
      <c r="K48" s="414">
        <v>62</v>
      </c>
      <c r="L48" s="414">
        <v>101</v>
      </c>
      <c r="M48" s="414">
        <v>69</v>
      </c>
    </row>
    <row r="49" s="497" customFormat="1" spans="1:13">
      <c r="A49" s="507" t="s">
        <v>705</v>
      </c>
      <c r="B49" s="414">
        <v>29</v>
      </c>
      <c r="C49" s="414">
        <v>32</v>
      </c>
      <c r="D49" s="414">
        <v>94</v>
      </c>
      <c r="E49" s="414">
        <v>80</v>
      </c>
      <c r="F49" s="414">
        <v>56</v>
      </c>
      <c r="G49" s="414">
        <v>51</v>
      </c>
      <c r="H49" s="414">
        <v>51</v>
      </c>
      <c r="I49" s="414">
        <v>71</v>
      </c>
      <c r="J49" s="414">
        <v>71</v>
      </c>
      <c r="K49" s="414">
        <v>62</v>
      </c>
      <c r="L49" s="414">
        <v>101</v>
      </c>
      <c r="M49" s="414">
        <v>69</v>
      </c>
    </row>
    <row r="50" s="497" customFormat="1" ht="16.5" spans="12:12">
      <c r="L50" s="510"/>
    </row>
  </sheetData>
  <mergeCells count="3">
    <mergeCell ref="A1:M1"/>
    <mergeCell ref="A2:M2"/>
    <mergeCell ref="A3:M3"/>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opLeftCell="A28" workbookViewId="0">
      <selection activeCell="D37" sqref="D37:D47"/>
    </sheetView>
  </sheetViews>
  <sheetFormatPr defaultColWidth="10" defaultRowHeight="14.25"/>
  <cols>
    <col min="1" max="256" width="13.75" style="21" customWidth="1"/>
    <col min="257" max="16384" width="10" style="21"/>
  </cols>
  <sheetData>
    <row r="1" s="21" customFormat="1" ht="26.25" spans="1:11">
      <c r="A1" s="422" t="s">
        <v>1378</v>
      </c>
      <c r="B1" s="422"/>
      <c r="C1" s="422"/>
      <c r="D1" s="422"/>
      <c r="E1" s="422"/>
      <c r="F1" s="422"/>
      <c r="G1" s="422"/>
      <c r="H1" s="422"/>
      <c r="I1" s="422"/>
      <c r="J1" s="422"/>
      <c r="K1" s="466" t="s">
        <v>175</v>
      </c>
    </row>
    <row r="2" s="21" customFormat="1" spans="1:11">
      <c r="A2" s="423" t="s">
        <v>1379</v>
      </c>
      <c r="B2" s="424"/>
      <c r="C2" s="425" t="s">
        <v>1380</v>
      </c>
      <c r="D2" s="426"/>
      <c r="E2" s="427" t="s">
        <v>1381</v>
      </c>
      <c r="F2" s="424"/>
      <c r="G2" s="425" t="s">
        <v>1381</v>
      </c>
      <c r="H2" s="426"/>
      <c r="I2" s="427" t="s">
        <v>1381</v>
      </c>
      <c r="J2" s="467"/>
      <c r="K2" s="849" t="s">
        <v>1382</v>
      </c>
    </row>
    <row r="3" s="21" customFormat="1" spans="1:10">
      <c r="A3" s="428" t="s">
        <v>1383</v>
      </c>
      <c r="B3" s="429" t="s">
        <v>1384</v>
      </c>
      <c r="C3" s="430" t="s">
        <v>1385</v>
      </c>
      <c r="D3" s="431" t="s">
        <v>1386</v>
      </c>
      <c r="E3" s="432" t="s">
        <v>1387</v>
      </c>
      <c r="F3" s="429" t="s">
        <v>431</v>
      </c>
      <c r="G3" s="430" t="s">
        <v>1388</v>
      </c>
      <c r="H3" s="431" t="s">
        <v>465</v>
      </c>
      <c r="I3" s="432" t="s">
        <v>1389</v>
      </c>
      <c r="J3" s="468" t="s">
        <v>1390</v>
      </c>
    </row>
    <row r="4" s="21" customFormat="1" spans="1:10">
      <c r="A4" s="428" t="s">
        <v>1391</v>
      </c>
      <c r="B4" s="429" t="s">
        <v>1392</v>
      </c>
      <c r="C4" s="430" t="s">
        <v>1393</v>
      </c>
      <c r="D4" s="431" t="s">
        <v>1394</v>
      </c>
      <c r="E4" s="432" t="s">
        <v>956</v>
      </c>
      <c r="F4" s="429" t="s">
        <v>429</v>
      </c>
      <c r="G4" s="433" t="s">
        <v>1395</v>
      </c>
      <c r="H4" s="431" t="s">
        <v>1396</v>
      </c>
      <c r="I4" s="432" t="s">
        <v>1397</v>
      </c>
      <c r="J4" s="468" t="s">
        <v>442</v>
      </c>
    </row>
    <row r="5" s="21" customFormat="1" spans="1:10">
      <c r="A5" s="428" t="s">
        <v>1398</v>
      </c>
      <c r="B5" s="429" t="s">
        <v>673</v>
      </c>
      <c r="C5" s="430" t="s">
        <v>1399</v>
      </c>
      <c r="D5" s="431" t="s">
        <v>1400</v>
      </c>
      <c r="E5" s="432" t="s">
        <v>1058</v>
      </c>
      <c r="F5" s="429" t="s">
        <v>430</v>
      </c>
      <c r="G5" s="433" t="s">
        <v>1401</v>
      </c>
      <c r="H5" s="431" t="s">
        <v>488</v>
      </c>
      <c r="I5" s="432" t="s">
        <v>1402</v>
      </c>
      <c r="J5" s="468" t="s">
        <v>1403</v>
      </c>
    </row>
    <row r="6" s="21" customFormat="1" spans="1:10">
      <c r="A6" s="428" t="s">
        <v>1404</v>
      </c>
      <c r="B6" s="429" t="s">
        <v>1405</v>
      </c>
      <c r="C6" s="433" t="s">
        <v>1406</v>
      </c>
      <c r="D6" s="431" t="s">
        <v>1407</v>
      </c>
      <c r="E6" s="432" t="s">
        <v>1408</v>
      </c>
      <c r="F6" s="429" t="s">
        <v>571</v>
      </c>
      <c r="G6" s="433" t="s">
        <v>1409</v>
      </c>
      <c r="H6" s="431" t="s">
        <v>468</v>
      </c>
      <c r="I6" s="432" t="s">
        <v>1410</v>
      </c>
      <c r="J6" s="468" t="s">
        <v>1411</v>
      </c>
    </row>
    <row r="7" s="21" customFormat="1" spans="1:10">
      <c r="A7" s="428" t="s">
        <v>1412</v>
      </c>
      <c r="B7" s="429" t="s">
        <v>1413</v>
      </c>
      <c r="C7" s="430" t="s">
        <v>1414</v>
      </c>
      <c r="D7" s="431" t="s">
        <v>648</v>
      </c>
      <c r="E7" s="432" t="s">
        <v>1229</v>
      </c>
      <c r="F7" s="429" t="s">
        <v>1228</v>
      </c>
      <c r="G7" s="433" t="s">
        <v>1415</v>
      </c>
      <c r="H7" s="431" t="s">
        <v>1416</v>
      </c>
      <c r="I7" s="432" t="s">
        <v>1417</v>
      </c>
      <c r="J7" s="468" t="s">
        <v>576</v>
      </c>
    </row>
    <row r="8" s="21" customFormat="1" spans="1:10">
      <c r="A8" s="428" t="s">
        <v>1418</v>
      </c>
      <c r="B8" s="429" t="s">
        <v>1419</v>
      </c>
      <c r="C8" s="430" t="s">
        <v>1420</v>
      </c>
      <c r="D8" s="431" t="s">
        <v>604</v>
      </c>
      <c r="E8" s="432" t="s">
        <v>1421</v>
      </c>
      <c r="F8" s="429" t="s">
        <v>1231</v>
      </c>
      <c r="G8" s="430" t="s">
        <v>1422</v>
      </c>
      <c r="H8" s="431" t="s">
        <v>487</v>
      </c>
      <c r="I8" s="432" t="s">
        <v>1423</v>
      </c>
      <c r="J8" s="468" t="s">
        <v>525</v>
      </c>
    </row>
    <row r="9" s="21" customFormat="1" spans="1:10">
      <c r="A9" s="428" t="s">
        <v>1424</v>
      </c>
      <c r="B9" s="429" t="s">
        <v>1425</v>
      </c>
      <c r="C9" s="430" t="s">
        <v>1426</v>
      </c>
      <c r="D9" s="431" t="s">
        <v>649</v>
      </c>
      <c r="E9" s="432" t="s">
        <v>1427</v>
      </c>
      <c r="F9" s="429" t="s">
        <v>1428</v>
      </c>
      <c r="G9" s="430" t="s">
        <v>953</v>
      </c>
      <c r="H9" s="431" t="s">
        <v>641</v>
      </c>
      <c r="I9" s="432" t="s">
        <v>1429</v>
      </c>
      <c r="J9" s="468" t="s">
        <v>524</v>
      </c>
    </row>
    <row r="10" s="21" customFormat="1" spans="1:10">
      <c r="A10" s="428" t="s">
        <v>1430</v>
      </c>
      <c r="B10" s="429" t="s">
        <v>580</v>
      </c>
      <c r="C10" s="430" t="s">
        <v>1431</v>
      </c>
      <c r="D10" s="431" t="s">
        <v>1432</v>
      </c>
      <c r="E10" s="432" t="s">
        <v>1433</v>
      </c>
      <c r="F10" s="429" t="s">
        <v>1434</v>
      </c>
      <c r="G10" s="430" t="s">
        <v>1435</v>
      </c>
      <c r="H10" s="431" t="s">
        <v>948</v>
      </c>
      <c r="I10" s="432" t="s">
        <v>1436</v>
      </c>
      <c r="J10" s="468" t="s">
        <v>526</v>
      </c>
    </row>
    <row r="11" s="21" customFormat="1" spans="1:10">
      <c r="A11" s="434" t="s">
        <v>1437</v>
      </c>
      <c r="B11" s="435" t="s">
        <v>1438</v>
      </c>
      <c r="C11" s="430" t="s">
        <v>884</v>
      </c>
      <c r="D11" s="431" t="s">
        <v>621</v>
      </c>
      <c r="E11" s="432" t="s">
        <v>1226</v>
      </c>
      <c r="F11" s="429" t="s">
        <v>433</v>
      </c>
      <c r="G11" s="430" t="s">
        <v>1439</v>
      </c>
      <c r="H11" s="431" t="s">
        <v>473</v>
      </c>
      <c r="I11" s="432" t="s">
        <v>1440</v>
      </c>
      <c r="J11" s="468" t="s">
        <v>632</v>
      </c>
    </row>
    <row r="12" s="21" customFormat="1" spans="1:10">
      <c r="A12" s="436" t="s">
        <v>1441</v>
      </c>
      <c r="B12" s="437"/>
      <c r="C12" s="430" t="s">
        <v>1442</v>
      </c>
      <c r="D12" s="431" t="s">
        <v>1443</v>
      </c>
      <c r="E12" s="432" t="s">
        <v>960</v>
      </c>
      <c r="F12" s="429" t="s">
        <v>435</v>
      </c>
      <c r="G12" s="430" t="s">
        <v>1263</v>
      </c>
      <c r="H12" s="431" t="s">
        <v>1262</v>
      </c>
      <c r="I12" s="432" t="s">
        <v>1444</v>
      </c>
      <c r="J12" s="468" t="s">
        <v>633</v>
      </c>
    </row>
    <row r="13" s="21" customFormat="1" spans="1:10">
      <c r="A13" s="438" t="s">
        <v>1445</v>
      </c>
      <c r="B13" s="429" t="s">
        <v>1446</v>
      </c>
      <c r="C13" s="430" t="s">
        <v>1447</v>
      </c>
      <c r="D13" s="431" t="s">
        <v>655</v>
      </c>
      <c r="E13" s="432" t="s">
        <v>1448</v>
      </c>
      <c r="F13" s="429" t="s">
        <v>1449</v>
      </c>
      <c r="G13" s="430" t="s">
        <v>1450</v>
      </c>
      <c r="H13" s="431" t="s">
        <v>1451</v>
      </c>
      <c r="I13" s="432" t="s">
        <v>1452</v>
      </c>
      <c r="J13" s="468" t="s">
        <v>574</v>
      </c>
    </row>
    <row r="14" s="21" customFormat="1" spans="1:10">
      <c r="A14" s="436" t="s">
        <v>1453</v>
      </c>
      <c r="B14" s="437"/>
      <c r="C14" s="430" t="s">
        <v>830</v>
      </c>
      <c r="D14" s="431" t="s">
        <v>1454</v>
      </c>
      <c r="E14" s="432" t="s">
        <v>1005</v>
      </c>
      <c r="F14" s="429" t="s">
        <v>572</v>
      </c>
      <c r="G14" s="430" t="s">
        <v>1455</v>
      </c>
      <c r="H14" s="431" t="s">
        <v>484</v>
      </c>
      <c r="I14" s="432" t="s">
        <v>1456</v>
      </c>
      <c r="J14" s="468" t="s">
        <v>1457</v>
      </c>
    </row>
    <row r="15" s="21" customFormat="1" spans="1:10">
      <c r="A15" s="428" t="s">
        <v>1458</v>
      </c>
      <c r="B15" s="429" t="s">
        <v>1459</v>
      </c>
      <c r="C15" s="439" t="s">
        <v>1460</v>
      </c>
      <c r="D15" s="440" t="s">
        <v>1461</v>
      </c>
      <c r="E15" s="432" t="s">
        <v>1234</v>
      </c>
      <c r="F15" s="429" t="s">
        <v>440</v>
      </c>
      <c r="G15" s="430" t="s">
        <v>1462</v>
      </c>
      <c r="H15" s="431" t="s">
        <v>1463</v>
      </c>
      <c r="I15" s="432" t="s">
        <v>1464</v>
      </c>
      <c r="J15" s="468" t="s">
        <v>530</v>
      </c>
    </row>
    <row r="16" s="21" customFormat="1" spans="1:10">
      <c r="A16" s="428" t="s">
        <v>1465</v>
      </c>
      <c r="B16" s="429" t="s">
        <v>1466</v>
      </c>
      <c r="C16" s="433" t="s">
        <v>887</v>
      </c>
      <c r="D16" s="431" t="s">
        <v>626</v>
      </c>
      <c r="E16" s="432" t="s">
        <v>1467</v>
      </c>
      <c r="F16" s="429" t="s">
        <v>452</v>
      </c>
      <c r="G16" s="430" t="s">
        <v>1468</v>
      </c>
      <c r="H16" s="431" t="s">
        <v>1469</v>
      </c>
      <c r="I16" s="432" t="s">
        <v>1470</v>
      </c>
      <c r="J16" s="468" t="s">
        <v>535</v>
      </c>
    </row>
    <row r="17" s="21" customFormat="1" spans="1:10">
      <c r="A17" s="428" t="s">
        <v>767</v>
      </c>
      <c r="B17" s="429" t="s">
        <v>1471</v>
      </c>
      <c r="C17" s="430" t="s">
        <v>1472</v>
      </c>
      <c r="D17" s="431" t="s">
        <v>660</v>
      </c>
      <c r="E17" s="432" t="s">
        <v>1473</v>
      </c>
      <c r="F17" s="429" t="s">
        <v>448</v>
      </c>
      <c r="G17" s="430" t="s">
        <v>1474</v>
      </c>
      <c r="H17" s="431" t="s">
        <v>1475</v>
      </c>
      <c r="I17" s="432" t="s">
        <v>1476</v>
      </c>
      <c r="J17" s="468" t="s">
        <v>541</v>
      </c>
    </row>
    <row r="18" s="21" customFormat="1" spans="1:10">
      <c r="A18" s="441" t="s">
        <v>1477</v>
      </c>
      <c r="B18" s="442" t="s">
        <v>1478</v>
      </c>
      <c r="C18" s="430" t="s">
        <v>1479</v>
      </c>
      <c r="D18" s="431" t="s">
        <v>643</v>
      </c>
      <c r="E18" s="432" t="s">
        <v>1480</v>
      </c>
      <c r="F18" s="429" t="s">
        <v>446</v>
      </c>
      <c r="G18" s="430" t="s">
        <v>1481</v>
      </c>
      <c r="H18" s="431" t="s">
        <v>1482</v>
      </c>
      <c r="I18" s="432" t="s">
        <v>1483</v>
      </c>
      <c r="J18" s="468" t="s">
        <v>458</v>
      </c>
    </row>
    <row r="19" s="21" customFormat="1" spans="1:10">
      <c r="A19" s="436" t="s">
        <v>1484</v>
      </c>
      <c r="B19" s="437"/>
      <c r="C19" s="430" t="s">
        <v>1485</v>
      </c>
      <c r="D19" s="431" t="s">
        <v>1486</v>
      </c>
      <c r="E19" s="432" t="s">
        <v>1487</v>
      </c>
      <c r="F19" s="429" t="s">
        <v>1488</v>
      </c>
      <c r="G19" s="430" t="s">
        <v>1489</v>
      </c>
      <c r="H19" s="431" t="s">
        <v>449</v>
      </c>
      <c r="I19" s="432" t="s">
        <v>1490</v>
      </c>
      <c r="J19" s="468" t="s">
        <v>543</v>
      </c>
    </row>
    <row r="20" s="21" customFormat="1" spans="1:10">
      <c r="A20" s="428" t="s">
        <v>1491</v>
      </c>
      <c r="B20" s="429" t="s">
        <v>1492</v>
      </c>
      <c r="C20" s="430" t="s">
        <v>1493</v>
      </c>
      <c r="D20" s="431" t="s">
        <v>1494</v>
      </c>
      <c r="E20" s="432" t="s">
        <v>1495</v>
      </c>
      <c r="F20" s="429" t="s">
        <v>450</v>
      </c>
      <c r="G20" s="430" t="s">
        <v>1496</v>
      </c>
      <c r="H20" s="431" t="s">
        <v>569</v>
      </c>
      <c r="I20" s="432" t="s">
        <v>1497</v>
      </c>
      <c r="J20" s="468" t="s">
        <v>1498</v>
      </c>
    </row>
    <row r="21" s="21" customFormat="1" spans="1:10">
      <c r="A21" s="428" t="s">
        <v>1499</v>
      </c>
      <c r="B21" s="429" t="s">
        <v>1500</v>
      </c>
      <c r="C21" s="443" t="s">
        <v>1501</v>
      </c>
      <c r="D21" s="431" t="s">
        <v>1502</v>
      </c>
      <c r="E21" s="432" t="s">
        <v>1503</v>
      </c>
      <c r="F21" s="429" t="s">
        <v>453</v>
      </c>
      <c r="G21" s="430" t="s">
        <v>1504</v>
      </c>
      <c r="H21" s="431" t="s">
        <v>1505</v>
      </c>
      <c r="I21" s="432" t="s">
        <v>1055</v>
      </c>
      <c r="J21" s="468" t="s">
        <v>547</v>
      </c>
    </row>
    <row r="22" s="21" customFormat="1" spans="1:10">
      <c r="A22" s="436" t="s">
        <v>1506</v>
      </c>
      <c r="B22" s="437"/>
      <c r="C22" s="430" t="s">
        <v>1507</v>
      </c>
      <c r="D22" s="431" t="s">
        <v>1508</v>
      </c>
      <c r="E22" s="432" t="s">
        <v>1509</v>
      </c>
      <c r="F22" s="429" t="s">
        <v>1510</v>
      </c>
      <c r="G22" s="430" t="s">
        <v>1511</v>
      </c>
      <c r="H22" s="431" t="s">
        <v>559</v>
      </c>
      <c r="I22" s="432" t="s">
        <v>1512</v>
      </c>
      <c r="J22" s="468" t="s">
        <v>1513</v>
      </c>
    </row>
    <row r="23" s="21" customFormat="1" spans="1:10">
      <c r="A23" s="428" t="s">
        <v>1514</v>
      </c>
      <c r="B23" s="429" t="s">
        <v>597</v>
      </c>
      <c r="C23" s="430" t="s">
        <v>1515</v>
      </c>
      <c r="D23" s="431" t="s">
        <v>661</v>
      </c>
      <c r="E23" s="432" t="s">
        <v>1516</v>
      </c>
      <c r="F23" s="429" t="s">
        <v>456</v>
      </c>
      <c r="G23" s="430" t="s">
        <v>1517</v>
      </c>
      <c r="H23" s="431" t="s">
        <v>1518</v>
      </c>
      <c r="I23" s="432" t="s">
        <v>1519</v>
      </c>
      <c r="J23" s="468" t="s">
        <v>1520</v>
      </c>
    </row>
    <row r="24" s="21" customFormat="1" spans="1:10">
      <c r="A24" s="436" t="s">
        <v>1521</v>
      </c>
      <c r="B24" s="437"/>
      <c r="C24" s="430" t="s">
        <v>1522</v>
      </c>
      <c r="D24" s="431" t="s">
        <v>662</v>
      </c>
      <c r="E24" s="432" t="s">
        <v>1523</v>
      </c>
      <c r="F24" s="429" t="s">
        <v>489</v>
      </c>
      <c r="G24" s="430" t="s">
        <v>1524</v>
      </c>
      <c r="H24" s="431" t="s">
        <v>496</v>
      </c>
      <c r="I24" s="432" t="s">
        <v>1525</v>
      </c>
      <c r="J24" s="468" t="s">
        <v>1002</v>
      </c>
    </row>
    <row r="25" s="21" customFormat="1" spans="1:10">
      <c r="A25" s="428" t="s">
        <v>941</v>
      </c>
      <c r="B25" s="429" t="s">
        <v>606</v>
      </c>
      <c r="C25" s="430" t="s">
        <v>1526</v>
      </c>
      <c r="D25" s="431" t="s">
        <v>1527</v>
      </c>
      <c r="E25" s="432" t="s">
        <v>1528</v>
      </c>
      <c r="F25" s="429" t="s">
        <v>466</v>
      </c>
      <c r="G25" s="430" t="s">
        <v>980</v>
      </c>
      <c r="H25" s="431" t="s">
        <v>493</v>
      </c>
      <c r="I25" s="432" t="s">
        <v>1529</v>
      </c>
      <c r="J25" s="468" t="s">
        <v>549</v>
      </c>
    </row>
    <row r="26" s="21" customFormat="1" spans="1:10">
      <c r="A26" s="428" t="s">
        <v>1530</v>
      </c>
      <c r="B26" s="429" t="s">
        <v>609</v>
      </c>
      <c r="C26" s="430" t="s">
        <v>1531</v>
      </c>
      <c r="D26" s="431" t="s">
        <v>1532</v>
      </c>
      <c r="E26" s="432" t="s">
        <v>1533</v>
      </c>
      <c r="F26" s="429" t="s">
        <v>1534</v>
      </c>
      <c r="G26" s="430" t="s">
        <v>1535</v>
      </c>
      <c r="H26" s="431" t="s">
        <v>495</v>
      </c>
      <c r="I26" s="471" t="s">
        <v>1536</v>
      </c>
      <c r="J26" s="468" t="s">
        <v>560</v>
      </c>
    </row>
    <row r="27" s="21" customFormat="1" spans="1:10">
      <c r="A27" s="428" t="s">
        <v>1537</v>
      </c>
      <c r="B27" s="429" t="s">
        <v>1538</v>
      </c>
      <c r="C27" s="430" t="s">
        <v>1539</v>
      </c>
      <c r="D27" s="431" t="s">
        <v>1540</v>
      </c>
      <c r="E27" s="432" t="s">
        <v>1541</v>
      </c>
      <c r="F27" s="429" t="s">
        <v>1542</v>
      </c>
      <c r="G27" s="430" t="s">
        <v>1543</v>
      </c>
      <c r="H27" s="431" t="s">
        <v>619</v>
      </c>
      <c r="I27" s="471" t="s">
        <v>1544</v>
      </c>
      <c r="J27" s="468" t="s">
        <v>573</v>
      </c>
    </row>
    <row r="28" s="21" customFormat="1" spans="1:10">
      <c r="A28" s="428" t="s">
        <v>1545</v>
      </c>
      <c r="B28" s="429" t="s">
        <v>1546</v>
      </c>
      <c r="C28" s="430" t="s">
        <v>1547</v>
      </c>
      <c r="D28" s="431" t="s">
        <v>647</v>
      </c>
      <c r="E28" s="432" t="s">
        <v>1548</v>
      </c>
      <c r="F28" s="429" t="s">
        <v>1549</v>
      </c>
      <c r="G28" s="430" t="s">
        <v>1550</v>
      </c>
      <c r="H28" s="431" t="s">
        <v>499</v>
      </c>
      <c r="I28" s="472" t="s">
        <v>1551</v>
      </c>
      <c r="J28" s="473" t="s">
        <v>1551</v>
      </c>
    </row>
    <row r="29" s="21" customFormat="1" spans="1:10">
      <c r="A29" s="428" t="s">
        <v>1552</v>
      </c>
      <c r="B29" s="429" t="s">
        <v>1553</v>
      </c>
      <c r="C29" s="430" t="s">
        <v>1554</v>
      </c>
      <c r="D29" s="431" t="s">
        <v>1555</v>
      </c>
      <c r="E29" s="432" t="s">
        <v>1556</v>
      </c>
      <c r="F29" s="429" t="s">
        <v>472</v>
      </c>
      <c r="G29" s="430" t="s">
        <v>1557</v>
      </c>
      <c r="H29" s="431" t="s">
        <v>498</v>
      </c>
      <c r="I29" s="472" t="s">
        <v>1551</v>
      </c>
      <c r="J29" s="473" t="s">
        <v>1551</v>
      </c>
    </row>
    <row r="30" s="21" customFormat="1" spans="1:10">
      <c r="A30" s="428" t="s">
        <v>1558</v>
      </c>
      <c r="B30" s="429" t="s">
        <v>1559</v>
      </c>
      <c r="C30" s="430" t="s">
        <v>1560</v>
      </c>
      <c r="D30" s="431" t="s">
        <v>664</v>
      </c>
      <c r="E30" s="432" t="s">
        <v>1561</v>
      </c>
      <c r="F30" s="429" t="s">
        <v>1562</v>
      </c>
      <c r="G30" s="430" t="s">
        <v>1563</v>
      </c>
      <c r="H30" s="431" t="s">
        <v>620</v>
      </c>
      <c r="I30" s="472" t="s">
        <v>1551</v>
      </c>
      <c r="J30" s="473" t="s">
        <v>1551</v>
      </c>
    </row>
    <row r="31" s="21" customFormat="1" ht="15" spans="1:10">
      <c r="A31" s="428" t="s">
        <v>1564</v>
      </c>
      <c r="B31" s="429" t="s">
        <v>1565</v>
      </c>
      <c r="C31" s="430" t="s">
        <v>1566</v>
      </c>
      <c r="D31" s="431" t="s">
        <v>1567</v>
      </c>
      <c r="E31" s="432" t="s">
        <v>1568</v>
      </c>
      <c r="F31" s="429" t="s">
        <v>1569</v>
      </c>
      <c r="G31" s="430" t="s">
        <v>1570</v>
      </c>
      <c r="H31" s="431" t="s">
        <v>504</v>
      </c>
      <c r="I31" s="474" t="s">
        <v>1551</v>
      </c>
      <c r="J31" s="475" t="s">
        <v>1551</v>
      </c>
    </row>
    <row r="32" s="21" customFormat="1" ht="15" spans="1:10">
      <c r="A32" s="444" t="s">
        <v>1571</v>
      </c>
      <c r="B32" s="429" t="s">
        <v>1572</v>
      </c>
      <c r="C32" s="430" t="s">
        <v>1573</v>
      </c>
      <c r="D32" s="431" t="s">
        <v>665</v>
      </c>
      <c r="E32" s="432" t="s">
        <v>1574</v>
      </c>
      <c r="F32" s="429" t="s">
        <v>1575</v>
      </c>
      <c r="G32" s="430" t="s">
        <v>1576</v>
      </c>
      <c r="H32" s="431" t="s">
        <v>505</v>
      </c>
      <c r="I32" s="474" t="s">
        <v>1551</v>
      </c>
      <c r="J32" s="475" t="s">
        <v>1551</v>
      </c>
    </row>
    <row r="33" s="21" customFormat="1" ht="15" spans="1:10">
      <c r="A33" s="444" t="s">
        <v>1577</v>
      </c>
      <c r="B33" s="429" t="s">
        <v>1578</v>
      </c>
      <c r="C33" s="430" t="s">
        <v>1579</v>
      </c>
      <c r="D33" s="431" t="s">
        <v>666</v>
      </c>
      <c r="E33" s="432" t="s">
        <v>1191</v>
      </c>
      <c r="F33" s="429" t="s">
        <v>459</v>
      </c>
      <c r="G33" s="430" t="s">
        <v>1580</v>
      </c>
      <c r="H33" s="431" t="s">
        <v>506</v>
      </c>
      <c r="I33" s="474" t="s">
        <v>1551</v>
      </c>
      <c r="J33" s="475" t="s">
        <v>1551</v>
      </c>
    </row>
    <row r="34" s="21" customFormat="1" ht="15" spans="1:10">
      <c r="A34" s="428" t="s">
        <v>1581</v>
      </c>
      <c r="B34" s="429" t="s">
        <v>1582</v>
      </c>
      <c r="C34" s="433" t="s">
        <v>1583</v>
      </c>
      <c r="D34" s="431" t="s">
        <v>1584</v>
      </c>
      <c r="E34" s="432" t="s">
        <v>1585</v>
      </c>
      <c r="F34" s="429" t="s">
        <v>1586</v>
      </c>
      <c r="G34" s="430" t="s">
        <v>1587</v>
      </c>
      <c r="H34" s="431" t="s">
        <v>624</v>
      </c>
      <c r="I34" s="474" t="s">
        <v>1551</v>
      </c>
      <c r="J34" s="475" t="s">
        <v>1551</v>
      </c>
    </row>
    <row r="35" s="21" customFormat="1" spans="1:8">
      <c r="A35" s="428" t="s">
        <v>1588</v>
      </c>
      <c r="B35" s="429" t="s">
        <v>1589</v>
      </c>
      <c r="C35" s="433" t="s">
        <v>1590</v>
      </c>
      <c r="D35" s="431" t="s">
        <v>1591</v>
      </c>
      <c r="E35" s="432" t="s">
        <v>1592</v>
      </c>
      <c r="F35" s="429" t="s">
        <v>462</v>
      </c>
      <c r="G35" s="430" t="s">
        <v>1593</v>
      </c>
      <c r="H35" s="431" t="s">
        <v>507</v>
      </c>
    </row>
    <row r="36" s="21" customFormat="1" spans="1:8">
      <c r="A36" s="428" t="s">
        <v>1594</v>
      </c>
      <c r="B36" s="429" t="s">
        <v>1595</v>
      </c>
      <c r="C36" s="445" t="s">
        <v>1596</v>
      </c>
      <c r="D36" s="446"/>
      <c r="E36" s="432" t="s">
        <v>1040</v>
      </c>
      <c r="F36" s="429" t="s">
        <v>436</v>
      </c>
      <c r="G36" s="430" t="s">
        <v>1597</v>
      </c>
      <c r="H36" s="431" t="s">
        <v>1598</v>
      </c>
    </row>
    <row r="37" s="21" customFormat="1" spans="1:8">
      <c r="A37" s="428" t="s">
        <v>1599</v>
      </c>
      <c r="B37" s="429" t="s">
        <v>622</v>
      </c>
      <c r="C37" s="430" t="s">
        <v>1600</v>
      </c>
      <c r="D37" s="431" t="s">
        <v>1601</v>
      </c>
      <c r="E37" s="432" t="s">
        <v>1602</v>
      </c>
      <c r="F37" s="429" t="s">
        <v>1603</v>
      </c>
      <c r="G37" s="430" t="s">
        <v>1604</v>
      </c>
      <c r="H37" s="431" t="s">
        <v>1605</v>
      </c>
    </row>
    <row r="38" s="21" customFormat="1" spans="1:8">
      <c r="A38" s="428" t="s">
        <v>1606</v>
      </c>
      <c r="B38" s="429" t="s">
        <v>1607</v>
      </c>
      <c r="C38" s="430" t="s">
        <v>1608</v>
      </c>
      <c r="D38" s="431" t="s">
        <v>645</v>
      </c>
      <c r="E38" s="432" t="s">
        <v>1609</v>
      </c>
      <c r="F38" s="429" t="s">
        <v>463</v>
      </c>
      <c r="G38" s="449" t="s">
        <v>1610</v>
      </c>
      <c r="H38" s="450" t="s">
        <v>480</v>
      </c>
    </row>
    <row r="39" s="21" customFormat="1" spans="1:8">
      <c r="A39" s="428" t="s">
        <v>1611</v>
      </c>
      <c r="B39" s="429" t="s">
        <v>625</v>
      </c>
      <c r="C39" s="430" t="s">
        <v>1612</v>
      </c>
      <c r="D39" s="431" t="s">
        <v>635</v>
      </c>
      <c r="E39" s="432" t="s">
        <v>1613</v>
      </c>
      <c r="F39" s="429" t="s">
        <v>605</v>
      </c>
      <c r="G39" s="430" t="s">
        <v>1286</v>
      </c>
      <c r="H39" s="431" t="s">
        <v>1614</v>
      </c>
    </row>
    <row r="40" s="21" customFormat="1" ht="15" spans="1:8">
      <c r="A40" s="428" t="s">
        <v>1615</v>
      </c>
      <c r="B40" s="429" t="s">
        <v>1616</v>
      </c>
      <c r="C40" s="430" t="s">
        <v>1617</v>
      </c>
      <c r="D40" s="431" t="s">
        <v>587</v>
      </c>
      <c r="E40" s="458" t="s">
        <v>1618</v>
      </c>
      <c r="F40" s="455" t="s">
        <v>437</v>
      </c>
      <c r="G40" s="430" t="s">
        <v>1619</v>
      </c>
      <c r="H40" s="431" t="s">
        <v>515</v>
      </c>
    </row>
    <row r="41" s="21" customFormat="1" spans="1:8">
      <c r="A41" s="441" t="s">
        <v>1620</v>
      </c>
      <c r="B41" s="442" t="s">
        <v>1621</v>
      </c>
      <c r="C41" s="430" t="s">
        <v>1622</v>
      </c>
      <c r="D41" s="431" t="s">
        <v>651</v>
      </c>
      <c r="E41" s="463"/>
      <c r="F41" s="464"/>
      <c r="G41" s="430" t="s">
        <v>1623</v>
      </c>
      <c r="H41" s="431" t="s">
        <v>516</v>
      </c>
    </row>
    <row r="42" s="21" customFormat="1" spans="1:8">
      <c r="A42" s="428" t="s">
        <v>1624</v>
      </c>
      <c r="B42" s="429" t="s">
        <v>1625</v>
      </c>
      <c r="C42" s="430" t="s">
        <v>1626</v>
      </c>
      <c r="D42" s="431" t="s">
        <v>627</v>
      </c>
      <c r="G42" s="430" t="s">
        <v>1627</v>
      </c>
      <c r="H42" s="431" t="s">
        <v>517</v>
      </c>
    </row>
    <row r="43" s="21" customFormat="1" spans="1:8">
      <c r="A43" s="428" t="s">
        <v>1628</v>
      </c>
      <c r="B43" s="429" t="s">
        <v>1629</v>
      </c>
      <c r="C43" s="430" t="s">
        <v>1630</v>
      </c>
      <c r="D43" s="431" t="s">
        <v>567</v>
      </c>
      <c r="G43" s="430" t="s">
        <v>1631</v>
      </c>
      <c r="H43" s="431" t="s">
        <v>519</v>
      </c>
    </row>
    <row r="44" s="21" customFormat="1" spans="1:8">
      <c r="A44" s="428" t="s">
        <v>1632</v>
      </c>
      <c r="B44" s="429" t="s">
        <v>1633</v>
      </c>
      <c r="C44" s="452" t="s">
        <v>1551</v>
      </c>
      <c r="D44" s="453" t="s">
        <v>644</v>
      </c>
      <c r="G44" s="433" t="s">
        <v>1634</v>
      </c>
      <c r="H44" s="431" t="s">
        <v>520</v>
      </c>
    </row>
    <row r="45" s="21" customFormat="1" spans="1:8">
      <c r="A45" s="428" t="s">
        <v>1635</v>
      </c>
      <c r="B45" s="429" t="s">
        <v>1636</v>
      </c>
      <c r="C45" s="494" t="s">
        <v>1551</v>
      </c>
      <c r="D45" s="495" t="s">
        <v>586</v>
      </c>
      <c r="G45" s="433" t="s">
        <v>1637</v>
      </c>
      <c r="H45" s="431" t="s">
        <v>521</v>
      </c>
    </row>
    <row r="46" s="21" customFormat="1" ht="15" spans="1:8">
      <c r="A46" s="428" t="s">
        <v>1638</v>
      </c>
      <c r="B46" s="429" t="s">
        <v>1639</v>
      </c>
      <c r="C46" s="496"/>
      <c r="D46" s="66" t="s">
        <v>658</v>
      </c>
      <c r="G46" s="459" t="s">
        <v>1640</v>
      </c>
      <c r="H46" s="460" t="s">
        <v>434</v>
      </c>
    </row>
    <row r="47" s="21" customFormat="1" spans="1:8">
      <c r="A47" s="444" t="s">
        <v>1641</v>
      </c>
      <c r="B47" s="429" t="s">
        <v>1642</v>
      </c>
      <c r="C47" s="66"/>
      <c r="D47" s="66" t="s">
        <v>511</v>
      </c>
      <c r="H47" s="465"/>
    </row>
    <row r="48" s="21" customFormat="1" spans="1:2">
      <c r="A48" s="436" t="s">
        <v>1380</v>
      </c>
      <c r="B48" s="437"/>
    </row>
    <row r="49" s="21" customFormat="1" spans="1:2">
      <c r="A49" s="428" t="s">
        <v>1643</v>
      </c>
      <c r="B49" s="429" t="s">
        <v>1644</v>
      </c>
    </row>
    <row r="50" s="21" customFormat="1" spans="1:2">
      <c r="A50" s="428" t="s">
        <v>1645</v>
      </c>
      <c r="B50" s="429" t="s">
        <v>1646</v>
      </c>
    </row>
    <row r="51" s="21" customFormat="1" spans="1:2">
      <c r="A51" s="428" t="s">
        <v>876</v>
      </c>
      <c r="B51" s="429" t="s">
        <v>607</v>
      </c>
    </row>
    <row r="52" s="21" customFormat="1" ht="15" spans="1:2">
      <c r="A52" s="454" t="s">
        <v>798</v>
      </c>
      <c r="B52" s="455" t="s">
        <v>650</v>
      </c>
    </row>
    <row r="53" s="21" customFormat="1" spans="1:2">
      <c r="A53" s="461" t="s">
        <v>1647</v>
      </c>
      <c r="B53" s="462"/>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477" t="s">
        <v>1648</v>
      </c>
      <c r="B1" s="477"/>
      <c r="C1" s="477"/>
      <c r="D1" s="477"/>
      <c r="E1" s="477"/>
      <c r="F1" s="477"/>
      <c r="G1" s="477"/>
      <c r="H1" s="477"/>
      <c r="I1" s="477"/>
      <c r="J1" s="477"/>
      <c r="K1" s="490" t="s">
        <v>669</v>
      </c>
      <c r="L1" s="208"/>
    </row>
    <row r="2" s="476" customFormat="1" ht="42" customHeight="1" spans="1:33">
      <c r="A2" s="478" t="s">
        <v>1649</v>
      </c>
      <c r="B2" s="479"/>
      <c r="C2" s="479"/>
      <c r="D2" s="479"/>
      <c r="E2" s="479"/>
      <c r="F2" s="479"/>
      <c r="G2" s="479"/>
      <c r="H2" s="479"/>
      <c r="I2" s="479"/>
      <c r="J2" s="491"/>
      <c r="K2" s="208" t="s">
        <v>1650</v>
      </c>
      <c r="L2" s="21"/>
      <c r="M2" s="21"/>
      <c r="N2" s="21"/>
      <c r="O2" s="21"/>
      <c r="P2" s="21"/>
      <c r="Q2" s="21"/>
      <c r="R2" s="21"/>
      <c r="S2" s="21"/>
      <c r="T2" s="21"/>
      <c r="U2" s="493"/>
      <c r="V2" s="493"/>
      <c r="W2" s="493"/>
      <c r="X2" s="493"/>
      <c r="Y2" s="493"/>
      <c r="Z2" s="493"/>
      <c r="AA2" s="493"/>
      <c r="AB2" s="493"/>
      <c r="AC2" s="493"/>
      <c r="AD2" s="493"/>
      <c r="AE2" s="493"/>
      <c r="AF2" s="493"/>
      <c r="AG2" s="493"/>
    </row>
    <row r="3" s="476" customFormat="1" ht="42" customHeight="1" spans="1:33">
      <c r="A3" s="480" t="s">
        <v>1651</v>
      </c>
      <c r="B3" s="480"/>
      <c r="C3" s="480"/>
      <c r="D3" s="480"/>
      <c r="E3" s="480"/>
      <c r="F3" s="480"/>
      <c r="G3" s="480"/>
      <c r="H3" s="480"/>
      <c r="I3" s="480"/>
      <c r="J3" s="480"/>
      <c r="K3" s="21"/>
      <c r="L3" s="21"/>
      <c r="M3" s="21"/>
      <c r="N3" s="21"/>
      <c r="O3" s="21"/>
      <c r="P3" s="21"/>
      <c r="Q3" s="21"/>
      <c r="R3" s="21"/>
      <c r="S3" s="21"/>
      <c r="T3" s="21"/>
      <c r="U3" s="493"/>
      <c r="V3" s="493"/>
      <c r="W3" s="493"/>
      <c r="X3" s="493"/>
      <c r="Y3" s="493"/>
      <c r="Z3" s="493"/>
      <c r="AA3" s="493"/>
      <c r="AB3" s="493"/>
      <c r="AC3" s="493"/>
      <c r="AD3" s="493"/>
      <c r="AE3" s="493"/>
      <c r="AF3" s="493"/>
      <c r="AG3" s="493"/>
    </row>
    <row r="4" s="476" customFormat="1" ht="42" customHeight="1" spans="1:33">
      <c r="A4" s="480" t="s">
        <v>1652</v>
      </c>
      <c r="B4" s="480"/>
      <c r="C4" s="480"/>
      <c r="D4" s="480"/>
      <c r="E4" s="480"/>
      <c r="F4" s="480"/>
      <c r="G4" s="480"/>
      <c r="H4" s="480"/>
      <c r="I4" s="480"/>
      <c r="J4" s="480"/>
      <c r="K4" s="21"/>
      <c r="L4" s="21"/>
      <c r="M4" s="21"/>
      <c r="N4" s="21"/>
      <c r="O4" s="21"/>
      <c r="P4" s="21"/>
      <c r="Q4" s="21"/>
      <c r="R4" s="21"/>
      <c r="S4" s="21"/>
      <c r="T4" s="21"/>
      <c r="U4" s="493"/>
      <c r="V4" s="493"/>
      <c r="W4" s="493"/>
      <c r="X4" s="493"/>
      <c r="Y4" s="493"/>
      <c r="Z4" s="493"/>
      <c r="AA4" s="493"/>
      <c r="AB4" s="493"/>
      <c r="AC4" s="493"/>
      <c r="AD4" s="493"/>
      <c r="AE4" s="493"/>
      <c r="AF4" s="493"/>
      <c r="AG4" s="493"/>
    </row>
    <row r="5" s="21" customFormat="1" ht="82" customHeight="1" spans="1:10">
      <c r="A5" s="103" t="s">
        <v>1653</v>
      </c>
      <c r="B5" s="103" t="s">
        <v>1654</v>
      </c>
      <c r="C5" s="103" t="s">
        <v>312</v>
      </c>
      <c r="D5" s="103" t="s">
        <v>597</v>
      </c>
      <c r="E5" s="103" t="s">
        <v>600</v>
      </c>
      <c r="F5" s="103" t="s">
        <v>599</v>
      </c>
      <c r="G5" s="103" t="s">
        <v>1655</v>
      </c>
      <c r="H5" s="103" t="s">
        <v>1656</v>
      </c>
      <c r="I5" s="103" t="s">
        <v>1657</v>
      </c>
      <c r="J5" s="103" t="s">
        <v>1658</v>
      </c>
    </row>
    <row r="6" s="21" customFormat="1" ht="15" customHeight="1" spans="1:10">
      <c r="A6" s="481">
        <v>2.5</v>
      </c>
      <c r="B6" s="482">
        <v>708.148</v>
      </c>
      <c r="C6" s="482">
        <v>758.46925</v>
      </c>
      <c r="D6" s="482">
        <v>882.382</v>
      </c>
      <c r="E6" s="482">
        <v>1048.14200054287</v>
      </c>
      <c r="F6" s="482">
        <v>1036.9561</v>
      </c>
      <c r="G6" s="482">
        <v>875.805625</v>
      </c>
      <c r="H6" s="482">
        <v>886.988125</v>
      </c>
      <c r="I6" s="482">
        <v>937.48785703579</v>
      </c>
      <c r="J6" s="482">
        <v>1083.87877876429</v>
      </c>
    </row>
    <row r="7" s="21" customFormat="1" ht="15" customHeight="1" spans="1:10">
      <c r="A7" s="483">
        <v>3</v>
      </c>
      <c r="B7" s="482">
        <v>712.1105945375</v>
      </c>
      <c r="C7" s="482">
        <v>762.46925</v>
      </c>
      <c r="D7" s="482">
        <v>897.032</v>
      </c>
      <c r="E7" s="482">
        <v>1105.81579723253</v>
      </c>
      <c r="F7" s="482">
        <v>1067.543825</v>
      </c>
      <c r="G7" s="482">
        <v>885.956</v>
      </c>
      <c r="H7" s="482">
        <v>897.1385</v>
      </c>
      <c r="I7" s="482">
        <v>947.35788585128</v>
      </c>
      <c r="J7" s="482">
        <v>1154.23051536568</v>
      </c>
    </row>
    <row r="8" s="21" customFormat="1" ht="15" customHeight="1" spans="1:10">
      <c r="A8" s="483">
        <v>3.5</v>
      </c>
      <c r="B8" s="482">
        <v>733.9012810875</v>
      </c>
      <c r="C8" s="482">
        <v>789.9525</v>
      </c>
      <c r="D8" s="482">
        <v>927.657</v>
      </c>
      <c r="E8" s="482">
        <v>1160.8784960343</v>
      </c>
      <c r="F8" s="482">
        <v>1113.512706</v>
      </c>
      <c r="G8" s="482">
        <v>951.6195</v>
      </c>
      <c r="H8" s="482">
        <v>1014.54698838139</v>
      </c>
      <c r="I8" s="482">
        <v>972.73452766677</v>
      </c>
      <c r="J8" s="482">
        <v>1222.64172974275</v>
      </c>
    </row>
    <row r="9" s="21" customFormat="1" ht="15" customHeight="1" spans="1:10">
      <c r="A9" s="483">
        <v>4</v>
      </c>
      <c r="B9" s="482">
        <v>755.6919676375</v>
      </c>
      <c r="C9" s="482">
        <v>811.8445</v>
      </c>
      <c r="D9" s="482">
        <v>994.492</v>
      </c>
      <c r="E9" s="482">
        <v>1217.01890572396</v>
      </c>
      <c r="F9" s="482">
        <v>1196.276698</v>
      </c>
      <c r="G9" s="482">
        <v>965.95</v>
      </c>
      <c r="H9" s="482">
        <v>1042.47025</v>
      </c>
      <c r="I9" s="482">
        <v>1022.12718686542</v>
      </c>
      <c r="J9" s="482">
        <v>1291.66364695629</v>
      </c>
    </row>
    <row r="10" s="21" customFormat="1" ht="15" customHeight="1" spans="1:10">
      <c r="A10" s="483">
        <v>4.5</v>
      </c>
      <c r="B10" s="482">
        <v>777.1405256</v>
      </c>
      <c r="C10" s="482">
        <v>819.19925</v>
      </c>
      <c r="D10" s="482">
        <v>1028.312</v>
      </c>
      <c r="E10" s="482">
        <v>1271.36313060047</v>
      </c>
      <c r="F10" s="482">
        <v>1245.134924</v>
      </c>
      <c r="G10" s="482">
        <v>980.7065</v>
      </c>
      <c r="H10" s="482">
        <v>1061.460125</v>
      </c>
      <c r="I10" s="482">
        <v>1045.72035475565</v>
      </c>
      <c r="J10" s="482">
        <v>1359.87129372121</v>
      </c>
    </row>
    <row r="11" s="21" customFormat="1" ht="15" customHeight="1" spans="1:10">
      <c r="A11" s="483">
        <v>5</v>
      </c>
      <c r="B11" s="482">
        <v>798.5890835625</v>
      </c>
      <c r="C11" s="482">
        <v>832.14525</v>
      </c>
      <c r="D11" s="482">
        <v>1226.94075</v>
      </c>
      <c r="E11" s="482">
        <v>1327.50354029013</v>
      </c>
      <c r="F11" s="482">
        <v>1459.692666</v>
      </c>
      <c r="G11" s="482">
        <v>1073.7405</v>
      </c>
      <c r="H11" s="482">
        <v>1084.923</v>
      </c>
      <c r="I11" s="482">
        <v>1196.63454002904</v>
      </c>
      <c r="J11" s="482">
        <v>1428.28250809829</v>
      </c>
    </row>
    <row r="12" s="21" customFormat="1" ht="15" customHeight="1" spans="1:10">
      <c r="A12" s="483">
        <v>5.5</v>
      </c>
      <c r="B12" s="482">
        <v>801.5186840125</v>
      </c>
      <c r="C12" s="482">
        <v>904.0400676625</v>
      </c>
      <c r="D12" s="482">
        <v>1248.699625</v>
      </c>
      <c r="E12" s="482">
        <v>1366.88692161508</v>
      </c>
      <c r="F12" s="482">
        <v>1494.57724</v>
      </c>
      <c r="G12" s="482">
        <v>1146.170749075</v>
      </c>
      <c r="H12" s="482">
        <v>1157.353249075</v>
      </c>
      <c r="I12" s="482">
        <v>1228.72228614349</v>
      </c>
      <c r="J12" s="482">
        <v>1470.77615156358</v>
      </c>
    </row>
    <row r="13" s="21" customFormat="1" ht="15" customHeight="1" spans="1:10">
      <c r="A13" s="483">
        <v>6</v>
      </c>
      <c r="B13" s="482">
        <v>814.4140272875</v>
      </c>
      <c r="C13" s="482">
        <v>933.01545455</v>
      </c>
      <c r="D13" s="482">
        <v>1281.1085</v>
      </c>
      <c r="E13" s="482">
        <v>1416.92030294003</v>
      </c>
      <c r="F13" s="482">
        <v>1539.972086</v>
      </c>
      <c r="G13" s="482">
        <v>1179.1372394375</v>
      </c>
      <c r="H13" s="482">
        <v>1190.3197394375</v>
      </c>
      <c r="I13" s="482">
        <v>1270.26257571584</v>
      </c>
      <c r="J13" s="482">
        <v>1524.3269302532</v>
      </c>
    </row>
    <row r="14" s="21" customFormat="1" ht="15" customHeight="1" spans="1:10">
      <c r="A14" s="483">
        <v>6.5</v>
      </c>
      <c r="B14" s="482">
        <v>806.35149915</v>
      </c>
      <c r="C14" s="482">
        <v>940.6908414375</v>
      </c>
      <c r="D14" s="482">
        <v>1335.08853598125</v>
      </c>
      <c r="E14" s="482">
        <v>1445.29444730235</v>
      </c>
      <c r="F14" s="482">
        <v>1606.64117098125</v>
      </c>
      <c r="G14" s="482">
        <v>1190.8037298</v>
      </c>
      <c r="H14" s="482">
        <v>1201.9862298</v>
      </c>
      <c r="I14" s="482">
        <v>1290.26337397977</v>
      </c>
      <c r="J14" s="482">
        <v>1556.1705737185</v>
      </c>
    </row>
    <row r="15" s="21" customFormat="1" ht="15" customHeight="1" spans="1:10">
      <c r="A15" s="483">
        <v>7</v>
      </c>
      <c r="B15" s="482">
        <v>819.9310996</v>
      </c>
      <c r="C15" s="482">
        <v>969.3240997375</v>
      </c>
      <c r="D15" s="482">
        <v>1384.67081794</v>
      </c>
      <c r="E15" s="482">
        <v>1496.40553951519</v>
      </c>
      <c r="F15" s="482">
        <v>1669.79453494</v>
      </c>
      <c r="G15" s="482">
        <v>1222.7438344</v>
      </c>
      <c r="H15" s="482">
        <v>1233.9263344</v>
      </c>
      <c r="I15" s="482">
        <v>1332.52213747738</v>
      </c>
      <c r="J15" s="482">
        <v>1609.51778479595</v>
      </c>
    </row>
    <row r="16" s="21" customFormat="1" ht="15" customHeight="1" spans="1:10">
      <c r="A16" s="483">
        <v>7.5</v>
      </c>
      <c r="B16" s="482">
        <v>832.826442875</v>
      </c>
      <c r="C16" s="482">
        <v>998.299486625</v>
      </c>
      <c r="D16" s="482">
        <v>1409.42752602875</v>
      </c>
      <c r="E16" s="482">
        <v>1515.91315780277</v>
      </c>
      <c r="F16" s="482">
        <v>1706.20106502875</v>
      </c>
      <c r="G16" s="482">
        <v>1255.7103247625</v>
      </c>
      <c r="H16" s="482">
        <v>1266.8928247625</v>
      </c>
      <c r="I16" s="482">
        <v>1374.30191835815</v>
      </c>
      <c r="J16" s="482">
        <v>1662.66142826125</v>
      </c>
    </row>
    <row r="17" s="21" customFormat="1" ht="15" customHeight="1" spans="1:10">
      <c r="A17" s="483">
        <v>8</v>
      </c>
      <c r="B17" s="482">
        <v>847.4324290875</v>
      </c>
      <c r="C17" s="482">
        <v>1026.5906163375</v>
      </c>
      <c r="D17" s="482">
        <v>1426.17841452</v>
      </c>
      <c r="E17" s="482">
        <v>1542.63242359035</v>
      </c>
      <c r="F17" s="482">
        <v>1736.07765252</v>
      </c>
      <c r="G17" s="482">
        <v>1287.6504293625</v>
      </c>
      <c r="H17" s="482">
        <v>1298.8329293625</v>
      </c>
      <c r="I17" s="482">
        <v>1411.29187307052</v>
      </c>
      <c r="J17" s="482">
        <v>1715.39793650224</v>
      </c>
    </row>
    <row r="18" s="21" customFormat="1" ht="15" customHeight="1" spans="1:10">
      <c r="A18" s="483">
        <v>8.5</v>
      </c>
      <c r="B18" s="482">
        <v>861.6962867125</v>
      </c>
      <c r="C18" s="482">
        <v>1055.2238746375</v>
      </c>
      <c r="D18" s="482">
        <v>1469.59094220625</v>
      </c>
      <c r="E18" s="482">
        <v>1585.60966101322</v>
      </c>
      <c r="F18" s="482">
        <v>1789.66412520625</v>
      </c>
      <c r="G18" s="482">
        <v>1320.2747911375</v>
      </c>
      <c r="H18" s="482">
        <v>1331.4572911375</v>
      </c>
      <c r="I18" s="482">
        <v>1452.11368871761</v>
      </c>
      <c r="J18" s="482">
        <v>1768.54157996753</v>
      </c>
    </row>
    <row r="19" s="21" customFormat="1" ht="15" customHeight="1" spans="1:10">
      <c r="A19" s="483">
        <v>9</v>
      </c>
      <c r="B19" s="482">
        <v>875.61801575</v>
      </c>
      <c r="C19" s="482">
        <v>1083.51500435</v>
      </c>
      <c r="D19" s="482">
        <v>1518.58562852</v>
      </c>
      <c r="E19" s="482">
        <v>1635.05316376343</v>
      </c>
      <c r="F19" s="482">
        <v>1851.94170452</v>
      </c>
      <c r="G19" s="482">
        <v>1352.557024325</v>
      </c>
      <c r="H19" s="482">
        <v>1363.739524325</v>
      </c>
      <c r="I19" s="482">
        <v>1493.41448698154</v>
      </c>
      <c r="J19" s="482">
        <v>1821.68522343283</v>
      </c>
    </row>
    <row r="20" s="21" customFormat="1" ht="15" customHeight="1" spans="1:10">
      <c r="A20" s="483">
        <v>9.5</v>
      </c>
      <c r="B20" s="482">
        <v>889.1976162</v>
      </c>
      <c r="C20" s="482">
        <v>1111.8061340625</v>
      </c>
      <c r="D20" s="482">
        <v>1567.28651701125</v>
      </c>
      <c r="E20" s="482">
        <v>1684.13742955101</v>
      </c>
      <c r="F20" s="482">
        <v>1913.76829201125</v>
      </c>
      <c r="G20" s="482">
        <v>1385.1813861</v>
      </c>
      <c r="H20" s="482">
        <v>1396.3638861</v>
      </c>
      <c r="I20" s="482">
        <v>1516.63784155389</v>
      </c>
      <c r="J20" s="482">
        <v>1875.4395697346</v>
      </c>
    </row>
    <row r="21" s="122" customFormat="1" ht="15" customHeight="1" spans="1:11">
      <c r="A21" s="483">
        <v>10</v>
      </c>
      <c r="B21" s="482">
        <v>903.8036024125</v>
      </c>
      <c r="C21" s="482">
        <v>1140.4393923625</v>
      </c>
      <c r="D21" s="482">
        <v>1594.6874055025</v>
      </c>
      <c r="E21" s="482">
        <v>1711.92169533859</v>
      </c>
      <c r="F21" s="482">
        <v>1954.2948795025</v>
      </c>
      <c r="G21" s="482">
        <v>1417.1214907</v>
      </c>
      <c r="H21" s="482">
        <v>1428.3039907</v>
      </c>
      <c r="I21" s="482">
        <v>1532.60095970098</v>
      </c>
      <c r="J21" s="482">
        <v>1928.37964558775</v>
      </c>
      <c r="K21" s="21"/>
    </row>
    <row r="22" s="122" customFormat="1" ht="15" customHeight="1" spans="1:11">
      <c r="A22" s="483">
        <v>10.5</v>
      </c>
      <c r="B22" s="482">
        <v>921.4887459125</v>
      </c>
      <c r="C22" s="482">
        <v>1168.0462649</v>
      </c>
      <c r="D22" s="482">
        <v>1640.45031576875</v>
      </c>
      <c r="E22" s="482">
        <v>1757.7728284625</v>
      </c>
      <c r="F22" s="482">
        <v>2011.55915076875</v>
      </c>
      <c r="G22" s="482">
        <v>1449.745852475</v>
      </c>
      <c r="H22" s="482">
        <v>1460.928352475</v>
      </c>
      <c r="I22" s="482">
        <v>1546.39095667967</v>
      </c>
      <c r="J22" s="482">
        <v>1981.7268566652</v>
      </c>
      <c r="K22" s="21"/>
    </row>
    <row r="23" s="122" customFormat="1" ht="15" customHeight="1" spans="1:11">
      <c r="A23" s="483">
        <v>11</v>
      </c>
      <c r="B23" s="482">
        <v>958.902</v>
      </c>
      <c r="C23" s="482">
        <v>1182.552</v>
      </c>
      <c r="D23" s="482">
        <v>1678.57448265</v>
      </c>
      <c r="E23" s="482">
        <v>1794.64303752066</v>
      </c>
      <c r="F23" s="482">
        <v>2057.06270265</v>
      </c>
      <c r="G23" s="482">
        <v>1537.97934449824</v>
      </c>
      <c r="H23" s="482">
        <v>1549.16184449825</v>
      </c>
      <c r="I23" s="482">
        <v>1581.7044722331</v>
      </c>
      <c r="J23" s="482">
        <v>2034.66693251834</v>
      </c>
      <c r="K23" s="21"/>
    </row>
    <row r="24" s="122" customFormat="1" ht="15" customHeight="1" spans="1:11">
      <c r="A24" s="483">
        <v>11.5</v>
      </c>
      <c r="B24" s="482">
        <v>985.267</v>
      </c>
      <c r="C24" s="482">
        <v>1220.0995</v>
      </c>
      <c r="D24" s="482">
        <v>1724.04359509375</v>
      </c>
      <c r="E24" s="482">
        <v>1839.77569671931</v>
      </c>
      <c r="F24" s="482">
        <v>2113.88471509375</v>
      </c>
      <c r="G24" s="482">
        <v>1573.1721785564</v>
      </c>
      <c r="H24" s="482">
        <v>1584.3546785564</v>
      </c>
      <c r="I24" s="482">
        <v>1617.73646171179</v>
      </c>
      <c r="J24" s="482">
        <v>2088.21771120796</v>
      </c>
      <c r="K24" s="21"/>
    </row>
    <row r="25" s="122" customFormat="1" ht="15" customHeight="1" spans="1:11">
      <c r="A25" s="483">
        <v>12</v>
      </c>
      <c r="B25" s="482">
        <v>1011.632</v>
      </c>
      <c r="C25" s="482">
        <v>1315.73771121875</v>
      </c>
      <c r="D25" s="482">
        <v>1768.63131407</v>
      </c>
      <c r="E25" s="482">
        <v>1884.1898819927</v>
      </c>
      <c r="F25" s="482">
        <v>2169.24022307</v>
      </c>
      <c r="G25" s="482">
        <v>1608.96374088562</v>
      </c>
      <c r="H25" s="482">
        <v>1620.14624088562</v>
      </c>
      <c r="I25" s="482">
        <v>1652.8104859568</v>
      </c>
      <c r="J25" s="482">
        <v>2140.95421944894</v>
      </c>
      <c r="K25" s="21"/>
    </row>
    <row r="26" s="122" customFormat="1" ht="15" customHeight="1" spans="1:11">
      <c r="A26" s="483">
        <v>12.5</v>
      </c>
      <c r="B26" s="482">
        <v>1037.997</v>
      </c>
      <c r="C26" s="482">
        <v>1349.90407051875</v>
      </c>
      <c r="D26" s="482">
        <v>1813.21903304625</v>
      </c>
      <c r="E26" s="482">
        <v>1928.60406726609</v>
      </c>
      <c r="F26" s="482">
        <v>2224.74419204625</v>
      </c>
      <c r="G26" s="482">
        <v>1643.2584825372</v>
      </c>
      <c r="H26" s="482">
        <v>1654.4409825372</v>
      </c>
      <c r="I26" s="482">
        <v>1688.60298412707</v>
      </c>
      <c r="J26" s="482">
        <v>2194.09786291424</v>
      </c>
      <c r="K26" s="21"/>
    </row>
    <row r="27" s="122" customFormat="1" ht="15" customHeight="1" spans="1:11">
      <c r="A27" s="483">
        <v>13</v>
      </c>
      <c r="B27" s="482">
        <v>1062.1255</v>
      </c>
      <c r="C27" s="482">
        <v>1385.256921025</v>
      </c>
      <c r="D27" s="482">
        <v>1858.9819433125</v>
      </c>
      <c r="E27" s="482">
        <v>1974.45520039</v>
      </c>
      <c r="F27" s="482">
        <v>2282.0171963125</v>
      </c>
      <c r="G27" s="482">
        <v>1679.34940900193</v>
      </c>
      <c r="H27" s="482">
        <v>1690.53190900193</v>
      </c>
      <c r="I27" s="482">
        <v>1724.39548229734</v>
      </c>
      <c r="J27" s="482">
        <v>2239.91307234189</v>
      </c>
      <c r="K27" s="21"/>
    </row>
    <row r="28" s="122" customFormat="1" ht="15" customHeight="1" spans="1:11">
      <c r="A28" s="483">
        <v>13.5</v>
      </c>
      <c r="B28" s="482">
        <v>1086.254</v>
      </c>
      <c r="C28" s="482">
        <v>1420.37247329</v>
      </c>
      <c r="D28" s="482">
        <v>1904.45105575625</v>
      </c>
      <c r="E28" s="482">
        <v>2019.58785958865</v>
      </c>
      <c r="F28" s="482">
        <v>2338.83920875625</v>
      </c>
      <c r="G28" s="482">
        <v>1714.54224306009</v>
      </c>
      <c r="H28" s="482">
        <v>1725.7247430601</v>
      </c>
      <c r="I28" s="482">
        <v>1759.46950654235</v>
      </c>
      <c r="J28" s="482">
        <v>2285.93184938169</v>
      </c>
      <c r="K28" s="21"/>
    </row>
    <row r="29" s="122" customFormat="1" ht="15" customHeight="1" spans="1:11">
      <c r="A29" s="483">
        <v>14</v>
      </c>
      <c r="B29" s="482">
        <v>1113.73725</v>
      </c>
      <c r="C29" s="482">
        <v>1454.53883259</v>
      </c>
      <c r="D29" s="482">
        <v>1949.332572555</v>
      </c>
      <c r="E29" s="482">
        <v>2064.36128182467</v>
      </c>
      <c r="F29" s="482">
        <v>2394.785436555</v>
      </c>
      <c r="G29" s="482">
        <v>1749.43571298273</v>
      </c>
      <c r="H29" s="482">
        <v>1760.61821298273</v>
      </c>
      <c r="I29" s="482">
        <v>1795.50149602104</v>
      </c>
      <c r="J29" s="482">
        <v>2331.13635597287</v>
      </c>
      <c r="K29" s="21"/>
    </row>
    <row r="30" s="122" customFormat="1" ht="15" customHeight="1" spans="1:11">
      <c r="A30" s="483">
        <v>14.5</v>
      </c>
      <c r="B30" s="482">
        <v>1137.86575</v>
      </c>
      <c r="C30" s="482">
        <v>1489.654384855</v>
      </c>
      <c r="D30" s="482">
        <v>1994.50788717625</v>
      </c>
      <c r="E30" s="482">
        <v>2109.49394102332</v>
      </c>
      <c r="F30" s="482">
        <v>2451.02546217625</v>
      </c>
      <c r="G30" s="482">
        <v>1784.92791117641</v>
      </c>
      <c r="H30" s="482">
        <v>1796.11041117642</v>
      </c>
      <c r="I30" s="482">
        <v>1831.05450288289</v>
      </c>
      <c r="J30" s="482">
        <v>2377.35870062483</v>
      </c>
      <c r="K30" s="21"/>
    </row>
    <row r="31" s="122" customFormat="1" ht="15" customHeight="1" spans="1:11">
      <c r="A31" s="483">
        <v>15</v>
      </c>
      <c r="B31" s="482">
        <v>1161.99425</v>
      </c>
      <c r="C31" s="482">
        <v>1512.87554239625</v>
      </c>
      <c r="D31" s="482">
        <v>2018.3832017975</v>
      </c>
      <c r="E31" s="482">
        <v>2133.32660022197</v>
      </c>
      <c r="F31" s="482">
        <v>2486.1052157975</v>
      </c>
      <c r="G31" s="482">
        <v>1821.01883764115</v>
      </c>
      <c r="H31" s="482">
        <v>1832.20133764115</v>
      </c>
      <c r="I31" s="482">
        <v>1879.2120521279</v>
      </c>
      <c r="J31" s="482">
        <v>2422.76677482816</v>
      </c>
      <c r="K31" s="21"/>
    </row>
    <row r="32" s="122" customFormat="1" ht="15" customHeight="1" spans="1:11">
      <c r="A32" s="483">
        <v>15.5</v>
      </c>
      <c r="B32" s="482">
        <v>1230.03691463206</v>
      </c>
      <c r="C32" s="482">
        <v>1533.723717525</v>
      </c>
      <c r="D32" s="482">
        <v>2064.14611206375</v>
      </c>
      <c r="E32" s="482">
        <v>2178.81849638325</v>
      </c>
      <c r="F32" s="482">
        <v>2543.37822006375</v>
      </c>
      <c r="G32" s="482">
        <v>1948.79901153448</v>
      </c>
      <c r="H32" s="482">
        <v>1959.98151153448</v>
      </c>
      <c r="I32" s="482">
        <v>1912.84912852239</v>
      </c>
      <c r="J32" s="482">
        <v>2468.78555186797</v>
      </c>
      <c r="K32" s="21"/>
    </row>
    <row r="33" s="122" customFormat="1" ht="15" customHeight="1" spans="1:11">
      <c r="A33" s="483">
        <v>16</v>
      </c>
      <c r="B33" s="482">
        <v>1246.2654234232</v>
      </c>
      <c r="C33" s="482">
        <v>1555.75838386</v>
      </c>
      <c r="D33" s="482">
        <v>2111.9656070875</v>
      </c>
      <c r="E33" s="482">
        <v>2226.82505128294</v>
      </c>
      <c r="F33" s="482">
        <v>2603.8780310875</v>
      </c>
      <c r="G33" s="482">
        <v>1978.98647724666</v>
      </c>
      <c r="H33" s="482">
        <v>1990.16897724666</v>
      </c>
      <c r="I33" s="482">
        <v>1945.5282396832</v>
      </c>
      <c r="J33" s="482">
        <v>2515.00789651993</v>
      </c>
      <c r="K33" s="21"/>
    </row>
    <row r="34" s="122" customFormat="1" ht="15" customHeight="1" spans="1:11">
      <c r="A34" s="483">
        <v>16.5</v>
      </c>
      <c r="B34" s="482">
        <v>1263.21240613959</v>
      </c>
      <c r="C34" s="482">
        <v>1576.60655898875</v>
      </c>
      <c r="D34" s="482">
        <v>2157.72851735375</v>
      </c>
      <c r="E34" s="482">
        <v>2272.67618440685</v>
      </c>
      <c r="F34" s="482">
        <v>2661.14230235375</v>
      </c>
      <c r="G34" s="482">
        <v>2006.82692813633</v>
      </c>
      <c r="H34" s="482">
        <v>2018.00942813633</v>
      </c>
      <c r="I34" s="482">
        <v>1978.68633346085</v>
      </c>
      <c r="J34" s="482">
        <v>2560.82310594757</v>
      </c>
      <c r="K34" s="21"/>
    </row>
    <row r="35" s="122" customFormat="1" ht="15" customHeight="1" spans="1:11">
      <c r="A35" s="483">
        <v>17</v>
      </c>
      <c r="B35" s="482">
        <v>1279.20142362231</v>
      </c>
      <c r="C35" s="482">
        <v>1598.16662884125</v>
      </c>
      <c r="D35" s="482">
        <v>2203.49142762</v>
      </c>
      <c r="E35" s="482">
        <v>2318.52731753076</v>
      </c>
      <c r="F35" s="482">
        <v>2718.41530662</v>
      </c>
      <c r="G35" s="482">
        <v>2036.67910601672</v>
      </c>
      <c r="H35" s="482">
        <v>2047.86160601672</v>
      </c>
      <c r="I35" s="482">
        <v>2011.60493593008</v>
      </c>
      <c r="J35" s="482">
        <v>2606.84188298738</v>
      </c>
      <c r="K35" s="21"/>
    </row>
    <row r="36" s="122" customFormat="1" ht="15" customHeight="1" spans="1:11">
      <c r="A36" s="483">
        <v>17.5</v>
      </c>
      <c r="B36" s="482">
        <v>1295.90891503029</v>
      </c>
      <c r="C36" s="482">
        <v>1619.25210221125</v>
      </c>
      <c r="D36" s="482">
        <v>2250.13573135375</v>
      </c>
      <c r="E36" s="482">
        <v>2365.09692457993</v>
      </c>
      <c r="F36" s="482">
        <v>2777.00635435375</v>
      </c>
      <c r="G36" s="482">
        <v>2065.52542040175</v>
      </c>
      <c r="H36" s="482">
        <v>2076.70792040175</v>
      </c>
      <c r="I36" s="482">
        <v>2044.04455578247</v>
      </c>
      <c r="J36" s="482">
        <v>2653.2677952515</v>
      </c>
      <c r="K36" s="21"/>
    </row>
    <row r="37" s="122" customFormat="1" ht="15" customHeight="1" spans="1:11">
      <c r="A37" s="483">
        <v>18</v>
      </c>
      <c r="B37" s="482">
        <v>1308.54505419512</v>
      </c>
      <c r="C37" s="482">
        <v>1640.33757558125</v>
      </c>
      <c r="D37" s="482">
        <v>2292.0792699275</v>
      </c>
      <c r="E37" s="482">
        <v>2406.27797718965</v>
      </c>
      <c r="F37" s="482">
        <v>2828.3902659275</v>
      </c>
      <c r="G37" s="482">
        <v>2093.14109828215</v>
      </c>
      <c r="H37" s="482">
        <v>2104.32359828215</v>
      </c>
      <c r="I37" s="482">
        <v>2064.27011890544</v>
      </c>
      <c r="J37" s="482">
        <v>2698.67586945483</v>
      </c>
      <c r="K37" s="21"/>
    </row>
    <row r="38" s="122" customFormat="1" ht="15" customHeight="1" spans="1:11">
      <c r="A38" s="483">
        <v>18.5</v>
      </c>
      <c r="B38" s="482">
        <v>1321.6601759768</v>
      </c>
      <c r="C38" s="482">
        <v>1660.47385598625</v>
      </c>
      <c r="D38" s="482">
        <v>2333.14141503375</v>
      </c>
      <c r="E38" s="482">
        <v>2446.74055587411</v>
      </c>
      <c r="F38" s="482">
        <v>2878.29894003375</v>
      </c>
      <c r="G38" s="482">
        <v>2124.89448833075</v>
      </c>
      <c r="H38" s="482">
        <v>2136.07698833075</v>
      </c>
      <c r="I38" s="482">
        <v>2083.05873417789</v>
      </c>
      <c r="J38" s="482">
        <v>2744.49107888248</v>
      </c>
      <c r="K38" s="21"/>
    </row>
    <row r="39" s="122" customFormat="1" ht="15" customHeight="1" spans="1:11">
      <c r="A39" s="483">
        <v>19</v>
      </c>
      <c r="B39" s="482">
        <v>1332.85936729111</v>
      </c>
      <c r="C39" s="482">
        <v>1675.38957508375</v>
      </c>
      <c r="D39" s="482">
        <v>2374.791155785</v>
      </c>
      <c r="E39" s="482">
        <v>2487.5623715212</v>
      </c>
      <c r="F39" s="482">
        <v>2929.240592785</v>
      </c>
      <c r="G39" s="482">
        <v>2154.41137837936</v>
      </c>
      <c r="H39" s="482">
        <v>2165.59387837936</v>
      </c>
      <c r="I39" s="482">
        <v>2103.04480599244</v>
      </c>
      <c r="J39" s="482">
        <v>2790.10272069797</v>
      </c>
      <c r="K39" s="21"/>
    </row>
    <row r="40" s="122" customFormat="1" ht="15" customHeight="1" spans="1:11">
      <c r="A40" s="483">
        <v>19.5</v>
      </c>
      <c r="B40" s="482">
        <v>1344.77703253068</v>
      </c>
      <c r="C40" s="482">
        <v>1689.118802975</v>
      </c>
      <c r="D40" s="482">
        <v>2415.85330089125</v>
      </c>
      <c r="E40" s="482">
        <v>2527.66571324303</v>
      </c>
      <c r="F40" s="482">
        <v>2979.30646089125</v>
      </c>
      <c r="G40" s="482">
        <v>2182.58711710081</v>
      </c>
      <c r="H40" s="482">
        <v>2193.76961710081</v>
      </c>
      <c r="I40" s="482">
        <v>2122.55189519015</v>
      </c>
      <c r="J40" s="482">
        <v>2839.37857953228</v>
      </c>
      <c r="K40" s="21"/>
    </row>
    <row r="41" s="122" customFormat="1" ht="15" customHeight="1" spans="1:11">
      <c r="A41" s="483">
        <v>20</v>
      </c>
      <c r="B41" s="482">
        <v>1354.53927599448</v>
      </c>
      <c r="C41" s="482">
        <v>1700.94964493625</v>
      </c>
      <c r="D41" s="482">
        <v>2448.6891069675</v>
      </c>
      <c r="E41" s="482">
        <v>2558.42889393648</v>
      </c>
      <c r="F41" s="482">
        <v>3016.4214369675</v>
      </c>
      <c r="G41" s="482">
        <v>2211.76871931763</v>
      </c>
      <c r="H41" s="482">
        <v>2222.95121931763</v>
      </c>
      <c r="I41" s="482">
        <v>2141.58000177102</v>
      </c>
      <c r="J41" s="482">
        <v>2895.77930479209</v>
      </c>
      <c r="K41" s="21"/>
    </row>
    <row r="42" s="122" customFormat="1" spans="1:10">
      <c r="A42" s="21"/>
      <c r="B42" s="21"/>
      <c r="C42" s="21"/>
      <c r="D42" s="21"/>
      <c r="E42" s="21"/>
      <c r="F42" s="21"/>
      <c r="G42" s="21"/>
      <c r="H42" s="21"/>
      <c r="I42" s="21"/>
      <c r="J42" s="21"/>
    </row>
    <row r="43" s="122" customFormat="1" ht="46" customHeight="1" spans="1:10">
      <c r="A43" s="484" t="s">
        <v>1659</v>
      </c>
      <c r="B43" s="484"/>
      <c r="C43" s="484"/>
      <c r="D43" s="484"/>
      <c r="E43" s="484"/>
      <c r="F43" s="484"/>
      <c r="G43" s="484"/>
      <c r="H43" s="484"/>
      <c r="I43" s="21"/>
      <c r="J43" s="21"/>
    </row>
    <row r="44" s="122" customFormat="1" ht="51" customHeight="1" spans="1:10">
      <c r="A44" s="485" t="s">
        <v>305</v>
      </c>
      <c r="B44" s="486" t="s">
        <v>1351</v>
      </c>
      <c r="C44" s="486" t="s">
        <v>1377</v>
      </c>
      <c r="D44" s="486" t="s">
        <v>1660</v>
      </c>
      <c r="E44" s="486" t="s">
        <v>1661</v>
      </c>
      <c r="F44" s="486" t="s">
        <v>705</v>
      </c>
      <c r="G44" s="486" t="s">
        <v>1662</v>
      </c>
      <c r="H44" s="486" t="s">
        <v>1663</v>
      </c>
      <c r="I44" s="492"/>
      <c r="J44" s="492"/>
    </row>
    <row r="45" s="122" customFormat="1" ht="57" customHeight="1" spans="1:10">
      <c r="A45" s="487" t="s">
        <v>597</v>
      </c>
      <c r="B45" s="488">
        <v>59</v>
      </c>
      <c r="C45" s="488">
        <v>57.5</v>
      </c>
      <c r="D45" s="488">
        <v>57.5</v>
      </c>
      <c r="E45" s="488">
        <v>57.5</v>
      </c>
      <c r="F45" s="488">
        <v>57.5</v>
      </c>
      <c r="G45" s="488">
        <v>57.5</v>
      </c>
      <c r="H45" s="488">
        <v>57.5</v>
      </c>
      <c r="I45" s="492"/>
      <c r="J45" s="492"/>
    </row>
    <row r="46" s="122" customFormat="1" ht="22.5" spans="1:10">
      <c r="A46" s="487" t="s">
        <v>600</v>
      </c>
      <c r="B46" s="488">
        <v>61</v>
      </c>
      <c r="C46" s="488">
        <v>59.5</v>
      </c>
      <c r="D46" s="488">
        <v>59.5</v>
      </c>
      <c r="E46" s="488">
        <v>59.5</v>
      </c>
      <c r="F46" s="488">
        <v>59.5</v>
      </c>
      <c r="G46" s="488">
        <v>59.5</v>
      </c>
      <c r="H46" s="488">
        <v>59.5</v>
      </c>
      <c r="I46" s="492"/>
      <c r="J46" s="492"/>
    </row>
    <row r="47" s="122" customFormat="1" ht="22.5" spans="1:10">
      <c r="A47" s="487" t="s">
        <v>599</v>
      </c>
      <c r="B47" s="488">
        <v>62</v>
      </c>
      <c r="C47" s="488">
        <v>62</v>
      </c>
      <c r="D47" s="488">
        <v>62</v>
      </c>
      <c r="E47" s="488">
        <v>62</v>
      </c>
      <c r="F47" s="488">
        <v>62</v>
      </c>
      <c r="G47" s="488">
        <v>62</v>
      </c>
      <c r="H47" s="488">
        <v>62</v>
      </c>
      <c r="I47" s="492"/>
      <c r="J47" s="492"/>
    </row>
    <row r="48" s="122" customFormat="1" ht="22.5" spans="1:10">
      <c r="A48" s="487" t="s">
        <v>1664</v>
      </c>
      <c r="B48" s="488">
        <v>52</v>
      </c>
      <c r="C48" s="488">
        <v>51</v>
      </c>
      <c r="D48" s="488">
        <v>51</v>
      </c>
      <c r="E48" s="488">
        <v>51</v>
      </c>
      <c r="F48" s="488">
        <v>51</v>
      </c>
      <c r="G48" s="488">
        <v>51</v>
      </c>
      <c r="H48" s="488">
        <v>51</v>
      </c>
      <c r="I48" s="492"/>
      <c r="J48" s="492"/>
    </row>
    <row r="49" s="122" customFormat="1" ht="31" customHeight="1" spans="1:10">
      <c r="A49" s="489" t="s">
        <v>1665</v>
      </c>
      <c r="B49" s="488">
        <v>68.6625</v>
      </c>
      <c r="C49" s="488">
        <v>67.27</v>
      </c>
      <c r="D49" s="488">
        <v>67.27</v>
      </c>
      <c r="E49" s="488">
        <v>67.27</v>
      </c>
      <c r="F49" s="488">
        <v>67.27</v>
      </c>
      <c r="G49" s="488">
        <v>67.27</v>
      </c>
      <c r="H49" s="488">
        <v>67.27</v>
      </c>
      <c r="I49" s="492"/>
      <c r="J49" s="492"/>
    </row>
    <row r="50" s="122" customFormat="1" ht="22.5" spans="1:10">
      <c r="A50" s="487" t="s">
        <v>1666</v>
      </c>
      <c r="B50" s="488">
        <v>75.625</v>
      </c>
      <c r="C50" s="488">
        <v>75.625</v>
      </c>
      <c r="D50" s="488">
        <v>74.2325</v>
      </c>
      <c r="E50" s="488">
        <v>74.2325</v>
      </c>
      <c r="F50" s="488">
        <v>72.84</v>
      </c>
      <c r="G50" s="488">
        <v>72.84</v>
      </c>
      <c r="H50" s="488">
        <v>72.84</v>
      </c>
      <c r="I50" s="492"/>
      <c r="J50" s="492"/>
    </row>
    <row r="51" s="122" customFormat="1" ht="42.75" spans="1:10">
      <c r="A51" s="489" t="s">
        <v>1667</v>
      </c>
      <c r="B51" s="488">
        <v>42.205</v>
      </c>
      <c r="C51" s="488">
        <v>36.9135</v>
      </c>
      <c r="D51" s="488">
        <v>33.15375</v>
      </c>
      <c r="E51" s="488">
        <v>32.4575</v>
      </c>
      <c r="F51" s="488">
        <v>32.4575</v>
      </c>
      <c r="G51" s="488">
        <v>32.4575</v>
      </c>
      <c r="H51" s="488">
        <v>32.4575</v>
      </c>
      <c r="I51" s="492"/>
      <c r="J51" s="492"/>
    </row>
    <row r="52" s="122" customFormat="1" ht="22.5" spans="1:10">
      <c r="A52" s="487" t="s">
        <v>312</v>
      </c>
      <c r="B52" s="488">
        <v>35.93875</v>
      </c>
      <c r="C52" s="488">
        <v>31.76125</v>
      </c>
      <c r="D52" s="488">
        <v>28.28</v>
      </c>
      <c r="E52" s="488">
        <v>28.28</v>
      </c>
      <c r="F52" s="488">
        <v>28.28</v>
      </c>
      <c r="G52" s="488">
        <v>28.28</v>
      </c>
      <c r="H52" s="488">
        <v>28.28</v>
      </c>
      <c r="I52" s="492"/>
      <c r="J52" s="492"/>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22" t="s">
        <v>1378</v>
      </c>
      <c r="B1" s="422"/>
      <c r="C1" s="422"/>
      <c r="D1" s="422"/>
      <c r="E1" s="422"/>
      <c r="F1" s="422"/>
      <c r="G1" s="422"/>
      <c r="H1" s="422"/>
      <c r="I1" s="422"/>
      <c r="J1" s="422"/>
      <c r="K1" s="466" t="s">
        <v>175</v>
      </c>
    </row>
    <row r="2" s="21" customFormat="1" spans="1:10">
      <c r="A2" s="423" t="s">
        <v>1379</v>
      </c>
      <c r="B2" s="424"/>
      <c r="C2" s="425" t="s">
        <v>1380</v>
      </c>
      <c r="D2" s="426"/>
      <c r="E2" s="427" t="s">
        <v>1381</v>
      </c>
      <c r="F2" s="424"/>
      <c r="G2" s="425" t="s">
        <v>1381</v>
      </c>
      <c r="H2" s="426"/>
      <c r="I2" s="427" t="s">
        <v>1381</v>
      </c>
      <c r="J2" s="467"/>
    </row>
    <row r="3" s="21" customFormat="1" spans="1:10">
      <c r="A3" s="428" t="s">
        <v>1383</v>
      </c>
      <c r="B3" s="429" t="s">
        <v>1384</v>
      </c>
      <c r="C3" s="430" t="s">
        <v>1385</v>
      </c>
      <c r="D3" s="431" t="s">
        <v>1386</v>
      </c>
      <c r="E3" s="432" t="s">
        <v>1387</v>
      </c>
      <c r="F3" s="429" t="s">
        <v>1668</v>
      </c>
      <c r="G3" s="430" t="s">
        <v>1388</v>
      </c>
      <c r="H3" s="431" t="s">
        <v>465</v>
      </c>
      <c r="I3" s="432" t="s">
        <v>1389</v>
      </c>
      <c r="J3" s="468" t="s">
        <v>1390</v>
      </c>
    </row>
    <row r="4" s="21" customFormat="1" spans="1:10">
      <c r="A4" s="428" t="s">
        <v>1391</v>
      </c>
      <c r="B4" s="429" t="s">
        <v>1392</v>
      </c>
      <c r="C4" s="430" t="s">
        <v>1393</v>
      </c>
      <c r="D4" s="431" t="s">
        <v>1394</v>
      </c>
      <c r="E4" s="432" t="s">
        <v>956</v>
      </c>
      <c r="F4" s="429" t="s">
        <v>429</v>
      </c>
      <c r="G4" s="433" t="s">
        <v>1395</v>
      </c>
      <c r="H4" s="431" t="s">
        <v>1396</v>
      </c>
      <c r="I4" s="432" t="s">
        <v>1397</v>
      </c>
      <c r="J4" s="468" t="s">
        <v>442</v>
      </c>
    </row>
    <row r="5" s="21" customFormat="1" spans="1:10">
      <c r="A5" s="428" t="s">
        <v>1398</v>
      </c>
      <c r="B5" s="429" t="s">
        <v>673</v>
      </c>
      <c r="C5" s="430" t="s">
        <v>1399</v>
      </c>
      <c r="D5" s="431" t="s">
        <v>1400</v>
      </c>
      <c r="E5" s="432" t="s">
        <v>1058</v>
      </c>
      <c r="F5" s="429" t="s">
        <v>430</v>
      </c>
      <c r="G5" s="433" t="s">
        <v>1401</v>
      </c>
      <c r="H5" s="431" t="s">
        <v>488</v>
      </c>
      <c r="I5" s="432" t="s">
        <v>1402</v>
      </c>
      <c r="J5" s="468" t="s">
        <v>1403</v>
      </c>
    </row>
    <row r="6" s="21" customFormat="1" spans="1:10">
      <c r="A6" s="428" t="s">
        <v>1404</v>
      </c>
      <c r="B6" s="429" t="s">
        <v>1405</v>
      </c>
      <c r="C6" s="433" t="s">
        <v>1406</v>
      </c>
      <c r="D6" s="431" t="s">
        <v>1407</v>
      </c>
      <c r="E6" s="432" t="s">
        <v>1408</v>
      </c>
      <c r="F6" s="429" t="s">
        <v>571</v>
      </c>
      <c r="G6" s="433" t="s">
        <v>1409</v>
      </c>
      <c r="H6" s="431" t="s">
        <v>468</v>
      </c>
      <c r="I6" s="432" t="s">
        <v>1669</v>
      </c>
      <c r="J6" s="468" t="s">
        <v>490</v>
      </c>
    </row>
    <row r="7" s="21" customFormat="1" spans="1:10">
      <c r="A7" s="428" t="s">
        <v>1412</v>
      </c>
      <c r="B7" s="429" t="s">
        <v>1413</v>
      </c>
      <c r="C7" s="430" t="s">
        <v>1414</v>
      </c>
      <c r="D7" s="431" t="s">
        <v>648</v>
      </c>
      <c r="E7" s="432" t="s">
        <v>1229</v>
      </c>
      <c r="F7" s="429" t="s">
        <v>1228</v>
      </c>
      <c r="G7" s="433" t="s">
        <v>1415</v>
      </c>
      <c r="H7" s="431" t="s">
        <v>1416</v>
      </c>
      <c r="I7" s="432" t="s">
        <v>1670</v>
      </c>
      <c r="J7" s="468" t="s">
        <v>1671</v>
      </c>
    </row>
    <row r="8" s="21" customFormat="1" spans="1:10">
      <c r="A8" s="428" t="s">
        <v>1418</v>
      </c>
      <c r="B8" s="429" t="s">
        <v>1419</v>
      </c>
      <c r="C8" s="430" t="s">
        <v>1420</v>
      </c>
      <c r="D8" s="431" t="s">
        <v>604</v>
      </c>
      <c r="E8" s="432" t="s">
        <v>1421</v>
      </c>
      <c r="F8" s="429" t="s">
        <v>1672</v>
      </c>
      <c r="G8" s="430" t="s">
        <v>1422</v>
      </c>
      <c r="H8" s="431" t="s">
        <v>487</v>
      </c>
      <c r="I8" s="432" t="s">
        <v>1410</v>
      </c>
      <c r="J8" s="468" t="s">
        <v>1411</v>
      </c>
    </row>
    <row r="9" s="21" customFormat="1" spans="1:10">
      <c r="A9" s="428" t="s">
        <v>1424</v>
      </c>
      <c r="B9" s="429" t="s">
        <v>1425</v>
      </c>
      <c r="C9" s="430" t="s">
        <v>1426</v>
      </c>
      <c r="D9" s="431" t="s">
        <v>649</v>
      </c>
      <c r="E9" s="432" t="s">
        <v>1427</v>
      </c>
      <c r="F9" s="429" t="s">
        <v>1428</v>
      </c>
      <c r="G9" s="430" t="s">
        <v>953</v>
      </c>
      <c r="H9" s="431" t="s">
        <v>641</v>
      </c>
      <c r="I9" s="432" t="s">
        <v>1673</v>
      </c>
      <c r="J9" s="468" t="s">
        <v>503</v>
      </c>
    </row>
    <row r="10" s="21" customFormat="1" spans="1:10">
      <c r="A10" s="428" t="s">
        <v>1430</v>
      </c>
      <c r="B10" s="429" t="s">
        <v>580</v>
      </c>
      <c r="C10" s="430" t="s">
        <v>1431</v>
      </c>
      <c r="D10" s="431" t="s">
        <v>1432</v>
      </c>
      <c r="E10" s="432" t="s">
        <v>1433</v>
      </c>
      <c r="F10" s="429" t="s">
        <v>1434</v>
      </c>
      <c r="G10" s="430" t="s">
        <v>1435</v>
      </c>
      <c r="H10" s="431" t="s">
        <v>948</v>
      </c>
      <c r="I10" s="432" t="s">
        <v>1417</v>
      </c>
      <c r="J10" s="468" t="s">
        <v>576</v>
      </c>
    </row>
    <row r="11" s="21" customFormat="1" spans="1:10">
      <c r="A11" s="434" t="s">
        <v>1437</v>
      </c>
      <c r="B11" s="435" t="s">
        <v>1438</v>
      </c>
      <c r="C11" s="430" t="s">
        <v>884</v>
      </c>
      <c r="D11" s="431" t="s">
        <v>621</v>
      </c>
      <c r="E11" s="432" t="s">
        <v>1226</v>
      </c>
      <c r="F11" s="429" t="s">
        <v>433</v>
      </c>
      <c r="G11" s="430" t="s">
        <v>1439</v>
      </c>
      <c r="H11" s="431" t="s">
        <v>473</v>
      </c>
      <c r="I11" s="432" t="s">
        <v>1423</v>
      </c>
      <c r="J11" s="468" t="s">
        <v>525</v>
      </c>
    </row>
    <row r="12" s="21" customFormat="1" spans="1:10">
      <c r="A12" s="436" t="s">
        <v>1441</v>
      </c>
      <c r="B12" s="437"/>
      <c r="C12" s="430" t="s">
        <v>1442</v>
      </c>
      <c r="D12" s="431" t="s">
        <v>1443</v>
      </c>
      <c r="E12" s="432" t="s">
        <v>960</v>
      </c>
      <c r="F12" s="429" t="s">
        <v>435</v>
      </c>
      <c r="G12" s="430" t="s">
        <v>1263</v>
      </c>
      <c r="H12" s="431" t="s">
        <v>1262</v>
      </c>
      <c r="I12" s="432" t="s">
        <v>1429</v>
      </c>
      <c r="J12" s="468" t="s">
        <v>524</v>
      </c>
    </row>
    <row r="13" s="21" customFormat="1" spans="1:10">
      <c r="A13" s="438" t="s">
        <v>1445</v>
      </c>
      <c r="B13" s="429" t="s">
        <v>1446</v>
      </c>
      <c r="C13" s="430" t="s">
        <v>1447</v>
      </c>
      <c r="D13" s="431" t="s">
        <v>655</v>
      </c>
      <c r="E13" s="432" t="s">
        <v>1448</v>
      </c>
      <c r="F13" s="429" t="s">
        <v>1449</v>
      </c>
      <c r="G13" s="430" t="s">
        <v>1450</v>
      </c>
      <c r="H13" s="431" t="s">
        <v>1451</v>
      </c>
      <c r="I13" s="432" t="s">
        <v>1436</v>
      </c>
      <c r="J13" s="468" t="s">
        <v>526</v>
      </c>
    </row>
    <row r="14" s="21" customFormat="1" spans="1:10">
      <c r="A14" s="436" t="s">
        <v>1453</v>
      </c>
      <c r="B14" s="437"/>
      <c r="C14" s="430" t="s">
        <v>830</v>
      </c>
      <c r="D14" s="431" t="s">
        <v>1454</v>
      </c>
      <c r="E14" s="432" t="s">
        <v>1005</v>
      </c>
      <c r="F14" s="429" t="s">
        <v>572</v>
      </c>
      <c r="G14" s="430" t="s">
        <v>1455</v>
      </c>
      <c r="H14" s="431" t="s">
        <v>484</v>
      </c>
      <c r="I14" s="432" t="s">
        <v>1674</v>
      </c>
      <c r="J14" s="468" t="s">
        <v>1675</v>
      </c>
    </row>
    <row r="15" s="21" customFormat="1" spans="1:10">
      <c r="A15" s="428" t="s">
        <v>1458</v>
      </c>
      <c r="B15" s="429" t="s">
        <v>1459</v>
      </c>
      <c r="C15" s="439" t="s">
        <v>1460</v>
      </c>
      <c r="D15" s="440" t="s">
        <v>1461</v>
      </c>
      <c r="E15" s="432" t="s">
        <v>1234</v>
      </c>
      <c r="F15" s="429" t="s">
        <v>440</v>
      </c>
      <c r="G15" s="430" t="s">
        <v>1676</v>
      </c>
      <c r="H15" s="431" t="s">
        <v>485</v>
      </c>
      <c r="I15" s="432" t="s">
        <v>1440</v>
      </c>
      <c r="J15" s="468" t="s">
        <v>632</v>
      </c>
    </row>
    <row r="16" s="21" customFormat="1" spans="1:10">
      <c r="A16" s="428" t="s">
        <v>1465</v>
      </c>
      <c r="B16" s="429" t="s">
        <v>1466</v>
      </c>
      <c r="C16" s="433" t="s">
        <v>887</v>
      </c>
      <c r="D16" s="431" t="s">
        <v>626</v>
      </c>
      <c r="E16" s="432" t="s">
        <v>1677</v>
      </c>
      <c r="F16" s="429" t="s">
        <v>1678</v>
      </c>
      <c r="G16" s="430" t="s">
        <v>1462</v>
      </c>
      <c r="H16" s="431" t="s">
        <v>1463</v>
      </c>
      <c r="I16" s="432" t="s">
        <v>1444</v>
      </c>
      <c r="J16" s="468" t="s">
        <v>633</v>
      </c>
    </row>
    <row r="17" s="21" customFormat="1" spans="1:10">
      <c r="A17" s="428" t="s">
        <v>767</v>
      </c>
      <c r="B17" s="429" t="s">
        <v>1471</v>
      </c>
      <c r="C17" s="430" t="s">
        <v>1472</v>
      </c>
      <c r="D17" s="431" t="s">
        <v>660</v>
      </c>
      <c r="E17" s="432" t="s">
        <v>1467</v>
      </c>
      <c r="F17" s="429" t="s">
        <v>452</v>
      </c>
      <c r="G17" s="430" t="s">
        <v>1468</v>
      </c>
      <c r="H17" s="431" t="s">
        <v>1469</v>
      </c>
      <c r="I17" s="432" t="s">
        <v>1452</v>
      </c>
      <c r="J17" s="468" t="s">
        <v>574</v>
      </c>
    </row>
    <row r="18" s="21" customFormat="1" spans="1:10">
      <c r="A18" s="441" t="s">
        <v>1477</v>
      </c>
      <c r="B18" s="442" t="s">
        <v>1478</v>
      </c>
      <c r="C18" s="430" t="s">
        <v>1479</v>
      </c>
      <c r="D18" s="431" t="s">
        <v>643</v>
      </c>
      <c r="E18" s="432" t="s">
        <v>1473</v>
      </c>
      <c r="F18" s="429" t="s">
        <v>448</v>
      </c>
      <c r="G18" s="430" t="s">
        <v>1474</v>
      </c>
      <c r="H18" s="431" t="s">
        <v>1475</v>
      </c>
      <c r="I18" s="432" t="s">
        <v>1679</v>
      </c>
      <c r="J18" s="468" t="s">
        <v>1680</v>
      </c>
    </row>
    <row r="19" s="21" customFormat="1" spans="1:10">
      <c r="A19" s="436" t="s">
        <v>1484</v>
      </c>
      <c r="B19" s="437"/>
      <c r="C19" s="430" t="s">
        <v>1485</v>
      </c>
      <c r="D19" s="431" t="s">
        <v>1486</v>
      </c>
      <c r="E19" s="432" t="s">
        <v>1480</v>
      </c>
      <c r="F19" s="429" t="s">
        <v>1681</v>
      </c>
      <c r="G19" s="430" t="s">
        <v>1481</v>
      </c>
      <c r="H19" s="431" t="s">
        <v>1482</v>
      </c>
      <c r="I19" s="432" t="s">
        <v>1682</v>
      </c>
      <c r="J19" s="468" t="s">
        <v>1683</v>
      </c>
    </row>
    <row r="20" s="21" customFormat="1" spans="1:10">
      <c r="A20" s="438" t="s">
        <v>1684</v>
      </c>
      <c r="B20" s="429" t="s">
        <v>1685</v>
      </c>
      <c r="C20" s="430" t="s">
        <v>1493</v>
      </c>
      <c r="D20" s="431" t="s">
        <v>1494</v>
      </c>
      <c r="E20" s="432" t="s">
        <v>1487</v>
      </c>
      <c r="F20" s="429" t="s">
        <v>1488</v>
      </c>
      <c r="G20" s="430" t="s">
        <v>1489</v>
      </c>
      <c r="H20" s="431" t="s">
        <v>449</v>
      </c>
      <c r="I20" s="432" t="s">
        <v>1686</v>
      </c>
      <c r="J20" s="468" t="s">
        <v>1687</v>
      </c>
    </row>
    <row r="21" s="21" customFormat="1" spans="1:10">
      <c r="A21" s="436" t="s">
        <v>1506</v>
      </c>
      <c r="B21" s="437"/>
      <c r="C21" s="443" t="s">
        <v>1501</v>
      </c>
      <c r="D21" s="431" t="s">
        <v>1502</v>
      </c>
      <c r="E21" s="432" t="s">
        <v>1688</v>
      </c>
      <c r="F21" s="429" t="s">
        <v>1689</v>
      </c>
      <c r="G21" s="430" t="s">
        <v>1690</v>
      </c>
      <c r="H21" s="431" t="s">
        <v>555</v>
      </c>
      <c r="I21" s="432" t="s">
        <v>1456</v>
      </c>
      <c r="J21" s="468" t="s">
        <v>1457</v>
      </c>
    </row>
    <row r="22" s="21" customFormat="1" spans="1:10">
      <c r="A22" s="428" t="s">
        <v>1491</v>
      </c>
      <c r="B22" s="429" t="s">
        <v>1492</v>
      </c>
      <c r="C22" s="430" t="s">
        <v>1507</v>
      </c>
      <c r="D22" s="431" t="s">
        <v>1508</v>
      </c>
      <c r="E22" s="432" t="s">
        <v>1495</v>
      </c>
      <c r="F22" s="429" t="s">
        <v>450</v>
      </c>
      <c r="G22" s="430" t="s">
        <v>1496</v>
      </c>
      <c r="H22" s="431" t="s">
        <v>569</v>
      </c>
      <c r="I22" s="432" t="s">
        <v>1464</v>
      </c>
      <c r="J22" s="468" t="s">
        <v>530</v>
      </c>
    </row>
    <row r="23" s="21" customFormat="1" spans="1:10">
      <c r="A23" s="428" t="s">
        <v>1499</v>
      </c>
      <c r="B23" s="429" t="s">
        <v>1500</v>
      </c>
      <c r="C23" s="430" t="s">
        <v>1515</v>
      </c>
      <c r="D23" s="431" t="s">
        <v>661</v>
      </c>
      <c r="E23" s="432" t="s">
        <v>1503</v>
      </c>
      <c r="F23" s="429" t="s">
        <v>453</v>
      </c>
      <c r="G23" s="430" t="s">
        <v>1504</v>
      </c>
      <c r="H23" s="431" t="s">
        <v>1505</v>
      </c>
      <c r="I23" s="432" t="s">
        <v>1691</v>
      </c>
      <c r="J23" s="468" t="s">
        <v>1692</v>
      </c>
    </row>
    <row r="24" s="21" customFormat="1" spans="1:10">
      <c r="A24" s="428" t="s">
        <v>1693</v>
      </c>
      <c r="B24" s="429" t="s">
        <v>1694</v>
      </c>
      <c r="C24" s="430" t="s">
        <v>1522</v>
      </c>
      <c r="D24" s="431" t="s">
        <v>662</v>
      </c>
      <c r="E24" s="432" t="s">
        <v>1695</v>
      </c>
      <c r="F24" s="429" t="s">
        <v>1696</v>
      </c>
      <c r="G24" s="430" t="s">
        <v>1511</v>
      </c>
      <c r="H24" s="431" t="s">
        <v>559</v>
      </c>
      <c r="I24" s="432" t="s">
        <v>1697</v>
      </c>
      <c r="J24" s="468" t="s">
        <v>1698</v>
      </c>
    </row>
    <row r="25" s="21" customFormat="1" spans="1:10">
      <c r="A25" s="428" t="s">
        <v>1514</v>
      </c>
      <c r="B25" s="429" t="s">
        <v>597</v>
      </c>
      <c r="C25" s="430" t="s">
        <v>1526</v>
      </c>
      <c r="D25" s="431" t="s">
        <v>1527</v>
      </c>
      <c r="E25" s="432" t="s">
        <v>1699</v>
      </c>
      <c r="F25" s="429" t="s">
        <v>1700</v>
      </c>
      <c r="G25" s="430" t="s">
        <v>1517</v>
      </c>
      <c r="H25" s="431" t="s">
        <v>1518</v>
      </c>
      <c r="I25" s="432" t="s">
        <v>1701</v>
      </c>
      <c r="J25" s="468" t="s">
        <v>1702</v>
      </c>
    </row>
    <row r="26" s="21" customFormat="1" spans="1:10">
      <c r="A26" s="436" t="s">
        <v>1521</v>
      </c>
      <c r="B26" s="437"/>
      <c r="C26" s="430" t="s">
        <v>1531</v>
      </c>
      <c r="D26" s="431" t="s">
        <v>1532</v>
      </c>
      <c r="E26" s="432" t="s">
        <v>1509</v>
      </c>
      <c r="F26" s="429" t="s">
        <v>1510</v>
      </c>
      <c r="G26" s="430" t="s">
        <v>1524</v>
      </c>
      <c r="H26" s="431" t="s">
        <v>496</v>
      </c>
      <c r="I26" s="432" t="s">
        <v>1703</v>
      </c>
      <c r="J26" s="468" t="s">
        <v>1310</v>
      </c>
    </row>
    <row r="27" s="21" customFormat="1" spans="1:10">
      <c r="A27" s="428" t="s">
        <v>941</v>
      </c>
      <c r="B27" s="429" t="s">
        <v>606</v>
      </c>
      <c r="C27" s="430" t="s">
        <v>1539</v>
      </c>
      <c r="D27" s="431" t="s">
        <v>1540</v>
      </c>
      <c r="E27" s="432" t="s">
        <v>1704</v>
      </c>
      <c r="F27" s="429" t="s">
        <v>455</v>
      </c>
      <c r="G27" s="430" t="s">
        <v>1705</v>
      </c>
      <c r="H27" s="431" t="s">
        <v>1706</v>
      </c>
      <c r="I27" s="432" t="s">
        <v>1707</v>
      </c>
      <c r="J27" s="468" t="s">
        <v>537</v>
      </c>
    </row>
    <row r="28" s="21" customFormat="1" spans="1:10">
      <c r="A28" s="428" t="s">
        <v>1530</v>
      </c>
      <c r="B28" s="429" t="s">
        <v>609</v>
      </c>
      <c r="C28" s="430" t="s">
        <v>1547</v>
      </c>
      <c r="D28" s="431" t="s">
        <v>647</v>
      </c>
      <c r="E28" s="432" t="s">
        <v>1516</v>
      </c>
      <c r="F28" s="429" t="s">
        <v>456</v>
      </c>
      <c r="G28" s="430" t="s">
        <v>980</v>
      </c>
      <c r="H28" s="431" t="s">
        <v>493</v>
      </c>
      <c r="I28" s="432" t="s">
        <v>1470</v>
      </c>
      <c r="J28" s="468" t="s">
        <v>535</v>
      </c>
    </row>
    <row r="29" s="21" customFormat="1" spans="1:10">
      <c r="A29" s="428" t="s">
        <v>1537</v>
      </c>
      <c r="B29" s="429" t="s">
        <v>1538</v>
      </c>
      <c r="C29" s="430" t="s">
        <v>1554</v>
      </c>
      <c r="D29" s="431" t="s">
        <v>1555</v>
      </c>
      <c r="E29" s="432" t="s">
        <v>1523</v>
      </c>
      <c r="F29" s="429" t="s">
        <v>489</v>
      </c>
      <c r="G29" s="430" t="s">
        <v>1535</v>
      </c>
      <c r="H29" s="431" t="s">
        <v>495</v>
      </c>
      <c r="I29" s="432" t="s">
        <v>1708</v>
      </c>
      <c r="J29" s="468" t="s">
        <v>1709</v>
      </c>
    </row>
    <row r="30" s="21" customFormat="1" spans="1:10">
      <c r="A30" s="428" t="s">
        <v>1545</v>
      </c>
      <c r="B30" s="429" t="s">
        <v>1546</v>
      </c>
      <c r="C30" s="430" t="s">
        <v>1560</v>
      </c>
      <c r="D30" s="431" t="s">
        <v>664</v>
      </c>
      <c r="E30" s="432" t="s">
        <v>1528</v>
      </c>
      <c r="F30" s="429" t="s">
        <v>466</v>
      </c>
      <c r="G30" s="430" t="s">
        <v>1543</v>
      </c>
      <c r="H30" s="431" t="s">
        <v>619</v>
      </c>
      <c r="I30" s="432" t="s">
        <v>1476</v>
      </c>
      <c r="J30" s="468" t="s">
        <v>541</v>
      </c>
    </row>
    <row r="31" s="21" customFormat="1" spans="1:10">
      <c r="A31" s="428" t="s">
        <v>1552</v>
      </c>
      <c r="B31" s="429" t="s">
        <v>1553</v>
      </c>
      <c r="C31" s="430" t="s">
        <v>1566</v>
      </c>
      <c r="D31" s="431" t="s">
        <v>1567</v>
      </c>
      <c r="E31" s="432" t="s">
        <v>1272</v>
      </c>
      <c r="F31" s="429" t="s">
        <v>491</v>
      </c>
      <c r="G31" s="430" t="s">
        <v>1550</v>
      </c>
      <c r="H31" s="431" t="s">
        <v>499</v>
      </c>
      <c r="I31" s="432" t="s">
        <v>1483</v>
      </c>
      <c r="J31" s="468" t="s">
        <v>458</v>
      </c>
    </row>
    <row r="32" s="21" customFormat="1" spans="1:10">
      <c r="A32" s="428" t="s">
        <v>1558</v>
      </c>
      <c r="B32" s="429" t="s">
        <v>1559</v>
      </c>
      <c r="C32" s="430" t="s">
        <v>1573</v>
      </c>
      <c r="D32" s="431" t="s">
        <v>665</v>
      </c>
      <c r="E32" s="432" t="s">
        <v>1710</v>
      </c>
      <c r="F32" s="429" t="s">
        <v>1184</v>
      </c>
      <c r="G32" s="430" t="s">
        <v>1557</v>
      </c>
      <c r="H32" s="431" t="s">
        <v>498</v>
      </c>
      <c r="I32" s="432" t="s">
        <v>1711</v>
      </c>
      <c r="J32" s="468" t="s">
        <v>1712</v>
      </c>
    </row>
    <row r="33" s="21" customFormat="1" spans="1:10">
      <c r="A33" s="428" t="s">
        <v>1564</v>
      </c>
      <c r="B33" s="429" t="s">
        <v>1565</v>
      </c>
      <c r="C33" s="430" t="s">
        <v>1579</v>
      </c>
      <c r="D33" s="431" t="s">
        <v>666</v>
      </c>
      <c r="E33" s="432" t="s">
        <v>1533</v>
      </c>
      <c r="F33" s="429" t="s">
        <v>1534</v>
      </c>
      <c r="G33" s="430" t="s">
        <v>1713</v>
      </c>
      <c r="H33" s="431" t="s">
        <v>500</v>
      </c>
      <c r="I33" s="432" t="s">
        <v>1714</v>
      </c>
      <c r="J33" s="468" t="s">
        <v>1715</v>
      </c>
    </row>
    <row r="34" s="21" customFormat="1" spans="1:10">
      <c r="A34" s="444" t="s">
        <v>1571</v>
      </c>
      <c r="B34" s="429" t="s">
        <v>1572</v>
      </c>
      <c r="C34" s="433" t="s">
        <v>1583</v>
      </c>
      <c r="D34" s="431" t="s">
        <v>1584</v>
      </c>
      <c r="E34" s="432" t="s">
        <v>1541</v>
      </c>
      <c r="F34" s="429" t="s">
        <v>1542</v>
      </c>
      <c r="G34" s="430" t="s">
        <v>1716</v>
      </c>
      <c r="H34" s="431" t="s">
        <v>501</v>
      </c>
      <c r="I34" s="432" t="s">
        <v>1490</v>
      </c>
      <c r="J34" s="468" t="s">
        <v>543</v>
      </c>
    </row>
    <row r="35" s="21" customFormat="1" spans="1:10">
      <c r="A35" s="444" t="s">
        <v>1577</v>
      </c>
      <c r="B35" s="429" t="s">
        <v>1578</v>
      </c>
      <c r="C35" s="433" t="s">
        <v>1590</v>
      </c>
      <c r="D35" s="431" t="s">
        <v>1591</v>
      </c>
      <c r="E35" s="432" t="s">
        <v>1548</v>
      </c>
      <c r="F35" s="429" t="s">
        <v>1549</v>
      </c>
      <c r="G35" s="430" t="s">
        <v>1563</v>
      </c>
      <c r="H35" s="431" t="s">
        <v>620</v>
      </c>
      <c r="I35" s="432" t="s">
        <v>1497</v>
      </c>
      <c r="J35" s="468" t="s">
        <v>1498</v>
      </c>
    </row>
    <row r="36" s="21" customFormat="1" spans="1:10">
      <c r="A36" s="428" t="s">
        <v>1581</v>
      </c>
      <c r="B36" s="429" t="s">
        <v>1582</v>
      </c>
      <c r="C36" s="445" t="s">
        <v>1596</v>
      </c>
      <c r="D36" s="446"/>
      <c r="E36" s="447" t="s">
        <v>1097</v>
      </c>
      <c r="F36" s="448" t="s">
        <v>492</v>
      </c>
      <c r="G36" s="430" t="s">
        <v>1717</v>
      </c>
      <c r="H36" s="431" t="s">
        <v>1718</v>
      </c>
      <c r="I36" s="432" t="s">
        <v>1320</v>
      </c>
      <c r="J36" s="468" t="s">
        <v>1719</v>
      </c>
    </row>
    <row r="37" s="21" customFormat="1" spans="1:10">
      <c r="A37" s="428" t="s">
        <v>1588</v>
      </c>
      <c r="B37" s="429" t="s">
        <v>1589</v>
      </c>
      <c r="C37" s="430" t="s">
        <v>1720</v>
      </c>
      <c r="D37" s="431" t="s">
        <v>1721</v>
      </c>
      <c r="E37" s="432" t="s">
        <v>1722</v>
      </c>
      <c r="F37" s="429" t="s">
        <v>1723</v>
      </c>
      <c r="G37" s="430" t="s">
        <v>1570</v>
      </c>
      <c r="H37" s="431" t="s">
        <v>504</v>
      </c>
      <c r="I37" s="469" t="s">
        <v>1724</v>
      </c>
      <c r="J37" s="470" t="s">
        <v>1279</v>
      </c>
    </row>
    <row r="38" s="21" customFormat="1" spans="1:10">
      <c r="A38" s="428" t="s">
        <v>1594</v>
      </c>
      <c r="B38" s="429" t="s">
        <v>1595</v>
      </c>
      <c r="C38" s="430" t="s">
        <v>1600</v>
      </c>
      <c r="D38" s="431" t="s">
        <v>1725</v>
      </c>
      <c r="E38" s="432" t="s">
        <v>1726</v>
      </c>
      <c r="F38" s="429" t="s">
        <v>470</v>
      </c>
      <c r="G38" s="430" t="s">
        <v>1576</v>
      </c>
      <c r="H38" s="431" t="s">
        <v>505</v>
      </c>
      <c r="I38" s="432" t="s">
        <v>1055</v>
      </c>
      <c r="J38" s="468" t="s">
        <v>547</v>
      </c>
    </row>
    <row r="39" s="21" customFormat="1" spans="1:10">
      <c r="A39" s="428" t="s">
        <v>1599</v>
      </c>
      <c r="B39" s="429" t="s">
        <v>622</v>
      </c>
      <c r="C39" s="430" t="s">
        <v>1608</v>
      </c>
      <c r="D39" s="431" t="s">
        <v>645</v>
      </c>
      <c r="E39" s="432" t="s">
        <v>1556</v>
      </c>
      <c r="F39" s="429" t="s">
        <v>472</v>
      </c>
      <c r="G39" s="430" t="s">
        <v>1580</v>
      </c>
      <c r="H39" s="431" t="s">
        <v>506</v>
      </c>
      <c r="I39" s="432" t="s">
        <v>1512</v>
      </c>
      <c r="J39" s="468" t="s">
        <v>1513</v>
      </c>
    </row>
    <row r="40" s="21" customFormat="1" spans="1:10">
      <c r="A40" s="428" t="s">
        <v>1606</v>
      </c>
      <c r="B40" s="429" t="s">
        <v>1607</v>
      </c>
      <c r="C40" s="430" t="s">
        <v>1727</v>
      </c>
      <c r="D40" s="431" t="s">
        <v>1728</v>
      </c>
      <c r="E40" s="432" t="s">
        <v>1561</v>
      </c>
      <c r="F40" s="429" t="s">
        <v>1562</v>
      </c>
      <c r="G40" s="430" t="s">
        <v>1587</v>
      </c>
      <c r="H40" s="431" t="s">
        <v>624</v>
      </c>
      <c r="I40" s="432" t="s">
        <v>1519</v>
      </c>
      <c r="J40" s="468" t="s">
        <v>1520</v>
      </c>
    </row>
    <row r="41" s="21" customFormat="1" spans="1:10">
      <c r="A41" s="428" t="s">
        <v>1611</v>
      </c>
      <c r="B41" s="429" t="s">
        <v>625</v>
      </c>
      <c r="C41" s="430" t="s">
        <v>1612</v>
      </c>
      <c r="D41" s="431" t="s">
        <v>635</v>
      </c>
      <c r="E41" s="432" t="s">
        <v>1568</v>
      </c>
      <c r="F41" s="429" t="s">
        <v>1569</v>
      </c>
      <c r="G41" s="430" t="s">
        <v>1593</v>
      </c>
      <c r="H41" s="431" t="s">
        <v>507</v>
      </c>
      <c r="I41" s="432" t="s">
        <v>1525</v>
      </c>
      <c r="J41" s="468" t="s">
        <v>1002</v>
      </c>
    </row>
    <row r="42" s="21" customFormat="1" spans="1:10">
      <c r="A42" s="428" t="s">
        <v>1615</v>
      </c>
      <c r="B42" s="429" t="s">
        <v>1616</v>
      </c>
      <c r="C42" s="430" t="s">
        <v>1729</v>
      </c>
      <c r="D42" s="431" t="s">
        <v>615</v>
      </c>
      <c r="E42" s="432" t="s">
        <v>1730</v>
      </c>
      <c r="F42" s="429" t="s">
        <v>1731</v>
      </c>
      <c r="G42" s="430" t="s">
        <v>1597</v>
      </c>
      <c r="H42" s="431" t="s">
        <v>1598</v>
      </c>
      <c r="I42" s="432" t="s">
        <v>1529</v>
      </c>
      <c r="J42" s="468" t="s">
        <v>549</v>
      </c>
    </row>
    <row r="43" s="21" customFormat="1" spans="1:10">
      <c r="A43" s="441" t="s">
        <v>1620</v>
      </c>
      <c r="B43" s="442" t="s">
        <v>1621</v>
      </c>
      <c r="C43" s="430" t="s">
        <v>1732</v>
      </c>
      <c r="D43" s="431" t="s">
        <v>640</v>
      </c>
      <c r="E43" s="432" t="s">
        <v>1733</v>
      </c>
      <c r="F43" s="429" t="s">
        <v>630</v>
      </c>
      <c r="G43" s="430" t="s">
        <v>1734</v>
      </c>
      <c r="H43" s="431" t="s">
        <v>509</v>
      </c>
      <c r="I43" s="432" t="s">
        <v>1735</v>
      </c>
      <c r="J43" s="468" t="s">
        <v>550</v>
      </c>
    </row>
    <row r="44" s="21" customFormat="1" spans="1:10">
      <c r="A44" s="428" t="s">
        <v>1624</v>
      </c>
      <c r="B44" s="429" t="s">
        <v>1625</v>
      </c>
      <c r="C44" s="430" t="s">
        <v>1617</v>
      </c>
      <c r="D44" s="431" t="s">
        <v>587</v>
      </c>
      <c r="E44" s="432" t="s">
        <v>1574</v>
      </c>
      <c r="F44" s="429" t="s">
        <v>1575</v>
      </c>
      <c r="G44" s="430" t="s">
        <v>1114</v>
      </c>
      <c r="H44" s="431" t="s">
        <v>508</v>
      </c>
      <c r="I44" s="432" t="s">
        <v>1736</v>
      </c>
      <c r="J44" s="468" t="s">
        <v>1737</v>
      </c>
    </row>
    <row r="45" s="21" customFormat="1" spans="1:10">
      <c r="A45" s="428" t="s">
        <v>1628</v>
      </c>
      <c r="B45" s="429" t="s">
        <v>1629</v>
      </c>
      <c r="C45" s="430" t="s">
        <v>1738</v>
      </c>
      <c r="D45" s="431" t="s">
        <v>1739</v>
      </c>
      <c r="E45" s="432" t="s">
        <v>1740</v>
      </c>
      <c r="F45" s="429" t="s">
        <v>1741</v>
      </c>
      <c r="G45" s="430" t="s">
        <v>1604</v>
      </c>
      <c r="H45" s="431" t="s">
        <v>1605</v>
      </c>
      <c r="I45" s="471" t="s">
        <v>1742</v>
      </c>
      <c r="J45" s="468" t="s">
        <v>1700</v>
      </c>
    </row>
    <row r="46" s="21" customFormat="1" spans="1:10">
      <c r="A46" s="428" t="s">
        <v>1632</v>
      </c>
      <c r="B46" s="429" t="s">
        <v>1633</v>
      </c>
      <c r="C46" s="430" t="s">
        <v>1622</v>
      </c>
      <c r="D46" s="431" t="s">
        <v>651</v>
      </c>
      <c r="E46" s="432" t="s">
        <v>1191</v>
      </c>
      <c r="F46" s="429" t="s">
        <v>459</v>
      </c>
      <c r="G46" s="449" t="s">
        <v>1610</v>
      </c>
      <c r="H46" s="450" t="s">
        <v>480</v>
      </c>
      <c r="I46" s="471" t="s">
        <v>1536</v>
      </c>
      <c r="J46" s="468" t="s">
        <v>560</v>
      </c>
    </row>
    <row r="47" s="21" customFormat="1" spans="1:10">
      <c r="A47" s="428" t="s">
        <v>1635</v>
      </c>
      <c r="B47" s="429" t="s">
        <v>1636</v>
      </c>
      <c r="C47" s="430" t="s">
        <v>1743</v>
      </c>
      <c r="D47" s="431" t="s">
        <v>511</v>
      </c>
      <c r="E47" s="432" t="s">
        <v>1585</v>
      </c>
      <c r="F47" s="429" t="s">
        <v>1586</v>
      </c>
      <c r="G47" s="430" t="s">
        <v>1286</v>
      </c>
      <c r="H47" s="431" t="s">
        <v>1614</v>
      </c>
      <c r="I47" s="471" t="s">
        <v>1544</v>
      </c>
      <c r="J47" s="468" t="s">
        <v>573</v>
      </c>
    </row>
    <row r="48" s="21" customFormat="1" spans="1:10">
      <c r="A48" s="428" t="s">
        <v>1638</v>
      </c>
      <c r="B48" s="429" t="s">
        <v>1639</v>
      </c>
      <c r="C48" s="451" t="s">
        <v>1744</v>
      </c>
      <c r="D48" s="431" t="s">
        <v>1745</v>
      </c>
      <c r="E48" s="432" t="s">
        <v>1592</v>
      </c>
      <c r="F48" s="429" t="s">
        <v>462</v>
      </c>
      <c r="G48" s="430" t="s">
        <v>1619</v>
      </c>
      <c r="H48" s="431" t="s">
        <v>515</v>
      </c>
      <c r="I48" s="472" t="s">
        <v>1551</v>
      </c>
      <c r="J48" s="473" t="s">
        <v>1551</v>
      </c>
    </row>
    <row r="49" s="21" customFormat="1" spans="1:10">
      <c r="A49" s="444" t="s">
        <v>1641</v>
      </c>
      <c r="B49" s="429" t="s">
        <v>1642</v>
      </c>
      <c r="C49" s="430" t="s">
        <v>1746</v>
      </c>
      <c r="D49" s="431" t="s">
        <v>658</v>
      </c>
      <c r="E49" s="432" t="s">
        <v>1040</v>
      </c>
      <c r="F49" s="429" t="s">
        <v>436</v>
      </c>
      <c r="G49" s="430" t="s">
        <v>1623</v>
      </c>
      <c r="H49" s="431" t="s">
        <v>516</v>
      </c>
      <c r="I49" s="472" t="s">
        <v>1551</v>
      </c>
      <c r="J49" s="473" t="s">
        <v>1551</v>
      </c>
    </row>
    <row r="50" s="21" customFormat="1" spans="1:10">
      <c r="A50" s="436" t="s">
        <v>1380</v>
      </c>
      <c r="B50" s="437"/>
      <c r="C50" s="430" t="s">
        <v>1747</v>
      </c>
      <c r="D50" s="431" t="s">
        <v>1748</v>
      </c>
      <c r="E50" s="432" t="s">
        <v>1602</v>
      </c>
      <c r="F50" s="429" t="s">
        <v>1603</v>
      </c>
      <c r="G50" s="430" t="s">
        <v>1627</v>
      </c>
      <c r="H50" s="431" t="s">
        <v>517</v>
      </c>
      <c r="I50" s="472" t="s">
        <v>1551</v>
      </c>
      <c r="J50" s="473" t="s">
        <v>1551</v>
      </c>
    </row>
    <row r="51" s="21" customFormat="1" ht="15" spans="1:10">
      <c r="A51" s="428" t="s">
        <v>1643</v>
      </c>
      <c r="B51" s="429" t="s">
        <v>1644</v>
      </c>
      <c r="C51" s="430" t="s">
        <v>1626</v>
      </c>
      <c r="D51" s="431" t="s">
        <v>1749</v>
      </c>
      <c r="E51" s="432" t="s">
        <v>1750</v>
      </c>
      <c r="F51" s="429" t="s">
        <v>457</v>
      </c>
      <c r="G51" s="430" t="s">
        <v>1631</v>
      </c>
      <c r="H51" s="431" t="s">
        <v>519</v>
      </c>
      <c r="I51" s="474" t="s">
        <v>1551</v>
      </c>
      <c r="J51" s="475" t="s">
        <v>1551</v>
      </c>
    </row>
    <row r="52" s="21" customFormat="1" ht="15" spans="1:10">
      <c r="A52" s="428" t="s">
        <v>1645</v>
      </c>
      <c r="B52" s="429" t="s">
        <v>1646</v>
      </c>
      <c r="C52" s="430" t="s">
        <v>1630</v>
      </c>
      <c r="D52" s="431" t="s">
        <v>1751</v>
      </c>
      <c r="E52" s="432" t="s">
        <v>1609</v>
      </c>
      <c r="F52" s="429" t="s">
        <v>463</v>
      </c>
      <c r="G52" s="433" t="s">
        <v>1634</v>
      </c>
      <c r="H52" s="431" t="s">
        <v>520</v>
      </c>
      <c r="I52" s="474" t="s">
        <v>1551</v>
      </c>
      <c r="J52" s="475" t="s">
        <v>1551</v>
      </c>
    </row>
    <row r="53" s="21" customFormat="1" ht="15" spans="1:10">
      <c r="A53" s="428" t="s">
        <v>876</v>
      </c>
      <c r="B53" s="429" t="s">
        <v>607</v>
      </c>
      <c r="C53" s="452" t="s">
        <v>1551</v>
      </c>
      <c r="D53" s="453" t="s">
        <v>1551</v>
      </c>
      <c r="E53" s="432" t="s">
        <v>1613</v>
      </c>
      <c r="F53" s="429" t="s">
        <v>605</v>
      </c>
      <c r="G53" s="433" t="s">
        <v>1637</v>
      </c>
      <c r="H53" s="431" t="s">
        <v>521</v>
      </c>
      <c r="I53" s="474" t="s">
        <v>1551</v>
      </c>
      <c r="J53" s="475" t="s">
        <v>1551</v>
      </c>
    </row>
    <row r="54" s="21" customFormat="1" ht="15" spans="1:10">
      <c r="A54" s="454" t="s">
        <v>798</v>
      </c>
      <c r="B54" s="455" t="s">
        <v>650</v>
      </c>
      <c r="C54" s="456" t="s">
        <v>1551</v>
      </c>
      <c r="D54" s="457" t="s">
        <v>1551</v>
      </c>
      <c r="E54" s="458" t="s">
        <v>1618</v>
      </c>
      <c r="F54" s="455" t="s">
        <v>437</v>
      </c>
      <c r="G54" s="459" t="s">
        <v>1640</v>
      </c>
      <c r="H54" s="460" t="s">
        <v>434</v>
      </c>
      <c r="I54" s="474" t="s">
        <v>1551</v>
      </c>
      <c r="J54" s="475" t="s">
        <v>1551</v>
      </c>
    </row>
    <row r="55" s="21" customFormat="1" spans="1:8">
      <c r="A55" s="461" t="s">
        <v>1647</v>
      </c>
      <c r="B55" s="462"/>
      <c r="C55" s="463"/>
      <c r="D55" s="464"/>
      <c r="E55" s="463"/>
      <c r="F55" s="464"/>
      <c r="H55" s="465"/>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52"/>
  <sheetViews>
    <sheetView zoomScale="85" zoomScaleNormal="85" topLeftCell="C1" workbookViewId="0">
      <selection activeCell="K1" sqref="K1"/>
    </sheetView>
  </sheetViews>
  <sheetFormatPr defaultColWidth="8.89166666666667" defaultRowHeight="13.5"/>
  <cols>
    <col min="1" max="1" width="8.525" customWidth="1"/>
    <col min="2" max="10" width="18.625" customWidth="1"/>
    <col min="11" max="12" width="20.1083333333333" customWidth="1"/>
  </cols>
  <sheetData>
    <row r="1" customFormat="1" ht="51" customHeight="1" spans="1:11">
      <c r="A1" s="403" t="s">
        <v>1752</v>
      </c>
      <c r="B1" s="403"/>
      <c r="C1" s="403"/>
      <c r="D1" s="403"/>
      <c r="E1" s="403"/>
      <c r="F1" s="403"/>
      <c r="G1" s="403"/>
      <c r="H1" s="403"/>
      <c r="I1" s="403"/>
      <c r="J1" s="403"/>
      <c r="K1" s="26" t="s">
        <v>669</v>
      </c>
    </row>
    <row r="2" s="402" customFormat="1" ht="30" customHeight="1" spans="1:48">
      <c r="A2" s="404" t="s">
        <v>1753</v>
      </c>
      <c r="B2" s="404"/>
      <c r="C2" s="404"/>
      <c r="D2" s="404"/>
      <c r="E2" s="404"/>
      <c r="F2" s="404"/>
      <c r="G2" s="404"/>
      <c r="H2" s="404"/>
      <c r="I2" s="404"/>
      <c r="J2" s="404"/>
      <c r="K2" s="37" t="s">
        <v>305</v>
      </c>
      <c r="L2"/>
      <c r="M2"/>
      <c r="N2"/>
      <c r="O2"/>
      <c r="P2"/>
      <c r="Q2"/>
      <c r="R2"/>
      <c r="S2"/>
      <c r="T2"/>
      <c r="U2"/>
      <c r="V2"/>
      <c r="W2"/>
      <c r="X2"/>
      <c r="Y2"/>
      <c r="Z2"/>
      <c r="AA2"/>
      <c r="AB2"/>
      <c r="AC2"/>
      <c r="AD2"/>
      <c r="AE2"/>
      <c r="AF2"/>
      <c r="AG2"/>
      <c r="AH2"/>
      <c r="AI2"/>
      <c r="AJ2"/>
      <c r="AK2"/>
      <c r="AL2"/>
      <c r="AM2"/>
      <c r="AN2"/>
      <c r="AO2"/>
      <c r="AP2"/>
      <c r="AQ2"/>
      <c r="AR2"/>
      <c r="AS2"/>
      <c r="AT2"/>
      <c r="AU2"/>
      <c r="AV2"/>
    </row>
    <row r="3" s="402" customFormat="1" ht="30" customHeight="1" spans="1:48">
      <c r="A3" s="404" t="s">
        <v>1754</v>
      </c>
      <c r="B3" s="404"/>
      <c r="C3" s="404"/>
      <c r="D3" s="404"/>
      <c r="E3" s="404"/>
      <c r="F3" s="404"/>
      <c r="G3" s="404"/>
      <c r="H3" s="404"/>
      <c r="I3" s="404"/>
      <c r="J3" s="404"/>
      <c r="K3"/>
      <c r="L3"/>
      <c r="M3"/>
      <c r="N3"/>
      <c r="O3"/>
      <c r="P3"/>
      <c r="Q3"/>
      <c r="R3"/>
      <c r="S3"/>
      <c r="T3"/>
      <c r="U3"/>
      <c r="V3"/>
      <c r="W3"/>
      <c r="X3"/>
      <c r="Y3"/>
      <c r="Z3"/>
      <c r="AA3"/>
      <c r="AB3"/>
      <c r="AC3"/>
      <c r="AD3"/>
      <c r="AE3"/>
      <c r="AF3"/>
      <c r="AG3"/>
      <c r="AH3"/>
      <c r="AI3"/>
      <c r="AJ3"/>
      <c r="AK3"/>
      <c r="AL3"/>
      <c r="AM3"/>
      <c r="AN3"/>
      <c r="AO3"/>
      <c r="AP3"/>
      <c r="AQ3"/>
      <c r="AR3"/>
      <c r="AS3"/>
      <c r="AT3"/>
      <c r="AU3"/>
      <c r="AV3"/>
    </row>
    <row r="4" s="402" customFormat="1" ht="30" customHeight="1" spans="1:48">
      <c r="A4" s="405" t="s">
        <v>1755</v>
      </c>
      <c r="B4" s="406"/>
      <c r="C4" s="406"/>
      <c r="D4" s="406"/>
      <c r="E4" s="406"/>
      <c r="F4" s="406"/>
      <c r="G4" s="406"/>
      <c r="H4" s="406"/>
      <c r="I4" s="406"/>
      <c r="J4" s="418"/>
      <c r="K4"/>
      <c r="L4"/>
      <c r="M4"/>
      <c r="N4"/>
      <c r="O4"/>
      <c r="P4"/>
      <c r="Q4"/>
      <c r="R4"/>
      <c r="S4"/>
      <c r="T4"/>
      <c r="U4"/>
      <c r="V4"/>
      <c r="W4"/>
      <c r="X4"/>
      <c r="Y4"/>
      <c r="Z4"/>
      <c r="AA4"/>
      <c r="AB4"/>
      <c r="AC4"/>
      <c r="AD4"/>
      <c r="AE4"/>
      <c r="AF4"/>
      <c r="AG4"/>
      <c r="AH4"/>
      <c r="AI4"/>
      <c r="AJ4"/>
      <c r="AK4"/>
      <c r="AL4"/>
      <c r="AM4"/>
      <c r="AN4"/>
      <c r="AO4"/>
      <c r="AP4"/>
      <c r="AQ4"/>
      <c r="AR4"/>
      <c r="AS4"/>
      <c r="AT4"/>
      <c r="AU4"/>
      <c r="AV4"/>
    </row>
    <row r="5" s="402" customFormat="1" ht="30" customHeight="1" spans="1:48">
      <c r="A5" s="407"/>
      <c r="B5" s="408" t="s">
        <v>1756</v>
      </c>
      <c r="C5" s="408" t="s">
        <v>328</v>
      </c>
      <c r="D5" s="408" t="s">
        <v>330</v>
      </c>
      <c r="E5" s="407" t="s">
        <v>332</v>
      </c>
      <c r="F5" s="408" t="s">
        <v>334</v>
      </c>
      <c r="G5" s="408" t="s">
        <v>1757</v>
      </c>
      <c r="H5" s="408" t="s">
        <v>336</v>
      </c>
      <c r="I5" s="419" t="s">
        <v>338</v>
      </c>
      <c r="J5" s="419" t="s">
        <v>340</v>
      </c>
      <c r="K5"/>
      <c r="L5"/>
      <c r="M5"/>
      <c r="N5"/>
      <c r="O5"/>
      <c r="P5"/>
      <c r="Q5"/>
      <c r="R5"/>
      <c r="S5"/>
      <c r="T5"/>
      <c r="U5"/>
      <c r="V5"/>
      <c r="W5"/>
      <c r="X5"/>
      <c r="Y5"/>
      <c r="Z5"/>
      <c r="AA5"/>
      <c r="AB5"/>
      <c r="AC5"/>
      <c r="AD5"/>
      <c r="AE5"/>
      <c r="AF5"/>
      <c r="AG5"/>
      <c r="AH5"/>
      <c r="AI5"/>
      <c r="AJ5"/>
      <c r="AK5"/>
      <c r="AL5"/>
      <c r="AM5"/>
      <c r="AN5"/>
      <c r="AO5"/>
      <c r="AP5"/>
      <c r="AQ5"/>
      <c r="AR5"/>
      <c r="AS5"/>
      <c r="AT5"/>
      <c r="AU5"/>
      <c r="AV5"/>
    </row>
    <row r="6" customFormat="1" ht="40" customHeight="1" spans="1:10">
      <c r="A6" s="409" t="s">
        <v>1758</v>
      </c>
      <c r="B6" s="410" t="s">
        <v>1759</v>
      </c>
      <c r="C6" s="410" t="s">
        <v>312</v>
      </c>
      <c r="D6" s="411" t="s">
        <v>1760</v>
      </c>
      <c r="E6" s="412" t="s">
        <v>638</v>
      </c>
      <c r="F6" s="410" t="s">
        <v>1761</v>
      </c>
      <c r="G6" s="410" t="s">
        <v>1762</v>
      </c>
      <c r="H6" s="410" t="s">
        <v>1763</v>
      </c>
      <c r="I6" s="420" t="s">
        <v>1764</v>
      </c>
      <c r="J6" s="421" t="s">
        <v>1765</v>
      </c>
    </row>
    <row r="7" customFormat="1" spans="1:10">
      <c r="A7" s="413">
        <v>1</v>
      </c>
      <c r="B7" s="414">
        <v>395.680391277777</v>
      </c>
      <c r="C7" s="414">
        <v>398.770070277777</v>
      </c>
      <c r="D7" s="414">
        <v>534.931505277778</v>
      </c>
      <c r="E7" s="414">
        <v>565.36031736776</v>
      </c>
      <c r="F7" s="414">
        <v>449.775437037037</v>
      </c>
      <c r="G7" s="414">
        <v>438.787915787037</v>
      </c>
      <c r="H7" s="414">
        <v>441.901545787037</v>
      </c>
      <c r="I7" s="414">
        <v>489.514421527777</v>
      </c>
      <c r="J7" s="414">
        <v>587.234501527778</v>
      </c>
    </row>
    <row r="8" customFormat="1" spans="1:10">
      <c r="A8" s="413">
        <v>1.5</v>
      </c>
      <c r="B8" s="414">
        <v>427.515179592592</v>
      </c>
      <c r="C8" s="414">
        <v>431.275486592592</v>
      </c>
      <c r="D8" s="414">
        <v>607.818307592592</v>
      </c>
      <c r="E8" s="414">
        <v>611.385323434948</v>
      </c>
      <c r="F8" s="414">
        <v>489.430226851852</v>
      </c>
      <c r="G8" s="414">
        <v>481.945539351852</v>
      </c>
      <c r="H8" s="414">
        <v>483.622109351852</v>
      </c>
      <c r="I8" s="414">
        <v>538.779550092592</v>
      </c>
      <c r="J8" s="414">
        <v>674.102700092592</v>
      </c>
    </row>
    <row r="9" customFormat="1" spans="1:10">
      <c r="A9" s="413">
        <v>2</v>
      </c>
      <c r="B9" s="414">
        <v>446.925020481481</v>
      </c>
      <c r="C9" s="414">
        <v>449.775189481481</v>
      </c>
      <c r="D9" s="414">
        <v>651.370756481481</v>
      </c>
      <c r="E9" s="414">
        <v>659.14402637365</v>
      </c>
      <c r="F9" s="414">
        <v>519.736184259259</v>
      </c>
      <c r="G9" s="414">
        <v>515.365126759259</v>
      </c>
      <c r="H9" s="414">
        <v>516.083656759259</v>
      </c>
      <c r="I9" s="414">
        <v>576.823268981481</v>
      </c>
      <c r="J9" s="414">
        <v>749.030958981481</v>
      </c>
    </row>
    <row r="10" customFormat="1" spans="1:10">
      <c r="A10" s="413">
        <v>2.5</v>
      </c>
      <c r="B10" s="414">
        <v>463.573286314815</v>
      </c>
      <c r="C10" s="414">
        <v>471.860332314815</v>
      </c>
      <c r="D10" s="414">
        <v>723.705097314815</v>
      </c>
      <c r="E10" s="414">
        <v>708.047413785206</v>
      </c>
      <c r="F10" s="414">
        <v>567.953456574073</v>
      </c>
      <c r="G10" s="414">
        <v>558.283240324074</v>
      </c>
      <c r="H10" s="414">
        <v>561.636380324074</v>
      </c>
      <c r="I10" s="414">
        <v>624.577896064815</v>
      </c>
      <c r="J10" s="414">
        <v>833.670126064815</v>
      </c>
    </row>
    <row r="11" customFormat="1" spans="1:10">
      <c r="A11" s="413">
        <v>3</v>
      </c>
      <c r="B11" s="414">
        <v>481.595557685185</v>
      </c>
      <c r="C11" s="414">
        <v>489.020367685185</v>
      </c>
      <c r="D11" s="414">
        <v>769.247067685185</v>
      </c>
      <c r="E11" s="414">
        <v>747.45992216938</v>
      </c>
      <c r="F11" s="414">
        <v>598.079781481481</v>
      </c>
      <c r="G11" s="414">
        <v>585.475567731481</v>
      </c>
      <c r="H11" s="414">
        <v>593.858417731481</v>
      </c>
      <c r="I11" s="414">
        <v>661.293922935185</v>
      </c>
      <c r="J11" s="414">
        <v>852.895935185185</v>
      </c>
    </row>
    <row r="12" customFormat="1" spans="1:10">
      <c r="A12" s="413">
        <v>3.5</v>
      </c>
      <c r="B12" s="414">
        <v>502.700298</v>
      </c>
      <c r="C12" s="414">
        <v>507.370743</v>
      </c>
      <c r="D12" s="414">
        <v>841.17583</v>
      </c>
      <c r="E12" s="414">
        <v>786.872430553555</v>
      </c>
      <c r="F12" s="414">
        <v>629.887441833333</v>
      </c>
      <c r="G12" s="414">
        <v>618.905908333333</v>
      </c>
      <c r="H12" s="414">
        <v>626.570228333333</v>
      </c>
      <c r="I12" s="414">
        <v>705.972435</v>
      </c>
      <c r="J12" s="414">
        <v>878.7789</v>
      </c>
    </row>
    <row r="13" customFormat="1" spans="1:10">
      <c r="A13" s="413">
        <v>4</v>
      </c>
      <c r="B13" s="414">
        <v>517.944253370371</v>
      </c>
      <c r="C13" s="414">
        <v>532.051392370371</v>
      </c>
      <c r="D13" s="414">
        <v>887.196820370371</v>
      </c>
      <c r="E13" s="414">
        <v>840.243421441704</v>
      </c>
      <c r="F13" s="414">
        <v>666.540414240741</v>
      </c>
      <c r="G13" s="414">
        <v>644.661175740741</v>
      </c>
      <c r="H13" s="414">
        <v>650.40941574074</v>
      </c>
      <c r="I13" s="414">
        <v>739.023958870371</v>
      </c>
      <c r="J13" s="414">
        <v>903.962520370371</v>
      </c>
    </row>
    <row r="14" customFormat="1" spans="1:10">
      <c r="A14" s="413">
        <v>4.5</v>
      </c>
      <c r="B14" s="414">
        <v>535.743755685185</v>
      </c>
      <c r="C14" s="414">
        <v>547.791108685185</v>
      </c>
      <c r="D14" s="414">
        <v>960.562642685185</v>
      </c>
      <c r="E14" s="414">
        <v>880.64502611796</v>
      </c>
      <c r="F14" s="414">
        <v>718.071723092592</v>
      </c>
      <c r="G14" s="414">
        <v>677.133476342592</v>
      </c>
      <c r="H14" s="414">
        <v>682.402696342592</v>
      </c>
      <c r="I14" s="414">
        <v>782.876161435185</v>
      </c>
      <c r="J14" s="414">
        <v>932.240585185185</v>
      </c>
    </row>
    <row r="15" customFormat="1" spans="1:10">
      <c r="A15" s="415">
        <v>5</v>
      </c>
      <c r="B15" s="414">
        <v>557.981403055556</v>
      </c>
      <c r="C15" s="414">
        <v>557.957452055556</v>
      </c>
      <c r="D15" s="414">
        <v>1007.06265305556</v>
      </c>
      <c r="E15" s="414">
        <v>921.3355802728</v>
      </c>
      <c r="F15" s="414">
        <v>752.021409462963</v>
      </c>
      <c r="G15" s="414">
        <v>706.388766712963</v>
      </c>
      <c r="H15" s="414">
        <v>709.023376712963</v>
      </c>
      <c r="I15" s="414">
        <v>816.490533805556</v>
      </c>
      <c r="J15" s="414">
        <v>959.819305555556</v>
      </c>
    </row>
    <row r="16" customFormat="1" spans="1:10">
      <c r="A16" s="415">
        <v>5.5</v>
      </c>
      <c r="B16" s="414">
        <v>577.577230370371</v>
      </c>
      <c r="C16" s="414">
        <v>584.211657370371</v>
      </c>
      <c r="D16" s="414">
        <v>1079.47043537037</v>
      </c>
      <c r="E16" s="414">
        <v>992.560872545303</v>
      </c>
      <c r="F16" s="414">
        <v>781.314214814815</v>
      </c>
      <c r="G16" s="414">
        <v>728.622014814815</v>
      </c>
      <c r="H16" s="414">
        <v>732.214664814815</v>
      </c>
      <c r="I16" s="414">
        <v>840.798720370371</v>
      </c>
      <c r="J16" s="414">
        <v>991.690020370371</v>
      </c>
    </row>
    <row r="17" customFormat="1" spans="1:10">
      <c r="A17" s="415">
        <v>6</v>
      </c>
      <c r="B17" s="414">
        <v>592.437969740741</v>
      </c>
      <c r="C17" s="414">
        <v>607.14388374074</v>
      </c>
      <c r="D17" s="414">
        <v>1125.49142574075</v>
      </c>
      <c r="E17" s="414">
        <v>1027.80584037295</v>
      </c>
      <c r="F17" s="414">
        <v>800.842222222223</v>
      </c>
      <c r="G17" s="414">
        <v>748.150022222222</v>
      </c>
      <c r="H17" s="414">
        <v>752.940222222223</v>
      </c>
      <c r="I17" s="414">
        <v>863.587240740741</v>
      </c>
      <c r="J17" s="414">
        <v>1014.47854074074</v>
      </c>
    </row>
    <row r="18" customFormat="1" spans="1:10">
      <c r="A18" s="415">
        <v>6.5</v>
      </c>
      <c r="B18" s="414">
        <v>611.002315574074</v>
      </c>
      <c r="C18" s="414">
        <v>633.133039574074</v>
      </c>
      <c r="D18" s="414">
        <v>1197.82576657408</v>
      </c>
      <c r="E18" s="414">
        <v>1062.77297216351</v>
      </c>
      <c r="F18" s="414">
        <v>823.165286574074</v>
      </c>
      <c r="G18" s="414">
        <v>770.772474074074</v>
      </c>
      <c r="H18" s="414">
        <v>775.562674074075</v>
      </c>
      <c r="I18" s="414">
        <v>896.821574074075</v>
      </c>
      <c r="J18" s="414">
        <v>1047.71287407408</v>
      </c>
    </row>
    <row r="19" customFormat="1" spans="1:10">
      <c r="A19" s="415">
        <v>7</v>
      </c>
      <c r="B19" s="414">
        <v>625.358495462963</v>
      </c>
      <c r="C19" s="414">
        <v>654.842176462963</v>
      </c>
      <c r="D19" s="414">
        <v>1243.77331546296</v>
      </c>
      <c r="E19" s="414">
        <v>1098.01793999116</v>
      </c>
      <c r="F19" s="414">
        <v>860.719598444444</v>
      </c>
      <c r="G19" s="414">
        <v>789.968344444444</v>
      </c>
      <c r="H19" s="414">
        <v>794.758544444444</v>
      </c>
      <c r="I19" s="414">
        <v>922.171262962963</v>
      </c>
      <c r="J19" s="414">
        <v>1068.27236296296</v>
      </c>
    </row>
    <row r="20" customFormat="1" spans="1:10">
      <c r="A20" s="415">
        <v>7.5</v>
      </c>
      <c r="B20" s="414">
        <v>644.690861777777</v>
      </c>
      <c r="C20" s="414">
        <v>682.246029777777</v>
      </c>
      <c r="D20" s="414">
        <v>1316.18109777777</v>
      </c>
      <c r="E20" s="414">
        <v>1132.42939970751</v>
      </c>
      <c r="F20" s="414">
        <v>913.256849296296</v>
      </c>
      <c r="G20" s="414">
        <v>811.644731796296</v>
      </c>
      <c r="H20" s="414">
        <v>814.985896296296</v>
      </c>
      <c r="I20" s="414">
        <v>955.239527777777</v>
      </c>
      <c r="J20" s="414">
        <v>1096.55042777777</v>
      </c>
    </row>
    <row r="21" customFormat="1" spans="1:10">
      <c r="A21" s="415">
        <v>8</v>
      </c>
      <c r="B21" s="414">
        <v>660.868906148148</v>
      </c>
      <c r="C21" s="414">
        <v>704.411824148148</v>
      </c>
      <c r="D21" s="414">
        <v>1362.68110814815</v>
      </c>
      <c r="E21" s="414">
        <v>1168.23003960938</v>
      </c>
      <c r="F21" s="414">
        <v>937.503203703704</v>
      </c>
      <c r="G21" s="414">
        <v>833.316353703704</v>
      </c>
      <c r="H21" s="414">
        <v>834.513903703704</v>
      </c>
      <c r="I21" s="414">
        <v>986.410898148148</v>
      </c>
      <c r="J21" s="414">
        <v>1125.32669814815</v>
      </c>
    </row>
    <row r="22" customFormat="1" spans="1:10">
      <c r="A22" s="415">
        <v>8.5</v>
      </c>
      <c r="B22" s="414">
        <v>680.487095981481</v>
      </c>
      <c r="C22" s="414">
        <v>730.592587981481</v>
      </c>
      <c r="D22" s="414">
        <v>1432.62034898148</v>
      </c>
      <c r="E22" s="414">
        <v>1202.36366328862</v>
      </c>
      <c r="F22" s="414">
        <v>961.969882555556</v>
      </c>
      <c r="G22" s="414">
        <v>871.045898805556</v>
      </c>
      <c r="H22" s="414">
        <v>871.165653805556</v>
      </c>
      <c r="I22" s="414">
        <v>1028.89630523148</v>
      </c>
      <c r="J22" s="414">
        <v>1167.58457073148</v>
      </c>
    </row>
    <row r="23" customFormat="1" spans="1:10">
      <c r="A23" s="415">
        <v>9</v>
      </c>
      <c r="B23" s="414">
        <v>694.843275870371</v>
      </c>
      <c r="C23" s="414">
        <v>751.726900870371</v>
      </c>
      <c r="D23" s="414">
        <v>1478.56789787037</v>
      </c>
      <c r="E23" s="414">
        <v>1237.60863111626</v>
      </c>
      <c r="F23" s="414">
        <v>994.958351962963</v>
      </c>
      <c r="G23" s="414">
        <v>904.273878212963</v>
      </c>
      <c r="H23" s="414">
        <v>904.237951712963</v>
      </c>
      <c r="I23" s="414">
        <v>1068.95190812037</v>
      </c>
      <c r="J23" s="414">
        <v>1215.97512162037</v>
      </c>
    </row>
    <row r="24" customFormat="1" spans="1:10">
      <c r="A24" s="415">
        <v>9.5</v>
      </c>
      <c r="B24" s="414">
        <v>713.671082703704</v>
      </c>
      <c r="C24" s="414">
        <v>777.716056703704</v>
      </c>
      <c r="D24" s="414">
        <v>1549.46517870371</v>
      </c>
      <c r="E24" s="414">
        <v>1272.57576290684</v>
      </c>
      <c r="F24" s="414">
        <v>1047.43890227777</v>
      </c>
      <c r="G24" s="414">
        <v>946.665069777777</v>
      </c>
      <c r="H24" s="414">
        <v>946.700996277777</v>
      </c>
      <c r="I24" s="414">
        <v>1119.00583120371</v>
      </c>
      <c r="J24" s="414">
        <v>1273.94485020371</v>
      </c>
    </row>
    <row r="25" customFormat="1" spans="1:10">
      <c r="A25" s="415">
        <v>10</v>
      </c>
      <c r="B25" s="414">
        <v>728.817645592592</v>
      </c>
      <c r="C25" s="414">
        <v>799.041977592592</v>
      </c>
      <c r="D25" s="414">
        <v>1595.41272759259</v>
      </c>
      <c r="E25" s="414">
        <v>1309.53708398705</v>
      </c>
      <c r="F25" s="414">
        <v>1080.60700418519</v>
      </c>
      <c r="G25" s="414">
        <v>979.797245185185</v>
      </c>
      <c r="H25" s="414">
        <v>979.641563685185</v>
      </c>
      <c r="I25" s="414">
        <v>1159.09736059259</v>
      </c>
      <c r="J25" s="414">
        <v>1322.20367059259</v>
      </c>
    </row>
    <row r="26" customFormat="1" spans="1:10">
      <c r="A26" s="415">
        <v>10.5</v>
      </c>
      <c r="B26" s="414">
        <v>745.214425925926</v>
      </c>
      <c r="C26" s="414">
        <v>812.277225925925</v>
      </c>
      <c r="D26" s="414">
        <v>1664.87294842592</v>
      </c>
      <c r="E26" s="414">
        <v>1346.22056903019</v>
      </c>
      <c r="F26" s="414">
        <v>1121.24060803704</v>
      </c>
      <c r="G26" s="414">
        <v>1000.54553128704</v>
      </c>
      <c r="H26" s="414">
        <v>1000.34194778704</v>
      </c>
      <c r="I26" s="414">
        <v>1189.75097367592</v>
      </c>
      <c r="J26" s="414">
        <v>1360.85691767592</v>
      </c>
    </row>
    <row r="27" customFormat="1" spans="1:10">
      <c r="A27" s="415">
        <v>11</v>
      </c>
      <c r="B27" s="414">
        <v>756.193514814815</v>
      </c>
      <c r="C27" s="414">
        <v>823.256314814815</v>
      </c>
      <c r="D27" s="414">
        <v>1703.15617731481</v>
      </c>
      <c r="E27" s="414">
        <v>1379.29218559103</v>
      </c>
      <c r="F27" s="414">
        <v>1153.84586144444</v>
      </c>
      <c r="G27" s="414">
        <v>1032.50410769444</v>
      </c>
      <c r="H27" s="414">
        <v>1032.70769119444</v>
      </c>
      <c r="I27" s="414">
        <v>1228.84853656481</v>
      </c>
      <c r="J27" s="414">
        <v>1408.04991856481</v>
      </c>
    </row>
    <row r="28" customFormat="1" spans="1:10">
      <c r="A28" s="415">
        <v>11.5</v>
      </c>
      <c r="B28" s="414">
        <v>775.057248148148</v>
      </c>
      <c r="C28" s="414">
        <v>837.329848148148</v>
      </c>
      <c r="D28" s="414">
        <v>1770.70031814815</v>
      </c>
      <c r="E28" s="414">
        <v>1413.47514630023</v>
      </c>
      <c r="F28" s="414">
        <v>1205.99109775925</v>
      </c>
      <c r="G28" s="414">
        <v>1074.06898975925</v>
      </c>
      <c r="H28" s="414">
        <v>1073.93725925925</v>
      </c>
      <c r="I28" s="414">
        <v>1277.78873814815</v>
      </c>
      <c r="J28" s="414">
        <v>1465.76816164815</v>
      </c>
    </row>
    <row r="29" customFormat="1" spans="1:10">
      <c r="A29" s="415">
        <v>12</v>
      </c>
      <c r="B29" s="414">
        <v>786.036337037037</v>
      </c>
      <c r="C29" s="414">
        <v>853.099137037037</v>
      </c>
      <c r="D29" s="414">
        <v>1808.98354703704</v>
      </c>
      <c r="E29" s="414">
        <v>1447.10243493524</v>
      </c>
      <c r="F29" s="414">
        <v>1238.36881666667</v>
      </c>
      <c r="G29" s="414">
        <v>1106.37485566667</v>
      </c>
      <c r="H29" s="414">
        <v>1106.18324766667</v>
      </c>
      <c r="I29" s="414">
        <v>1317.07790903704</v>
      </c>
      <c r="J29" s="414">
        <v>1512.62584853704</v>
      </c>
    </row>
    <row r="30" customFormat="1" spans="1:10">
      <c r="A30" s="415">
        <v>12.5</v>
      </c>
      <c r="B30" s="414">
        <v>804.900070370371</v>
      </c>
      <c r="C30" s="414">
        <v>871.962870370371</v>
      </c>
      <c r="D30" s="414">
        <v>1875.09062787037</v>
      </c>
      <c r="E30" s="414">
        <v>1519.81472631967</v>
      </c>
      <c r="F30" s="414">
        <v>1288.47504101852</v>
      </c>
      <c r="G30" s="414">
        <v>1145.55343626852</v>
      </c>
      <c r="H30" s="414">
        <v>1145.74504426852</v>
      </c>
      <c r="I30" s="414">
        <v>1366.30552262037</v>
      </c>
      <c r="J30" s="414">
        <v>1569.86507162037</v>
      </c>
    </row>
    <row r="31" customFormat="1" spans="1:10">
      <c r="A31" s="415">
        <v>13</v>
      </c>
      <c r="B31" s="414">
        <v>814.681609259259</v>
      </c>
      <c r="C31" s="414">
        <v>880.546859259259</v>
      </c>
      <c r="D31" s="414">
        <v>1915.28993675925</v>
      </c>
      <c r="E31" s="414">
        <v>1556.49821136281</v>
      </c>
      <c r="F31" s="414">
        <v>1309.06886792592</v>
      </c>
      <c r="G31" s="414">
        <v>1166.75202592592</v>
      </c>
      <c r="H31" s="414">
        <v>1166.75202592592</v>
      </c>
      <c r="I31" s="414">
        <v>1381.09282050925</v>
      </c>
      <c r="J31" s="414">
        <v>1595.48420925925</v>
      </c>
    </row>
    <row r="32" customFormat="1" spans="1:10">
      <c r="A32" s="415">
        <v>13.5</v>
      </c>
      <c r="B32" s="414">
        <v>829.952692592592</v>
      </c>
      <c r="C32" s="414">
        <v>893.422842592592</v>
      </c>
      <c r="D32" s="414">
        <v>1980.43897759259</v>
      </c>
      <c r="E32" s="414">
        <v>1593.73736848014</v>
      </c>
      <c r="F32" s="414">
        <v>1360.55545174075</v>
      </c>
      <c r="G32" s="414">
        <v>1194.17983024075</v>
      </c>
      <c r="H32" s="414">
        <v>1194.08402624075</v>
      </c>
      <c r="I32" s="414">
        <v>1429.17078609259</v>
      </c>
      <c r="J32" s="414">
        <v>1649.40023109259</v>
      </c>
    </row>
    <row r="33" customFormat="1" spans="1:10">
      <c r="A33" s="415">
        <v>14</v>
      </c>
      <c r="B33" s="414">
        <v>843.326881481481</v>
      </c>
      <c r="C33" s="414">
        <v>903.204381481481</v>
      </c>
      <c r="D33" s="414">
        <v>2019.68024648148</v>
      </c>
      <c r="E33" s="414">
        <v>1630.42085352324</v>
      </c>
      <c r="F33" s="414">
        <v>1392.60983214815</v>
      </c>
      <c r="G33" s="414">
        <v>1225.41987664815</v>
      </c>
      <c r="H33" s="414">
        <v>1225.15641564815</v>
      </c>
      <c r="I33" s="414">
        <v>1467.43006398148</v>
      </c>
      <c r="J33" s="414">
        <v>1695.91062848148</v>
      </c>
    </row>
    <row r="34" customFormat="1" spans="1:10">
      <c r="A34" s="415">
        <v>14.5</v>
      </c>
      <c r="B34" s="414">
        <v>860.826996296296</v>
      </c>
      <c r="C34" s="414">
        <v>915.914296296296</v>
      </c>
      <c r="D34" s="414">
        <v>2088.73488879629</v>
      </c>
      <c r="E34" s="414">
        <v>1667.93784667771</v>
      </c>
      <c r="F34" s="414">
        <v>1441.9975265</v>
      </c>
      <c r="G34" s="414">
        <v>1263.71227025</v>
      </c>
      <c r="H34" s="414">
        <v>1263.59251525</v>
      </c>
      <c r="I34" s="414">
        <v>1516.74309454629</v>
      </c>
      <c r="J34" s="414">
        <v>1753.59453354629</v>
      </c>
    </row>
    <row r="35" customFormat="1" spans="1:10">
      <c r="A35" s="415">
        <v>15</v>
      </c>
      <c r="B35" s="414">
        <v>874.035116666667</v>
      </c>
      <c r="C35" s="414">
        <v>927.302140666667</v>
      </c>
      <c r="D35" s="414">
        <v>2127.09155916667</v>
      </c>
      <c r="E35" s="414">
        <v>1704.62133172083</v>
      </c>
      <c r="F35" s="414">
        <v>1474.37524540741</v>
      </c>
      <c r="G35" s="414">
        <v>1295.11997365741</v>
      </c>
      <c r="H35" s="414">
        <v>1295.11997365741</v>
      </c>
      <c r="I35" s="414">
        <v>1555.66261341667</v>
      </c>
      <c r="J35" s="414">
        <v>1800.19034791667</v>
      </c>
    </row>
    <row r="36" customFormat="1" spans="1:10">
      <c r="A36" s="415">
        <v>15.5</v>
      </c>
      <c r="B36" s="414">
        <v>890.50375</v>
      </c>
      <c r="C36" s="414">
        <v>939.6033</v>
      </c>
      <c r="D36" s="414">
        <v>2189.36648</v>
      </c>
      <c r="E36" s="414">
        <v>1741.58265280108</v>
      </c>
      <c r="F36" s="414">
        <v>1511.43135172223</v>
      </c>
      <c r="G36" s="414">
        <v>1317.32047222223</v>
      </c>
      <c r="H36" s="414">
        <v>1318.51802222223</v>
      </c>
      <c r="I36" s="414">
        <v>1575.4664235</v>
      </c>
      <c r="J36" s="414">
        <v>1828.1015715</v>
      </c>
    </row>
    <row r="37" customFormat="1" spans="1:10">
      <c r="A37" s="415">
        <v>16</v>
      </c>
      <c r="B37" s="414">
        <v>902.680388888889</v>
      </c>
      <c r="C37" s="414">
        <v>950.582388888889</v>
      </c>
      <c r="D37" s="414">
        <v>2223.33852888889</v>
      </c>
      <c r="E37" s="414">
        <v>1778.8218099184</v>
      </c>
      <c r="F37" s="414">
        <v>1543.17436912963</v>
      </c>
      <c r="G37" s="414">
        <v>1336.94428362963</v>
      </c>
      <c r="H37" s="414">
        <v>1336.88440612963</v>
      </c>
      <c r="I37" s="414">
        <v>1612.32456788889</v>
      </c>
      <c r="J37" s="414">
        <v>1873.23478638889</v>
      </c>
    </row>
    <row r="38" customFormat="1" spans="1:10">
      <c r="A38" s="415">
        <v>16.5</v>
      </c>
      <c r="B38" s="414">
        <v>921.544122222223</v>
      </c>
      <c r="C38" s="414">
        <v>965.721741722223</v>
      </c>
      <c r="D38" s="414">
        <v>2284.65540972223</v>
      </c>
      <c r="E38" s="414">
        <v>1815.78313099863</v>
      </c>
      <c r="F38" s="414">
        <v>1592.03514148148</v>
      </c>
      <c r="G38" s="414">
        <v>1374.27863723148</v>
      </c>
      <c r="H38" s="414">
        <v>1374.49419623148</v>
      </c>
      <c r="I38" s="414">
        <v>1660.06721947223</v>
      </c>
      <c r="J38" s="414">
        <v>1928.46212547223</v>
      </c>
    </row>
    <row r="39" customFormat="1" spans="1:10">
      <c r="A39" s="415">
        <v>17</v>
      </c>
      <c r="B39" s="414">
        <v>936.115861111111</v>
      </c>
      <c r="C39" s="414">
        <v>984.700464611111</v>
      </c>
      <c r="D39" s="414">
        <v>2318.14843861111</v>
      </c>
      <c r="E39" s="414">
        <v>1852.74445207887</v>
      </c>
      <c r="F39" s="414">
        <v>1623.90988938889</v>
      </c>
      <c r="G39" s="414">
        <v>1404.83608013889</v>
      </c>
      <c r="H39" s="414">
        <v>1406.54258888889</v>
      </c>
      <c r="I39" s="414">
        <v>1696.85351086111</v>
      </c>
      <c r="J39" s="414">
        <v>1974.34979686111</v>
      </c>
    </row>
    <row r="40" customFormat="1" spans="1:10">
      <c r="A40" s="415">
        <v>17.5</v>
      </c>
      <c r="B40" s="414">
        <v>964.393925925925</v>
      </c>
      <c r="C40" s="414">
        <v>1009.38587942593</v>
      </c>
      <c r="D40" s="414">
        <v>2380.49680092592</v>
      </c>
      <c r="E40" s="414">
        <v>1889.98360919619</v>
      </c>
      <c r="F40" s="414">
        <v>1674.92942870371</v>
      </c>
      <c r="G40" s="414">
        <v>1444.22142120371</v>
      </c>
      <c r="H40" s="414">
        <v>1444.18549470371</v>
      </c>
      <c r="I40" s="414">
        <v>1745.56776642592</v>
      </c>
      <c r="J40" s="414">
        <v>2030.36910742592</v>
      </c>
    </row>
    <row r="41" customFormat="1" spans="1:10">
      <c r="A41" s="415">
        <v>18</v>
      </c>
      <c r="B41" s="414">
        <v>976.570564814815</v>
      </c>
      <c r="C41" s="414">
        <v>1018.48481481481</v>
      </c>
      <c r="D41" s="414">
        <v>2414.94786981481</v>
      </c>
      <c r="E41" s="414">
        <v>1908.05207975354</v>
      </c>
      <c r="F41" s="414">
        <v>1689.77501561111</v>
      </c>
      <c r="G41" s="414">
        <v>1459.13886111111</v>
      </c>
      <c r="H41" s="414">
        <v>1460.33641111111</v>
      </c>
      <c r="I41" s="414">
        <v>1760.96581481481</v>
      </c>
      <c r="J41" s="414">
        <v>2057.95821481481</v>
      </c>
    </row>
    <row r="42" customFormat="1" spans="1:10">
      <c r="A42" s="415">
        <v>18.5</v>
      </c>
      <c r="B42" s="414">
        <v>994.236748148148</v>
      </c>
      <c r="C42" s="414">
        <v>1034.82171764815</v>
      </c>
      <c r="D42" s="414">
        <v>2476.74377064815</v>
      </c>
      <c r="E42" s="414">
        <v>1926.6762223851</v>
      </c>
      <c r="F42" s="414">
        <v>1738.33640046296</v>
      </c>
      <c r="G42" s="414">
        <v>1477.65970421296</v>
      </c>
      <c r="H42" s="414">
        <v>1479.36621296296</v>
      </c>
      <c r="I42" s="414">
        <v>1795.51146539815</v>
      </c>
      <c r="J42" s="414">
        <v>2097.56950189815</v>
      </c>
    </row>
    <row r="43" customFormat="1" spans="1:10">
      <c r="A43" s="415">
        <v>19</v>
      </c>
      <c r="B43" s="414">
        <v>1020.78398703704</v>
      </c>
      <c r="C43" s="414">
        <v>1053.28549403704</v>
      </c>
      <c r="D43" s="414">
        <v>2511.67385953704</v>
      </c>
      <c r="E43" s="414">
        <v>1946.41170916504</v>
      </c>
      <c r="F43" s="414">
        <v>1769.39681437037</v>
      </c>
      <c r="G43" s="414">
        <v>1507.18725412037</v>
      </c>
      <c r="H43" s="414">
        <v>1506.97169512037</v>
      </c>
      <c r="I43" s="414">
        <v>1831.91454078704</v>
      </c>
      <c r="J43" s="414">
        <v>2141.26565678704</v>
      </c>
    </row>
    <row r="44" customFormat="1" spans="1:10">
      <c r="A44" s="415">
        <v>19.5</v>
      </c>
      <c r="B44" s="414">
        <v>1043.24037037037</v>
      </c>
      <c r="C44" s="414">
        <v>1076.52028487037</v>
      </c>
      <c r="D44" s="414">
        <v>2551.43484037037</v>
      </c>
      <c r="E44" s="414">
        <v>1967.8142121676</v>
      </c>
      <c r="F44" s="414">
        <v>1820.05708868519</v>
      </c>
      <c r="G44" s="414">
        <v>1545.90196718519</v>
      </c>
      <c r="H44" s="414">
        <v>1547.53063518519</v>
      </c>
      <c r="I44" s="414">
        <v>1877.87284287037</v>
      </c>
      <c r="J44" s="414">
        <v>2196.46904487037</v>
      </c>
    </row>
    <row r="45" customFormat="1" spans="1:10">
      <c r="A45" s="415">
        <v>20</v>
      </c>
      <c r="B45" s="414">
        <v>1064.83134074075</v>
      </c>
      <c r="C45" s="414">
        <v>1096.25505274075</v>
      </c>
      <c r="D45" s="414">
        <v>2568.71463074075</v>
      </c>
      <c r="E45" s="414">
        <v>1987.54969894754</v>
      </c>
      <c r="F45" s="414">
        <v>1851.36898809259</v>
      </c>
      <c r="G45" s="414">
        <v>1574.96247259259</v>
      </c>
      <c r="H45" s="414">
        <v>1579.58501559259</v>
      </c>
      <c r="I45" s="414">
        <v>1920.03772224075</v>
      </c>
      <c r="J45" s="414">
        <v>2241.32841174075</v>
      </c>
    </row>
    <row r="46" customFormat="1" ht="64" customHeight="1" spans="1:10">
      <c r="A46" s="416" t="s">
        <v>1766</v>
      </c>
      <c r="B46" s="414">
        <v>49</v>
      </c>
      <c r="C46" s="414">
        <v>51</v>
      </c>
      <c r="D46" s="414">
        <v>116</v>
      </c>
      <c r="E46" s="414">
        <v>100</v>
      </c>
      <c r="F46" s="414">
        <v>69</v>
      </c>
      <c r="G46" s="414">
        <v>56</v>
      </c>
      <c r="H46" s="414">
        <v>56</v>
      </c>
      <c r="I46" s="414">
        <v>86</v>
      </c>
      <c r="J46" s="414">
        <v>106</v>
      </c>
    </row>
    <row r="47" customFormat="1" ht="20" customHeight="1" spans="1:10">
      <c r="A47" s="415" t="s">
        <v>1767</v>
      </c>
      <c r="B47" s="414">
        <v>47</v>
      </c>
      <c r="C47" s="414">
        <v>47</v>
      </c>
      <c r="D47" s="414">
        <v>116</v>
      </c>
      <c r="E47" s="414">
        <v>97</v>
      </c>
      <c r="F47" s="414">
        <v>69</v>
      </c>
      <c r="G47" s="414">
        <v>56</v>
      </c>
      <c r="H47" s="414">
        <v>56</v>
      </c>
      <c r="I47" s="414">
        <v>86</v>
      </c>
      <c r="J47" s="414">
        <v>106</v>
      </c>
    </row>
    <row r="48" customFormat="1" ht="20" customHeight="1" spans="1:10">
      <c r="A48" s="415" t="s">
        <v>1768</v>
      </c>
      <c r="B48" s="414">
        <v>47</v>
      </c>
      <c r="C48" s="414">
        <v>43</v>
      </c>
      <c r="D48" s="414">
        <v>116</v>
      </c>
      <c r="E48" s="414">
        <v>93</v>
      </c>
      <c r="F48" s="414">
        <v>69</v>
      </c>
      <c r="G48" s="414">
        <v>56</v>
      </c>
      <c r="H48" s="414">
        <v>56</v>
      </c>
      <c r="I48" s="414">
        <v>86</v>
      </c>
      <c r="J48" s="414">
        <v>106</v>
      </c>
    </row>
    <row r="49" customFormat="1" ht="20" customHeight="1" spans="1:10">
      <c r="A49" s="415" t="s">
        <v>1769</v>
      </c>
      <c r="B49" s="414">
        <v>46</v>
      </c>
      <c r="C49" s="414">
        <v>43</v>
      </c>
      <c r="D49" s="414">
        <v>116</v>
      </c>
      <c r="E49" s="414">
        <v>93</v>
      </c>
      <c r="F49" s="414">
        <v>69</v>
      </c>
      <c r="G49" s="414">
        <v>56</v>
      </c>
      <c r="H49" s="414">
        <v>56</v>
      </c>
      <c r="I49" s="414">
        <v>86</v>
      </c>
      <c r="J49" s="414">
        <v>106</v>
      </c>
    </row>
    <row r="50" customFormat="1" ht="20" customHeight="1" spans="1:10">
      <c r="A50" s="415" t="s">
        <v>1770</v>
      </c>
      <c r="B50" s="414">
        <v>45</v>
      </c>
      <c r="C50" s="414">
        <v>43</v>
      </c>
      <c r="D50" s="414">
        <v>116</v>
      </c>
      <c r="E50" s="414">
        <v>92</v>
      </c>
      <c r="F50" s="414">
        <v>69</v>
      </c>
      <c r="G50" s="414">
        <v>56</v>
      </c>
      <c r="H50" s="414">
        <v>56</v>
      </c>
      <c r="I50" s="414">
        <v>86</v>
      </c>
      <c r="J50" s="414">
        <v>106</v>
      </c>
    </row>
    <row r="51" customFormat="1" ht="20" customHeight="1" spans="1:10">
      <c r="A51" s="415" t="s">
        <v>1771</v>
      </c>
      <c r="B51" s="414">
        <v>45</v>
      </c>
      <c r="C51" s="414">
        <v>42.7778148597237</v>
      </c>
      <c r="D51" s="414">
        <v>116</v>
      </c>
      <c r="E51" s="414">
        <v>92</v>
      </c>
      <c r="F51" s="414">
        <v>69</v>
      </c>
      <c r="G51" s="414">
        <v>56</v>
      </c>
      <c r="H51" s="414">
        <v>56</v>
      </c>
      <c r="I51" s="414">
        <v>86</v>
      </c>
      <c r="J51" s="414">
        <v>106</v>
      </c>
    </row>
    <row r="52" customFormat="1" spans="4:10">
      <c r="D52" s="364"/>
      <c r="E52" s="417"/>
      <c r="F52" s="417"/>
      <c r="G52" s="417"/>
      <c r="H52" s="417"/>
      <c r="I52" s="364"/>
      <c r="J52" s="417"/>
    </row>
  </sheetData>
  <mergeCells count="4">
    <mergeCell ref="A1:J1"/>
    <mergeCell ref="A2:J2"/>
    <mergeCell ref="A3:J3"/>
    <mergeCell ref="A4:J4"/>
  </mergeCells>
  <hyperlinks>
    <hyperlink ref="K1" location="目录!A1" display="目录!A1"/>
    <hyperlink ref="K2" location="HKUPS分区!A1" display="分区"/>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55" t="s">
        <v>1772</v>
      </c>
      <c r="B1" s="255"/>
      <c r="C1" s="255"/>
      <c r="D1" s="255"/>
      <c r="E1" s="255"/>
      <c r="F1" s="255"/>
      <c r="G1" s="255"/>
      <c r="H1" s="255"/>
      <c r="I1" s="255"/>
      <c r="J1" s="255"/>
      <c r="K1" s="255"/>
      <c r="L1" s="255"/>
      <c r="M1" s="255"/>
      <c r="N1" s="255"/>
      <c r="O1" s="255"/>
      <c r="P1" s="255"/>
      <c r="Q1" s="255"/>
      <c r="R1" s="255"/>
      <c r="S1" s="255"/>
      <c r="T1" s="255"/>
      <c r="U1" s="255"/>
      <c r="V1" s="255"/>
      <c r="W1" s="255"/>
      <c r="X1" s="26" t="s">
        <v>62</v>
      </c>
    </row>
    <row r="2" ht="47" customHeight="1" spans="1:25">
      <c r="A2" s="256" t="s">
        <v>1773</v>
      </c>
      <c r="B2" s="256"/>
      <c r="C2" s="256"/>
      <c r="D2" s="256"/>
      <c r="E2" s="256"/>
      <c r="F2" s="256"/>
      <c r="G2" s="256"/>
      <c r="H2" s="256"/>
      <c r="I2" s="256"/>
      <c r="J2" s="256"/>
      <c r="K2" s="256"/>
      <c r="L2" s="256"/>
      <c r="M2" s="256"/>
      <c r="N2" s="256"/>
      <c r="O2" s="256"/>
      <c r="P2" s="256"/>
      <c r="Q2" s="256"/>
      <c r="R2" s="256"/>
      <c r="S2" s="256"/>
      <c r="T2" s="256"/>
      <c r="U2" s="256"/>
      <c r="V2" s="256"/>
      <c r="W2" s="256"/>
      <c r="X2" s="397" t="s">
        <v>1774</v>
      </c>
      <c r="Y2" s="21"/>
    </row>
    <row r="3" s="280" customFormat="1" ht="24.75" spans="1:25">
      <c r="A3" s="257" t="s">
        <v>305</v>
      </c>
      <c r="B3" s="258" t="s">
        <v>1775</v>
      </c>
      <c r="C3" s="258" t="s">
        <v>1776</v>
      </c>
      <c r="D3" s="259" t="s">
        <v>1777</v>
      </c>
      <c r="E3" s="259" t="s">
        <v>1778</v>
      </c>
      <c r="F3" s="259" t="s">
        <v>1779</v>
      </c>
      <c r="G3" s="259" t="s">
        <v>1780</v>
      </c>
      <c r="H3" s="259" t="s">
        <v>1781</v>
      </c>
      <c r="I3" s="259" t="s">
        <v>1782</v>
      </c>
      <c r="J3" s="274" t="s">
        <v>1783</v>
      </c>
      <c r="K3" s="275" t="s">
        <v>1784</v>
      </c>
      <c r="L3" s="275" t="s">
        <v>1785</v>
      </c>
      <c r="M3" s="275" t="s">
        <v>1786</v>
      </c>
      <c r="N3" s="259" t="s">
        <v>1787</v>
      </c>
      <c r="O3" s="259" t="s">
        <v>1788</v>
      </c>
      <c r="P3" s="259" t="s">
        <v>1789</v>
      </c>
      <c r="Q3" s="259" t="s">
        <v>1790</v>
      </c>
      <c r="R3" s="259" t="s">
        <v>1791</v>
      </c>
      <c r="S3" s="259" t="s">
        <v>1792</v>
      </c>
      <c r="T3" s="274" t="s">
        <v>1793</v>
      </c>
      <c r="U3" s="275" t="s">
        <v>1794</v>
      </c>
      <c r="V3" s="275" t="s">
        <v>1795</v>
      </c>
      <c r="W3" s="279" t="s">
        <v>1796</v>
      </c>
      <c r="X3" s="21"/>
      <c r="Y3" s="21"/>
    </row>
    <row r="4" s="280" customFormat="1" ht="50" customHeight="1" spans="1:25">
      <c r="A4" s="260" t="s">
        <v>1797</v>
      </c>
      <c r="B4" s="261">
        <v>1</v>
      </c>
      <c r="C4" s="261">
        <v>2</v>
      </c>
      <c r="D4" s="261" t="s">
        <v>1798</v>
      </c>
      <c r="E4" s="261" t="s">
        <v>1799</v>
      </c>
      <c r="F4" s="261" t="s">
        <v>1800</v>
      </c>
      <c r="G4" s="261" t="s">
        <v>1801</v>
      </c>
      <c r="H4" s="261" t="s">
        <v>1802</v>
      </c>
      <c r="I4" s="261" t="s">
        <v>1803</v>
      </c>
      <c r="J4" s="261" t="s">
        <v>1804</v>
      </c>
      <c r="K4" s="261" t="s">
        <v>1805</v>
      </c>
      <c r="L4" s="261" t="s">
        <v>1806</v>
      </c>
      <c r="M4" s="261" t="s">
        <v>1807</v>
      </c>
      <c r="N4" s="261" t="s">
        <v>1808</v>
      </c>
      <c r="O4" s="261" t="s">
        <v>1809</v>
      </c>
      <c r="P4" s="261" t="s">
        <v>1810</v>
      </c>
      <c r="Q4" s="261" t="s">
        <v>1811</v>
      </c>
      <c r="R4" s="261" t="s">
        <v>1812</v>
      </c>
      <c r="S4" s="261" t="s">
        <v>1813</v>
      </c>
      <c r="T4" s="261" t="s">
        <v>1814</v>
      </c>
      <c r="U4" s="261" t="s">
        <v>1815</v>
      </c>
      <c r="V4" s="261" t="s">
        <v>1816</v>
      </c>
      <c r="W4" s="281" t="s">
        <v>1817</v>
      </c>
      <c r="X4" s="21"/>
      <c r="Y4" s="21"/>
    </row>
    <row r="5" s="280" customFormat="1" ht="14.25" customHeight="1" spans="1:25">
      <c r="A5" s="260">
        <v>0.5</v>
      </c>
      <c r="B5" s="263">
        <v>195.5</v>
      </c>
      <c r="C5" s="263">
        <v>198.9</v>
      </c>
      <c r="D5" s="263">
        <v>171.2</v>
      </c>
      <c r="E5" s="264">
        <v>245.1</v>
      </c>
      <c r="F5" s="264">
        <v>210.5</v>
      </c>
      <c r="G5" s="391">
        <v>275</v>
      </c>
      <c r="H5" s="264">
        <v>273.8</v>
      </c>
      <c r="I5" s="264">
        <v>235.5</v>
      </c>
      <c r="J5" s="264">
        <v>436.7</v>
      </c>
      <c r="K5" s="263">
        <v>163.5</v>
      </c>
      <c r="L5" s="265">
        <v>203.5</v>
      </c>
      <c r="M5" s="263">
        <v>198.5</v>
      </c>
      <c r="N5" s="276"/>
      <c r="O5" s="263">
        <v>143.7</v>
      </c>
      <c r="P5" s="263">
        <v>122.8</v>
      </c>
      <c r="Q5" s="263">
        <v>127.4</v>
      </c>
      <c r="R5" s="263">
        <v>137.4</v>
      </c>
      <c r="S5" s="263">
        <v>164.8</v>
      </c>
      <c r="T5" s="282"/>
      <c r="U5" s="263">
        <v>127.7</v>
      </c>
      <c r="V5" s="263">
        <v>128.2</v>
      </c>
      <c r="W5" s="263">
        <v>138.7</v>
      </c>
      <c r="X5" s="21"/>
      <c r="Y5" s="219"/>
    </row>
    <row r="6" ht="14.25" spans="1:24">
      <c r="A6" s="262">
        <v>1</v>
      </c>
      <c r="B6" s="263">
        <v>217.6</v>
      </c>
      <c r="C6" s="263">
        <v>222.2</v>
      </c>
      <c r="D6" s="263">
        <v>195.4</v>
      </c>
      <c r="E6" s="264">
        <v>282.4</v>
      </c>
      <c r="F6" s="264">
        <v>239.7</v>
      </c>
      <c r="G6" s="391">
        <v>331.8</v>
      </c>
      <c r="H6" s="264">
        <v>325.5</v>
      </c>
      <c r="I6" s="264">
        <v>286.7</v>
      </c>
      <c r="J6" s="264">
        <v>562.2</v>
      </c>
      <c r="K6" s="263">
        <v>185.7</v>
      </c>
      <c r="L6" s="265">
        <v>227.7</v>
      </c>
      <c r="M6" s="263">
        <v>221.6</v>
      </c>
      <c r="N6" s="276"/>
      <c r="O6" s="263">
        <v>146.5</v>
      </c>
      <c r="P6" s="263">
        <v>126.5</v>
      </c>
      <c r="Q6" s="263">
        <v>128.9</v>
      </c>
      <c r="R6" s="263">
        <v>145</v>
      </c>
      <c r="S6" s="263">
        <v>191.1</v>
      </c>
      <c r="T6" s="282"/>
      <c r="U6" s="263">
        <v>127</v>
      </c>
      <c r="V6" s="263">
        <v>129.9</v>
      </c>
      <c r="W6" s="263">
        <v>140.9</v>
      </c>
      <c r="X6" s="21"/>
    </row>
    <row r="7" ht="14.25" spans="1:24">
      <c r="A7" s="262">
        <v>1.5</v>
      </c>
      <c r="B7" s="263">
        <v>254.9</v>
      </c>
      <c r="C7" s="263">
        <v>260.4</v>
      </c>
      <c r="D7" s="263">
        <v>215.3</v>
      </c>
      <c r="E7" s="264">
        <v>320.2</v>
      </c>
      <c r="F7" s="264">
        <v>265</v>
      </c>
      <c r="G7" s="391">
        <v>367</v>
      </c>
      <c r="H7" s="264">
        <v>363.1</v>
      </c>
      <c r="I7" s="264">
        <v>348.3</v>
      </c>
      <c r="J7" s="264">
        <v>656.3</v>
      </c>
      <c r="K7" s="263">
        <v>204.6</v>
      </c>
      <c r="L7" s="265">
        <v>250.9</v>
      </c>
      <c r="M7" s="263">
        <v>259.6</v>
      </c>
      <c r="N7" s="276"/>
      <c r="O7" s="263">
        <v>164.1</v>
      </c>
      <c r="P7" s="263">
        <v>138.8</v>
      </c>
      <c r="Q7" s="263">
        <v>141.5</v>
      </c>
      <c r="R7" s="263">
        <v>159.4</v>
      </c>
      <c r="S7" s="263">
        <v>213.9</v>
      </c>
      <c r="T7" s="282"/>
      <c r="U7" s="263">
        <v>139.4</v>
      </c>
      <c r="V7" s="263">
        <v>142.6</v>
      </c>
      <c r="W7" s="263">
        <v>154.8</v>
      </c>
      <c r="X7" s="21"/>
    </row>
    <row r="8" ht="14.25" spans="1:24">
      <c r="A8" s="262">
        <v>2</v>
      </c>
      <c r="B8" s="263">
        <v>278.2</v>
      </c>
      <c r="C8" s="263">
        <v>284.6</v>
      </c>
      <c r="D8" s="263">
        <v>228</v>
      </c>
      <c r="E8" s="264">
        <v>350.9</v>
      </c>
      <c r="F8" s="264">
        <v>283</v>
      </c>
      <c r="G8" s="391">
        <v>393.8</v>
      </c>
      <c r="H8" s="264">
        <v>393.6</v>
      </c>
      <c r="I8" s="264">
        <v>396</v>
      </c>
      <c r="J8" s="264">
        <v>743.2</v>
      </c>
      <c r="K8" s="263">
        <v>216.2</v>
      </c>
      <c r="L8" s="265">
        <v>268.1</v>
      </c>
      <c r="M8" s="263">
        <v>283.5</v>
      </c>
      <c r="N8" s="276"/>
      <c r="O8" s="263">
        <v>174.5</v>
      </c>
      <c r="P8" s="263">
        <v>144</v>
      </c>
      <c r="Q8" s="263">
        <v>146.9</v>
      </c>
      <c r="R8" s="263">
        <v>166.6</v>
      </c>
      <c r="S8" s="263">
        <v>229.5</v>
      </c>
      <c r="T8" s="282"/>
      <c r="U8" s="263">
        <v>144.6</v>
      </c>
      <c r="V8" s="263">
        <v>148.1</v>
      </c>
      <c r="W8" s="263">
        <v>161.6</v>
      </c>
      <c r="X8" s="21"/>
    </row>
    <row r="9" ht="14.25" spans="1:24">
      <c r="A9" s="262">
        <v>2.5</v>
      </c>
      <c r="B9" s="263">
        <v>315.5</v>
      </c>
      <c r="C9" s="263">
        <v>322.8</v>
      </c>
      <c r="D9" s="263">
        <v>247.9</v>
      </c>
      <c r="E9" s="264">
        <v>388.7</v>
      </c>
      <c r="F9" s="264">
        <v>308.3</v>
      </c>
      <c r="G9" s="391">
        <v>429</v>
      </c>
      <c r="H9" s="264">
        <v>431.3</v>
      </c>
      <c r="I9" s="264">
        <v>457.6</v>
      </c>
      <c r="J9" s="264">
        <v>837.3</v>
      </c>
      <c r="K9" s="263">
        <v>235</v>
      </c>
      <c r="L9" s="265">
        <v>291.3</v>
      </c>
      <c r="M9" s="263">
        <v>321.5</v>
      </c>
      <c r="N9" s="276"/>
      <c r="O9" s="263">
        <v>192.2</v>
      </c>
      <c r="P9" s="263">
        <v>156.3</v>
      </c>
      <c r="Q9" s="263">
        <v>159.6</v>
      </c>
      <c r="R9" s="263">
        <v>181</v>
      </c>
      <c r="S9" s="263">
        <v>252.2</v>
      </c>
      <c r="T9" s="282"/>
      <c r="U9" s="263">
        <v>157</v>
      </c>
      <c r="V9" s="263">
        <v>160.9</v>
      </c>
      <c r="W9" s="263">
        <v>175.5</v>
      </c>
      <c r="X9" s="21"/>
    </row>
    <row r="10" ht="14.25" spans="1:24">
      <c r="A10" s="262">
        <v>3</v>
      </c>
      <c r="B10" s="263">
        <v>336.9</v>
      </c>
      <c r="C10" s="263">
        <v>344.7</v>
      </c>
      <c r="D10" s="263">
        <v>259.1</v>
      </c>
      <c r="E10" s="264">
        <v>421</v>
      </c>
      <c r="F10" s="264">
        <v>326.3</v>
      </c>
      <c r="G10" s="391">
        <v>476.4</v>
      </c>
      <c r="H10" s="264">
        <v>476</v>
      </c>
      <c r="I10" s="264">
        <v>515.6</v>
      </c>
      <c r="J10" s="264">
        <v>894</v>
      </c>
      <c r="K10" s="263">
        <v>220.8</v>
      </c>
      <c r="L10" s="265">
        <v>306.8</v>
      </c>
      <c r="M10" s="263">
        <v>343.1</v>
      </c>
      <c r="N10" s="276"/>
      <c r="O10" s="263">
        <v>191.5</v>
      </c>
      <c r="P10" s="263">
        <v>155.7</v>
      </c>
      <c r="Q10" s="263">
        <v>158.1</v>
      </c>
      <c r="R10" s="263">
        <v>179.7</v>
      </c>
      <c r="S10" s="263">
        <v>251.1</v>
      </c>
      <c r="T10" s="282"/>
      <c r="U10" s="263">
        <v>159</v>
      </c>
      <c r="V10" s="263">
        <v>159.5</v>
      </c>
      <c r="W10" s="263">
        <v>174</v>
      </c>
      <c r="X10" s="21"/>
    </row>
    <row r="11" ht="14.25" spans="1:24">
      <c r="A11" s="262">
        <v>3.5</v>
      </c>
      <c r="B11" s="263">
        <v>372.1</v>
      </c>
      <c r="C11" s="263">
        <v>381.2</v>
      </c>
      <c r="D11" s="263">
        <v>288.3</v>
      </c>
      <c r="E11" s="264">
        <v>467.4</v>
      </c>
      <c r="F11" s="264">
        <v>361.5</v>
      </c>
      <c r="G11" s="391">
        <v>530.2</v>
      </c>
      <c r="H11" s="264">
        <v>526.9</v>
      </c>
      <c r="I11" s="264">
        <v>576</v>
      </c>
      <c r="J11" s="264">
        <v>1039</v>
      </c>
      <c r="K11" s="263">
        <v>245.1</v>
      </c>
      <c r="L11" s="265">
        <v>339.7</v>
      </c>
      <c r="M11" s="263">
        <v>379.4</v>
      </c>
      <c r="N11" s="276"/>
      <c r="O11" s="263">
        <v>209.7</v>
      </c>
      <c r="P11" s="263">
        <v>171.7</v>
      </c>
      <c r="Q11" s="263">
        <v>174.4</v>
      </c>
      <c r="R11" s="263">
        <v>198.8</v>
      </c>
      <c r="S11" s="263">
        <v>276.9</v>
      </c>
      <c r="T11" s="282"/>
      <c r="U11" s="263">
        <v>175.4</v>
      </c>
      <c r="V11" s="263">
        <v>175.9</v>
      </c>
      <c r="W11" s="263">
        <v>192.4</v>
      </c>
      <c r="X11" s="21"/>
    </row>
    <row r="12" ht="14.25" spans="1:24">
      <c r="A12" s="262">
        <v>4</v>
      </c>
      <c r="B12" s="263">
        <v>393.2</v>
      </c>
      <c r="C12" s="263">
        <v>403.7</v>
      </c>
      <c r="D12" s="263">
        <v>310.4</v>
      </c>
      <c r="E12" s="264">
        <v>506.6</v>
      </c>
      <c r="F12" s="264">
        <v>389.4</v>
      </c>
      <c r="G12" s="391">
        <v>575.7</v>
      </c>
      <c r="H12" s="264">
        <v>570.6</v>
      </c>
      <c r="I12" s="264">
        <v>622.5</v>
      </c>
      <c r="J12" s="264">
        <v>1176.7</v>
      </c>
      <c r="K12" s="263">
        <v>262.2</v>
      </c>
      <c r="L12" s="265">
        <v>366.7</v>
      </c>
      <c r="M12" s="263">
        <v>401.7</v>
      </c>
      <c r="N12" s="276"/>
      <c r="O12" s="263">
        <v>220.6</v>
      </c>
      <c r="P12" s="263">
        <v>180.5</v>
      </c>
      <c r="Q12" s="263">
        <v>183.5</v>
      </c>
      <c r="R12" s="263">
        <v>210.6</v>
      </c>
      <c r="S12" s="263">
        <v>295.5</v>
      </c>
      <c r="T12" s="282"/>
      <c r="U12" s="263">
        <v>184.7</v>
      </c>
      <c r="V12" s="263">
        <v>185.2</v>
      </c>
      <c r="W12" s="263">
        <v>203.5</v>
      </c>
      <c r="X12" s="21"/>
    </row>
    <row r="13" ht="14.25" spans="1:24">
      <c r="A13" s="262">
        <v>4.5</v>
      </c>
      <c r="B13" s="263">
        <v>428.4</v>
      </c>
      <c r="C13" s="263">
        <v>440.2</v>
      </c>
      <c r="D13" s="263">
        <v>339.6</v>
      </c>
      <c r="E13" s="264">
        <v>552.9</v>
      </c>
      <c r="F13" s="264">
        <v>424.6</v>
      </c>
      <c r="G13" s="391">
        <v>629.5</v>
      </c>
      <c r="H13" s="264">
        <v>621.5</v>
      </c>
      <c r="I13" s="264">
        <v>682.9</v>
      </c>
      <c r="J13" s="264">
        <v>1321.7</v>
      </c>
      <c r="K13" s="263">
        <v>286.6</v>
      </c>
      <c r="L13" s="265">
        <v>399.6</v>
      </c>
      <c r="M13" s="263">
        <v>438</v>
      </c>
      <c r="N13" s="276"/>
      <c r="O13" s="263">
        <v>238.7</v>
      </c>
      <c r="P13" s="263">
        <v>196.5</v>
      </c>
      <c r="Q13" s="263">
        <v>199.8</v>
      </c>
      <c r="R13" s="263">
        <v>229.7</v>
      </c>
      <c r="S13" s="263">
        <v>321.3</v>
      </c>
      <c r="T13" s="282"/>
      <c r="U13" s="263">
        <v>201.1</v>
      </c>
      <c r="V13" s="263">
        <v>201.6</v>
      </c>
      <c r="W13" s="263">
        <v>221.8</v>
      </c>
      <c r="X13" s="21"/>
    </row>
    <row r="14" ht="14.25" spans="1:24">
      <c r="A14" s="262">
        <v>5</v>
      </c>
      <c r="B14" s="263">
        <v>449.5</v>
      </c>
      <c r="C14" s="263">
        <v>462.8</v>
      </c>
      <c r="D14" s="263">
        <v>361.7</v>
      </c>
      <c r="E14" s="264">
        <v>592.1</v>
      </c>
      <c r="F14" s="264">
        <v>452.6</v>
      </c>
      <c r="G14" s="391">
        <v>674.9</v>
      </c>
      <c r="H14" s="264">
        <v>665.2</v>
      </c>
      <c r="I14" s="264">
        <v>729.3</v>
      </c>
      <c r="J14" s="264">
        <v>1459.5</v>
      </c>
      <c r="K14" s="263">
        <v>303.7</v>
      </c>
      <c r="L14" s="265">
        <v>426.5</v>
      </c>
      <c r="M14" s="263">
        <v>460.3</v>
      </c>
      <c r="N14" s="276"/>
      <c r="O14" s="263">
        <v>249.7</v>
      </c>
      <c r="P14" s="263">
        <v>205.2</v>
      </c>
      <c r="Q14" s="263">
        <v>208.9</v>
      </c>
      <c r="R14" s="263">
        <v>241.6</v>
      </c>
      <c r="S14" s="263">
        <v>339.9</v>
      </c>
      <c r="T14" s="282"/>
      <c r="U14" s="263">
        <v>210.3</v>
      </c>
      <c r="V14" s="263">
        <v>210.9</v>
      </c>
      <c r="W14" s="263">
        <v>233</v>
      </c>
      <c r="X14" s="21"/>
    </row>
    <row r="15" ht="14.25" spans="1:24">
      <c r="A15" s="262">
        <v>5.5</v>
      </c>
      <c r="B15" s="263">
        <v>484.7</v>
      </c>
      <c r="C15" s="263">
        <v>498.7</v>
      </c>
      <c r="D15" s="263">
        <v>366.2</v>
      </c>
      <c r="E15" s="264">
        <v>645.3</v>
      </c>
      <c r="F15" s="264">
        <v>474.1</v>
      </c>
      <c r="G15" s="391">
        <v>713.7</v>
      </c>
      <c r="H15" s="264">
        <v>707.3</v>
      </c>
      <c r="I15" s="264">
        <v>930.5</v>
      </c>
      <c r="J15" s="264">
        <v>1377.2</v>
      </c>
      <c r="K15" s="263">
        <v>299.3</v>
      </c>
      <c r="L15" s="265">
        <v>439.1</v>
      </c>
      <c r="M15" s="263">
        <v>496.3</v>
      </c>
      <c r="N15" s="276"/>
      <c r="O15" s="263">
        <v>257.1</v>
      </c>
      <c r="P15" s="263">
        <v>219.4</v>
      </c>
      <c r="Q15" s="263">
        <v>216.8</v>
      </c>
      <c r="R15" s="263">
        <v>249.6</v>
      </c>
      <c r="S15" s="263">
        <v>348</v>
      </c>
      <c r="T15" s="282"/>
      <c r="U15" s="263">
        <v>218.2</v>
      </c>
      <c r="V15" s="263">
        <v>218.8</v>
      </c>
      <c r="W15" s="263">
        <v>240.8</v>
      </c>
      <c r="X15" s="21"/>
    </row>
    <row r="16" ht="14.25" spans="1:24">
      <c r="A16" s="262">
        <v>6</v>
      </c>
      <c r="B16" s="263">
        <v>504.6</v>
      </c>
      <c r="C16" s="263">
        <v>519</v>
      </c>
      <c r="D16" s="263">
        <v>376</v>
      </c>
      <c r="E16" s="264">
        <v>677.4</v>
      </c>
      <c r="F16" s="264">
        <v>492.6</v>
      </c>
      <c r="G16" s="391">
        <v>743.2</v>
      </c>
      <c r="H16" s="264">
        <v>736.6</v>
      </c>
      <c r="I16" s="264">
        <v>958.3</v>
      </c>
      <c r="J16" s="264">
        <v>1433.2</v>
      </c>
      <c r="K16" s="263">
        <v>306.4</v>
      </c>
      <c r="L16" s="265">
        <v>456.3</v>
      </c>
      <c r="M16" s="263">
        <v>516.4</v>
      </c>
      <c r="N16" s="276"/>
      <c r="O16" s="263">
        <v>266.1</v>
      </c>
      <c r="P16" s="263">
        <v>223.2</v>
      </c>
      <c r="Q16" s="263">
        <v>220.5</v>
      </c>
      <c r="R16" s="263">
        <v>254.7</v>
      </c>
      <c r="S16" s="263">
        <v>361.5</v>
      </c>
      <c r="T16" s="282"/>
      <c r="U16" s="263">
        <v>222.1</v>
      </c>
      <c r="V16" s="263">
        <v>222.6</v>
      </c>
      <c r="W16" s="263">
        <v>245.5</v>
      </c>
      <c r="X16" s="21"/>
    </row>
    <row r="17" ht="14.25" spans="1:24">
      <c r="A17" s="262">
        <v>6.5</v>
      </c>
      <c r="B17" s="263">
        <v>538.6</v>
      </c>
      <c r="C17" s="263">
        <v>553.3</v>
      </c>
      <c r="D17" s="263">
        <v>393.1</v>
      </c>
      <c r="E17" s="264">
        <v>716.7</v>
      </c>
      <c r="F17" s="264">
        <v>518.3</v>
      </c>
      <c r="G17" s="391">
        <v>781.1</v>
      </c>
      <c r="H17" s="264">
        <v>773.1</v>
      </c>
      <c r="I17" s="264">
        <v>1000</v>
      </c>
      <c r="J17" s="264">
        <v>1496.4</v>
      </c>
      <c r="K17" s="263">
        <v>320.8</v>
      </c>
      <c r="L17" s="265">
        <v>479.5</v>
      </c>
      <c r="M17" s="263">
        <v>550.6</v>
      </c>
      <c r="N17" s="276"/>
      <c r="O17" s="263">
        <v>282.4</v>
      </c>
      <c r="P17" s="263">
        <v>234.3</v>
      </c>
      <c r="Q17" s="263">
        <v>231.5</v>
      </c>
      <c r="R17" s="263">
        <v>267</v>
      </c>
      <c r="S17" s="263">
        <v>382.2</v>
      </c>
      <c r="T17" s="282"/>
      <c r="U17" s="263">
        <v>233.1</v>
      </c>
      <c r="V17" s="263">
        <v>233.7</v>
      </c>
      <c r="W17" s="263">
        <v>257.4</v>
      </c>
      <c r="X17" s="21"/>
    </row>
    <row r="18" ht="14.25" spans="1:24">
      <c r="A18" s="262">
        <v>7</v>
      </c>
      <c r="B18" s="263">
        <v>558.5</v>
      </c>
      <c r="C18" s="263">
        <v>573.6</v>
      </c>
      <c r="D18" s="263">
        <v>403</v>
      </c>
      <c r="E18" s="264">
        <v>748.8</v>
      </c>
      <c r="F18" s="264">
        <v>536.9</v>
      </c>
      <c r="G18" s="391">
        <v>810.6</v>
      </c>
      <c r="H18" s="264">
        <v>802.4</v>
      </c>
      <c r="I18" s="264">
        <v>1027.7</v>
      </c>
      <c r="J18" s="264">
        <v>1552.4</v>
      </c>
      <c r="K18" s="263">
        <v>327.9</v>
      </c>
      <c r="L18" s="265">
        <v>496.7</v>
      </c>
      <c r="M18" s="263">
        <v>570.8</v>
      </c>
      <c r="N18" s="276"/>
      <c r="O18" s="263">
        <v>291.5</v>
      </c>
      <c r="P18" s="263">
        <v>238.2</v>
      </c>
      <c r="Q18" s="263">
        <v>235.2</v>
      </c>
      <c r="R18" s="263">
        <v>272.1</v>
      </c>
      <c r="S18" s="263">
        <v>395.7</v>
      </c>
      <c r="T18" s="282"/>
      <c r="U18" s="263">
        <v>236.9</v>
      </c>
      <c r="V18" s="263">
        <v>237.5</v>
      </c>
      <c r="W18" s="263">
        <v>262.2</v>
      </c>
      <c r="X18" s="21"/>
    </row>
    <row r="19" ht="14.25" spans="1:24">
      <c r="A19" s="262">
        <v>7.5</v>
      </c>
      <c r="B19" s="263">
        <v>592.5</v>
      </c>
      <c r="C19" s="263">
        <v>607.9</v>
      </c>
      <c r="D19" s="263">
        <v>420</v>
      </c>
      <c r="E19" s="264">
        <v>788.1</v>
      </c>
      <c r="F19" s="264">
        <v>562.6</v>
      </c>
      <c r="G19" s="391">
        <v>848.5</v>
      </c>
      <c r="H19" s="264">
        <v>838.9</v>
      </c>
      <c r="I19" s="264">
        <v>1069.5</v>
      </c>
      <c r="J19" s="264">
        <v>1615.7</v>
      </c>
      <c r="K19" s="263">
        <v>342.2</v>
      </c>
      <c r="L19" s="265">
        <v>519.9</v>
      </c>
      <c r="M19" s="263">
        <v>605</v>
      </c>
      <c r="N19" s="276"/>
      <c r="O19" s="263">
        <v>307.8</v>
      </c>
      <c r="P19" s="263">
        <v>249.2</v>
      </c>
      <c r="Q19" s="263">
        <v>246.2</v>
      </c>
      <c r="R19" s="263">
        <v>284.4</v>
      </c>
      <c r="S19" s="263">
        <v>416.4</v>
      </c>
      <c r="T19" s="282"/>
      <c r="U19" s="263">
        <v>247.9</v>
      </c>
      <c r="V19" s="263">
        <v>248.5</v>
      </c>
      <c r="W19" s="263">
        <v>274.1</v>
      </c>
      <c r="X19" s="21"/>
    </row>
    <row r="20" ht="14.25" spans="1:24">
      <c r="A20" s="262">
        <v>8</v>
      </c>
      <c r="B20" s="263">
        <v>612.4</v>
      </c>
      <c r="C20" s="263">
        <v>628.2</v>
      </c>
      <c r="D20" s="263">
        <v>429.9</v>
      </c>
      <c r="E20" s="264">
        <v>820.2</v>
      </c>
      <c r="F20" s="264">
        <v>581.1</v>
      </c>
      <c r="G20" s="391">
        <v>878</v>
      </c>
      <c r="H20" s="264">
        <v>868.2</v>
      </c>
      <c r="I20" s="264">
        <v>1097.2</v>
      </c>
      <c r="J20" s="264">
        <v>1671.7</v>
      </c>
      <c r="K20" s="263">
        <v>349.3</v>
      </c>
      <c r="L20" s="265">
        <v>537</v>
      </c>
      <c r="M20" s="263">
        <v>625.1</v>
      </c>
      <c r="N20" s="276"/>
      <c r="O20" s="263">
        <v>316.9</v>
      </c>
      <c r="P20" s="263">
        <v>253.1</v>
      </c>
      <c r="Q20" s="263">
        <v>249.9</v>
      </c>
      <c r="R20" s="263">
        <v>289.5</v>
      </c>
      <c r="S20" s="263">
        <v>429.9</v>
      </c>
      <c r="T20" s="282"/>
      <c r="U20" s="263">
        <v>251.7</v>
      </c>
      <c r="V20" s="263">
        <v>252.4</v>
      </c>
      <c r="W20" s="263">
        <v>278.8</v>
      </c>
      <c r="X20" s="21"/>
    </row>
    <row r="21" ht="14.25" spans="1:24">
      <c r="A21" s="262">
        <v>8.5</v>
      </c>
      <c r="B21" s="263">
        <v>646.3</v>
      </c>
      <c r="C21" s="263">
        <v>662.5</v>
      </c>
      <c r="D21" s="263">
        <v>446.9</v>
      </c>
      <c r="E21" s="264">
        <v>859.5</v>
      </c>
      <c r="F21" s="264">
        <v>606.8</v>
      </c>
      <c r="G21" s="391">
        <v>915.8</v>
      </c>
      <c r="H21" s="264">
        <v>904.8</v>
      </c>
      <c r="I21" s="264">
        <v>1138.9</v>
      </c>
      <c r="J21" s="264">
        <v>1734.9</v>
      </c>
      <c r="K21" s="263">
        <v>363.7</v>
      </c>
      <c r="L21" s="265">
        <v>560.2</v>
      </c>
      <c r="M21" s="263">
        <v>659.3</v>
      </c>
      <c r="N21" s="276"/>
      <c r="O21" s="263">
        <v>333.2</v>
      </c>
      <c r="P21" s="263">
        <v>264.1</v>
      </c>
      <c r="Q21" s="263">
        <v>260.9</v>
      </c>
      <c r="R21" s="263">
        <v>301.8</v>
      </c>
      <c r="S21" s="263">
        <v>450.6</v>
      </c>
      <c r="T21" s="282"/>
      <c r="U21" s="263">
        <v>262.7</v>
      </c>
      <c r="V21" s="263">
        <v>263.4</v>
      </c>
      <c r="W21" s="263">
        <v>290.8</v>
      </c>
      <c r="X21" s="21"/>
    </row>
    <row r="22" ht="14.25" spans="1:24">
      <c r="A22" s="262">
        <v>9</v>
      </c>
      <c r="B22" s="263">
        <v>666.3</v>
      </c>
      <c r="C22" s="263">
        <v>682.8</v>
      </c>
      <c r="D22" s="263">
        <v>456.8</v>
      </c>
      <c r="E22" s="264">
        <v>891.6</v>
      </c>
      <c r="F22" s="264">
        <v>625.4</v>
      </c>
      <c r="G22" s="391">
        <v>945.3</v>
      </c>
      <c r="H22" s="264">
        <v>934.1</v>
      </c>
      <c r="I22" s="264">
        <v>1166.7</v>
      </c>
      <c r="J22" s="264">
        <v>1790.9</v>
      </c>
      <c r="K22" s="263">
        <v>370.8</v>
      </c>
      <c r="L22" s="265">
        <v>577.4</v>
      </c>
      <c r="M22" s="263">
        <v>679.5</v>
      </c>
      <c r="N22" s="276"/>
      <c r="O22" s="263">
        <v>342.2</v>
      </c>
      <c r="P22" s="263">
        <v>268</v>
      </c>
      <c r="Q22" s="263">
        <v>264.6</v>
      </c>
      <c r="R22" s="263">
        <v>306.9</v>
      </c>
      <c r="S22" s="263">
        <v>464.1</v>
      </c>
      <c r="T22" s="282"/>
      <c r="U22" s="263">
        <v>266.5</v>
      </c>
      <c r="V22" s="263">
        <v>267.2</v>
      </c>
      <c r="W22" s="263">
        <v>295.5</v>
      </c>
      <c r="X22" s="21"/>
    </row>
    <row r="23" ht="14.25" spans="1:24">
      <c r="A23" s="262">
        <v>9.5</v>
      </c>
      <c r="B23" s="263">
        <v>700.2</v>
      </c>
      <c r="C23" s="263">
        <v>717</v>
      </c>
      <c r="D23" s="263">
        <v>473.9</v>
      </c>
      <c r="E23" s="264">
        <v>930.9</v>
      </c>
      <c r="F23" s="264">
        <v>651.1</v>
      </c>
      <c r="G23" s="391">
        <v>983.2</v>
      </c>
      <c r="H23" s="264">
        <v>970.6</v>
      </c>
      <c r="I23" s="264">
        <v>1208.4</v>
      </c>
      <c r="J23" s="264">
        <v>1854.1</v>
      </c>
      <c r="K23" s="263">
        <v>385.1</v>
      </c>
      <c r="L23" s="265">
        <v>600.6</v>
      </c>
      <c r="M23" s="263">
        <v>713.6</v>
      </c>
      <c r="N23" s="276"/>
      <c r="O23" s="263">
        <v>358.5</v>
      </c>
      <c r="P23" s="263">
        <v>279.1</v>
      </c>
      <c r="Q23" s="263">
        <v>275.6</v>
      </c>
      <c r="R23" s="263">
        <v>319.2</v>
      </c>
      <c r="S23" s="263">
        <v>484.8</v>
      </c>
      <c r="T23" s="282"/>
      <c r="U23" s="263">
        <v>277.6</v>
      </c>
      <c r="V23" s="263">
        <v>278.3</v>
      </c>
      <c r="W23" s="263">
        <v>307.5</v>
      </c>
      <c r="X23" s="21"/>
    </row>
    <row r="24" ht="14.25" spans="1:24">
      <c r="A24" s="262">
        <v>10</v>
      </c>
      <c r="B24" s="263">
        <v>730.2</v>
      </c>
      <c r="C24" s="263">
        <v>747.3</v>
      </c>
      <c r="D24" s="263">
        <v>483.7</v>
      </c>
      <c r="E24" s="264">
        <v>963</v>
      </c>
      <c r="F24" s="264">
        <v>669.6</v>
      </c>
      <c r="G24" s="391">
        <v>1012.7</v>
      </c>
      <c r="H24" s="264">
        <v>999.9</v>
      </c>
      <c r="I24" s="264">
        <v>1236.1</v>
      </c>
      <c r="J24" s="264">
        <v>1910.1</v>
      </c>
      <c r="K24" s="263">
        <v>392.3</v>
      </c>
      <c r="L24" s="265">
        <v>617.8</v>
      </c>
      <c r="M24" s="263">
        <v>733.8</v>
      </c>
      <c r="N24" s="276"/>
      <c r="O24" s="263">
        <v>367.6</v>
      </c>
      <c r="P24" s="263">
        <v>282.9</v>
      </c>
      <c r="Q24" s="263">
        <v>279.3</v>
      </c>
      <c r="R24" s="263">
        <v>324.2</v>
      </c>
      <c r="S24" s="263">
        <v>498.3</v>
      </c>
      <c r="T24" s="282"/>
      <c r="U24" s="263">
        <v>281.4</v>
      </c>
      <c r="V24" s="263">
        <v>282.1</v>
      </c>
      <c r="W24" s="263">
        <v>312.2</v>
      </c>
      <c r="X24" s="21"/>
    </row>
    <row r="25" ht="14.25" spans="1:24">
      <c r="A25" s="262">
        <v>10.5</v>
      </c>
      <c r="B25" s="263">
        <v>776.8</v>
      </c>
      <c r="C25" s="263">
        <v>796.5</v>
      </c>
      <c r="D25" s="263">
        <v>500</v>
      </c>
      <c r="E25" s="264">
        <v>1018.1</v>
      </c>
      <c r="F25" s="264">
        <v>707.5</v>
      </c>
      <c r="G25" s="391">
        <v>1025.8</v>
      </c>
      <c r="H25" s="264">
        <v>1034.8</v>
      </c>
      <c r="I25" s="264">
        <v>1311.9</v>
      </c>
      <c r="J25" s="264">
        <v>1965</v>
      </c>
      <c r="K25" s="263">
        <v>408.8</v>
      </c>
      <c r="L25" s="265">
        <v>671</v>
      </c>
      <c r="M25" s="263">
        <v>781.9</v>
      </c>
      <c r="N25" s="276"/>
      <c r="O25" s="263">
        <v>467.2</v>
      </c>
      <c r="P25" s="263">
        <v>355.5</v>
      </c>
      <c r="Q25" s="263">
        <v>406.6</v>
      </c>
      <c r="R25" s="263">
        <v>373.8</v>
      </c>
      <c r="S25" s="263">
        <v>506.4</v>
      </c>
      <c r="T25" s="282"/>
      <c r="U25" s="263">
        <v>382.8</v>
      </c>
      <c r="V25" s="263">
        <v>406.6</v>
      </c>
      <c r="W25" s="263">
        <v>401.2</v>
      </c>
      <c r="X25" s="21"/>
    </row>
    <row r="26" ht="14.25" spans="1:24">
      <c r="A26" s="262">
        <v>11</v>
      </c>
      <c r="B26" s="263">
        <v>794</v>
      </c>
      <c r="C26" s="263">
        <v>814.4</v>
      </c>
      <c r="D26" s="263">
        <v>510.7</v>
      </c>
      <c r="E26" s="264">
        <v>1045.5</v>
      </c>
      <c r="F26" s="264">
        <v>723.1</v>
      </c>
      <c r="G26" s="391">
        <v>1049.8</v>
      </c>
      <c r="H26" s="264">
        <v>1056.4</v>
      </c>
      <c r="I26" s="264">
        <v>1341.9</v>
      </c>
      <c r="J26" s="264">
        <v>2014.6</v>
      </c>
      <c r="K26" s="263">
        <v>416.7</v>
      </c>
      <c r="L26" s="265">
        <v>686.3</v>
      </c>
      <c r="M26" s="263">
        <v>799.2</v>
      </c>
      <c r="N26" s="276"/>
      <c r="O26" s="263">
        <v>476.9</v>
      </c>
      <c r="P26" s="263">
        <v>361.7</v>
      </c>
      <c r="Q26" s="263">
        <v>414.4</v>
      </c>
      <c r="R26" s="263">
        <v>380.5</v>
      </c>
      <c r="S26" s="263">
        <v>516.9</v>
      </c>
      <c r="T26" s="282"/>
      <c r="U26" s="263">
        <v>389.8</v>
      </c>
      <c r="V26" s="263">
        <v>414.4</v>
      </c>
      <c r="W26" s="263">
        <v>408.8</v>
      </c>
      <c r="X26" s="21"/>
    </row>
    <row r="27" ht="14.25" spans="1:24">
      <c r="A27" s="262">
        <v>11.5</v>
      </c>
      <c r="B27" s="263">
        <v>825.1</v>
      </c>
      <c r="C27" s="263">
        <v>846.3</v>
      </c>
      <c r="D27" s="263">
        <v>528.6</v>
      </c>
      <c r="E27" s="264">
        <v>1080</v>
      </c>
      <c r="F27" s="264">
        <v>745.9</v>
      </c>
      <c r="G27" s="391">
        <v>1082.3</v>
      </c>
      <c r="H27" s="264">
        <v>1085.3</v>
      </c>
      <c r="I27" s="264">
        <v>1385.9</v>
      </c>
      <c r="J27" s="264">
        <v>2071.3</v>
      </c>
      <c r="K27" s="263">
        <v>431.7</v>
      </c>
      <c r="L27" s="265">
        <v>707.6</v>
      </c>
      <c r="M27" s="263">
        <v>830.6</v>
      </c>
      <c r="N27" s="276"/>
      <c r="O27" s="263">
        <v>493.8</v>
      </c>
      <c r="P27" s="263">
        <v>375.1</v>
      </c>
      <c r="Q27" s="263">
        <v>429.4</v>
      </c>
      <c r="R27" s="263">
        <v>394.5</v>
      </c>
      <c r="S27" s="263">
        <v>534.6</v>
      </c>
      <c r="T27" s="282"/>
      <c r="U27" s="263">
        <v>404</v>
      </c>
      <c r="V27" s="263">
        <v>429.4</v>
      </c>
      <c r="W27" s="263">
        <v>423.6</v>
      </c>
      <c r="X27" s="21"/>
    </row>
    <row r="28" ht="14.25" spans="1:24">
      <c r="A28" s="262">
        <v>12</v>
      </c>
      <c r="B28" s="263">
        <v>842.3</v>
      </c>
      <c r="C28" s="263">
        <v>864.3</v>
      </c>
      <c r="D28" s="263">
        <v>539.3</v>
      </c>
      <c r="E28" s="264">
        <v>1107.4</v>
      </c>
      <c r="F28" s="264">
        <v>761.5</v>
      </c>
      <c r="G28" s="391">
        <v>1106.3</v>
      </c>
      <c r="H28" s="264">
        <v>1106.9</v>
      </c>
      <c r="I28" s="264">
        <v>1415.9</v>
      </c>
      <c r="J28" s="264">
        <v>2120.9</v>
      </c>
      <c r="K28" s="263">
        <v>439.6</v>
      </c>
      <c r="L28" s="265">
        <v>735</v>
      </c>
      <c r="M28" s="263">
        <v>848</v>
      </c>
      <c r="N28" s="276"/>
      <c r="O28" s="263">
        <v>503.4</v>
      </c>
      <c r="P28" s="263">
        <v>381.2</v>
      </c>
      <c r="Q28" s="263">
        <v>437.2</v>
      </c>
      <c r="R28" s="263">
        <v>401.2</v>
      </c>
      <c r="S28" s="263">
        <v>545.1</v>
      </c>
      <c r="T28" s="282"/>
      <c r="U28" s="263">
        <v>411.1</v>
      </c>
      <c r="V28" s="263">
        <v>437.2</v>
      </c>
      <c r="W28" s="263">
        <v>431.2</v>
      </c>
      <c r="X28" s="21"/>
    </row>
    <row r="29" ht="14.25" spans="1:24">
      <c r="A29" s="262">
        <v>12.5</v>
      </c>
      <c r="B29" s="263">
        <v>873.5</v>
      </c>
      <c r="C29" s="263">
        <v>896.2</v>
      </c>
      <c r="D29" s="263">
        <v>557.2</v>
      </c>
      <c r="E29" s="264">
        <v>1141.9</v>
      </c>
      <c r="F29" s="264">
        <v>784.4</v>
      </c>
      <c r="G29" s="391">
        <v>1138.8</v>
      </c>
      <c r="H29" s="264">
        <v>1135.7</v>
      </c>
      <c r="I29" s="264">
        <v>1459.9</v>
      </c>
      <c r="J29" s="264">
        <v>2177.6</v>
      </c>
      <c r="K29" s="263">
        <v>454.6</v>
      </c>
      <c r="L29" s="265">
        <v>756.8</v>
      </c>
      <c r="M29" s="263">
        <v>879.4</v>
      </c>
      <c r="N29" s="276"/>
      <c r="O29" s="263">
        <v>520.3</v>
      </c>
      <c r="P29" s="263">
        <v>394.6</v>
      </c>
      <c r="Q29" s="263">
        <v>452.1</v>
      </c>
      <c r="R29" s="263">
        <v>415.1</v>
      </c>
      <c r="S29" s="263">
        <v>562.8</v>
      </c>
      <c r="T29" s="282"/>
      <c r="U29" s="263">
        <v>425.3</v>
      </c>
      <c r="V29" s="263">
        <v>452.1</v>
      </c>
      <c r="W29" s="263">
        <v>446</v>
      </c>
      <c r="X29" s="21"/>
    </row>
    <row r="30" ht="14.25" spans="1:24">
      <c r="A30" s="262">
        <v>13</v>
      </c>
      <c r="B30" s="263">
        <v>890.7</v>
      </c>
      <c r="C30" s="263">
        <v>914.1</v>
      </c>
      <c r="D30" s="263">
        <v>567.9</v>
      </c>
      <c r="E30" s="264">
        <v>1169.3</v>
      </c>
      <c r="F30" s="264">
        <v>800</v>
      </c>
      <c r="G30" s="391">
        <v>1162.8</v>
      </c>
      <c r="H30" s="264">
        <v>1157.3</v>
      </c>
      <c r="I30" s="264">
        <v>1490</v>
      </c>
      <c r="J30" s="264">
        <v>2227.2</v>
      </c>
      <c r="K30" s="263">
        <v>462.4</v>
      </c>
      <c r="L30" s="265">
        <v>772.6</v>
      </c>
      <c r="M30" s="263">
        <v>896.7</v>
      </c>
      <c r="N30" s="276"/>
      <c r="O30" s="263">
        <v>530</v>
      </c>
      <c r="P30" s="263">
        <v>400.7</v>
      </c>
      <c r="Q30" s="263">
        <v>459.9</v>
      </c>
      <c r="R30" s="263">
        <v>421.9</v>
      </c>
      <c r="S30" s="263">
        <v>573.3</v>
      </c>
      <c r="T30" s="282"/>
      <c r="U30" s="263">
        <v>432.3</v>
      </c>
      <c r="V30" s="263">
        <v>459.9</v>
      </c>
      <c r="W30" s="263">
        <v>453.6</v>
      </c>
      <c r="X30" s="21"/>
    </row>
    <row r="31" ht="14.25" spans="1:24">
      <c r="A31" s="262">
        <v>13.5</v>
      </c>
      <c r="B31" s="263">
        <v>921.8</v>
      </c>
      <c r="C31" s="263">
        <v>946</v>
      </c>
      <c r="D31" s="263">
        <v>585.8</v>
      </c>
      <c r="E31" s="264">
        <v>1203.9</v>
      </c>
      <c r="F31" s="264">
        <v>822.8</v>
      </c>
      <c r="G31" s="391">
        <v>1195.3</v>
      </c>
      <c r="H31" s="264">
        <v>1186.1</v>
      </c>
      <c r="I31" s="264">
        <v>1534</v>
      </c>
      <c r="J31" s="264">
        <v>2283.9</v>
      </c>
      <c r="K31" s="263">
        <v>477.5</v>
      </c>
      <c r="L31" s="265">
        <v>794.4</v>
      </c>
      <c r="M31" s="263">
        <v>928.1</v>
      </c>
      <c r="N31" s="276"/>
      <c r="O31" s="263">
        <v>546.9</v>
      </c>
      <c r="P31" s="263">
        <v>414.1</v>
      </c>
      <c r="Q31" s="263">
        <v>474.9</v>
      </c>
      <c r="R31" s="263">
        <v>435.8</v>
      </c>
      <c r="S31" s="263">
        <v>591</v>
      </c>
      <c r="T31" s="282"/>
      <c r="U31" s="263">
        <v>446.5</v>
      </c>
      <c r="V31" s="263">
        <v>474.9</v>
      </c>
      <c r="W31" s="263">
        <v>468.4</v>
      </c>
      <c r="X31" s="21"/>
    </row>
    <row r="32" ht="14.25" spans="1:24">
      <c r="A32" s="262">
        <v>14</v>
      </c>
      <c r="B32" s="263">
        <v>939</v>
      </c>
      <c r="C32" s="263">
        <v>963.9</v>
      </c>
      <c r="D32" s="263">
        <v>596.5</v>
      </c>
      <c r="E32" s="264">
        <v>1231.2</v>
      </c>
      <c r="F32" s="264">
        <v>838.4</v>
      </c>
      <c r="G32" s="391">
        <v>1219.3</v>
      </c>
      <c r="H32" s="264">
        <v>1207.8</v>
      </c>
      <c r="I32" s="264">
        <v>1564</v>
      </c>
      <c r="J32" s="264">
        <v>2333.5</v>
      </c>
      <c r="K32" s="263">
        <v>485.3</v>
      </c>
      <c r="L32" s="265">
        <v>810.3</v>
      </c>
      <c r="M32" s="263">
        <v>945.5</v>
      </c>
      <c r="N32" s="276"/>
      <c r="O32" s="263">
        <v>556.5</v>
      </c>
      <c r="P32" s="263">
        <v>420.3</v>
      </c>
      <c r="Q32" s="263">
        <v>482.6</v>
      </c>
      <c r="R32" s="263">
        <v>442.5</v>
      </c>
      <c r="S32" s="263">
        <v>601.5</v>
      </c>
      <c r="T32" s="282"/>
      <c r="U32" s="263">
        <v>453.5</v>
      </c>
      <c r="V32" s="263">
        <v>482.6</v>
      </c>
      <c r="W32" s="263">
        <v>476</v>
      </c>
      <c r="X32" s="21"/>
    </row>
    <row r="33" ht="14.25" spans="1:24">
      <c r="A33" s="262">
        <v>14.5</v>
      </c>
      <c r="B33" s="263">
        <v>970.2</v>
      </c>
      <c r="C33" s="263">
        <v>995.8</v>
      </c>
      <c r="D33" s="263">
        <v>614.4</v>
      </c>
      <c r="E33" s="264">
        <v>1265.8</v>
      </c>
      <c r="F33" s="264">
        <v>861.2</v>
      </c>
      <c r="G33" s="391">
        <v>1251.8</v>
      </c>
      <c r="H33" s="264">
        <v>1236.6</v>
      </c>
      <c r="I33" s="264">
        <v>1608</v>
      </c>
      <c r="J33" s="264">
        <v>2390.2</v>
      </c>
      <c r="K33" s="263">
        <v>500.4</v>
      </c>
      <c r="L33" s="265">
        <v>832.1</v>
      </c>
      <c r="M33" s="263">
        <v>976.9</v>
      </c>
      <c r="N33" s="276"/>
      <c r="O33" s="263">
        <v>573.4</v>
      </c>
      <c r="P33" s="263">
        <v>433.6</v>
      </c>
      <c r="Q33" s="263">
        <v>497.6</v>
      </c>
      <c r="R33" s="263">
        <v>456.5</v>
      </c>
      <c r="S33" s="263">
        <v>619.2</v>
      </c>
      <c r="T33" s="282"/>
      <c r="U33" s="263">
        <v>467.8</v>
      </c>
      <c r="V33" s="263">
        <v>497.6</v>
      </c>
      <c r="W33" s="263">
        <v>490.8</v>
      </c>
      <c r="X33" s="21"/>
    </row>
    <row r="34" ht="14.25" spans="1:24">
      <c r="A34" s="262">
        <v>15</v>
      </c>
      <c r="B34" s="263">
        <v>987.3</v>
      </c>
      <c r="C34" s="263">
        <v>1013.8</v>
      </c>
      <c r="D34" s="263">
        <v>626.1</v>
      </c>
      <c r="E34" s="264">
        <v>1294.2</v>
      </c>
      <c r="F34" s="264">
        <v>877.8</v>
      </c>
      <c r="G34" s="391">
        <v>1276.8</v>
      </c>
      <c r="H34" s="264">
        <v>1259.2</v>
      </c>
      <c r="I34" s="264">
        <v>1639.1</v>
      </c>
      <c r="J34" s="264">
        <v>2440.8</v>
      </c>
      <c r="K34" s="263">
        <v>509.2</v>
      </c>
      <c r="L34" s="265">
        <v>847.9</v>
      </c>
      <c r="M34" s="263">
        <v>995.2</v>
      </c>
      <c r="N34" s="276"/>
      <c r="O34" s="263">
        <v>584.1</v>
      </c>
      <c r="P34" s="263">
        <v>440.8</v>
      </c>
      <c r="Q34" s="263">
        <v>506.4</v>
      </c>
      <c r="R34" s="263">
        <v>464.2</v>
      </c>
      <c r="S34" s="263">
        <v>630.7</v>
      </c>
      <c r="T34" s="282"/>
      <c r="U34" s="263">
        <v>475.8</v>
      </c>
      <c r="V34" s="263">
        <v>506.4</v>
      </c>
      <c r="W34" s="263">
        <v>499.4</v>
      </c>
      <c r="X34" s="21"/>
    </row>
    <row r="35" ht="14.25" spans="1:24">
      <c r="A35" s="262">
        <v>15.5</v>
      </c>
      <c r="B35" s="263">
        <v>1018.5</v>
      </c>
      <c r="C35" s="263">
        <v>1045.7</v>
      </c>
      <c r="D35" s="263">
        <v>644</v>
      </c>
      <c r="E35" s="264">
        <v>1328.7</v>
      </c>
      <c r="F35" s="264">
        <v>900.6</v>
      </c>
      <c r="G35" s="391">
        <v>1309.2</v>
      </c>
      <c r="H35" s="264">
        <v>1288</v>
      </c>
      <c r="I35" s="264">
        <v>1683.1</v>
      </c>
      <c r="J35" s="264">
        <v>2497.5</v>
      </c>
      <c r="K35" s="263">
        <v>524.2</v>
      </c>
      <c r="L35" s="265">
        <v>869.7</v>
      </c>
      <c r="M35" s="263">
        <v>1026.6</v>
      </c>
      <c r="N35" s="276"/>
      <c r="O35" s="263">
        <v>600.9</v>
      </c>
      <c r="P35" s="263">
        <v>454.2</v>
      </c>
      <c r="Q35" s="263">
        <v>521.4</v>
      </c>
      <c r="R35" s="263">
        <v>478.1</v>
      </c>
      <c r="S35" s="263">
        <v>648.4</v>
      </c>
      <c r="T35" s="282"/>
      <c r="U35" s="263">
        <v>490</v>
      </c>
      <c r="V35" s="263">
        <v>521.4</v>
      </c>
      <c r="W35" s="263">
        <v>514.2</v>
      </c>
      <c r="X35" s="21"/>
    </row>
    <row r="36" ht="14.25" spans="1:24">
      <c r="A36" s="262">
        <v>16</v>
      </c>
      <c r="B36" s="263">
        <v>1035.7</v>
      </c>
      <c r="C36" s="263">
        <v>1063.6</v>
      </c>
      <c r="D36" s="263">
        <v>654.7</v>
      </c>
      <c r="E36" s="264">
        <v>1356.1</v>
      </c>
      <c r="F36" s="264">
        <v>916.2</v>
      </c>
      <c r="G36" s="391">
        <v>1333.3</v>
      </c>
      <c r="H36" s="264">
        <v>1309.7</v>
      </c>
      <c r="I36" s="264">
        <v>1713.1</v>
      </c>
      <c r="J36" s="264">
        <v>2547.1</v>
      </c>
      <c r="K36" s="263">
        <v>532.1</v>
      </c>
      <c r="L36" s="265">
        <v>885.6</v>
      </c>
      <c r="M36" s="263">
        <v>1044</v>
      </c>
      <c r="N36" s="276"/>
      <c r="O36" s="263">
        <v>610.6</v>
      </c>
      <c r="P36" s="263">
        <v>460.3</v>
      </c>
      <c r="Q36" s="263">
        <v>529.1</v>
      </c>
      <c r="R36" s="263">
        <v>484.9</v>
      </c>
      <c r="S36" s="263">
        <v>658.9</v>
      </c>
      <c r="T36" s="282"/>
      <c r="U36" s="263">
        <v>497</v>
      </c>
      <c r="V36" s="263">
        <v>529.1</v>
      </c>
      <c r="W36" s="263">
        <v>521.8</v>
      </c>
      <c r="X36" s="21"/>
    </row>
    <row r="37" ht="14.25" spans="1:24">
      <c r="A37" s="262">
        <v>16.5</v>
      </c>
      <c r="B37" s="263">
        <v>1066.8</v>
      </c>
      <c r="C37" s="263">
        <v>1095.5</v>
      </c>
      <c r="D37" s="263">
        <v>672.6</v>
      </c>
      <c r="E37" s="264">
        <v>1390.6</v>
      </c>
      <c r="F37" s="264">
        <v>939</v>
      </c>
      <c r="G37" s="391">
        <v>1365.7</v>
      </c>
      <c r="H37" s="264">
        <v>1338.5</v>
      </c>
      <c r="I37" s="264">
        <v>1757.1</v>
      </c>
      <c r="J37" s="264">
        <v>2603.8</v>
      </c>
      <c r="K37" s="263">
        <v>547.1</v>
      </c>
      <c r="L37" s="265">
        <v>907.7</v>
      </c>
      <c r="M37" s="263">
        <v>1075.4</v>
      </c>
      <c r="N37" s="276"/>
      <c r="O37" s="263">
        <v>627.5</v>
      </c>
      <c r="P37" s="263">
        <v>473.7</v>
      </c>
      <c r="Q37" s="263">
        <v>544.1</v>
      </c>
      <c r="R37" s="263">
        <v>498.8</v>
      </c>
      <c r="S37" s="263">
        <v>676.6</v>
      </c>
      <c r="T37" s="282"/>
      <c r="U37" s="263">
        <v>511.2</v>
      </c>
      <c r="V37" s="263">
        <v>544.1</v>
      </c>
      <c r="W37" s="263">
        <v>536.6</v>
      </c>
      <c r="X37" s="21"/>
    </row>
    <row r="38" ht="14.25" spans="1:24">
      <c r="A38" s="262">
        <v>17</v>
      </c>
      <c r="B38" s="263">
        <v>1084</v>
      </c>
      <c r="C38" s="263">
        <v>1113.4</v>
      </c>
      <c r="D38" s="263">
        <v>683.4</v>
      </c>
      <c r="E38" s="264">
        <v>1418</v>
      </c>
      <c r="F38" s="264">
        <v>954.7</v>
      </c>
      <c r="G38" s="391">
        <v>1389.8</v>
      </c>
      <c r="H38" s="264">
        <v>1360.1</v>
      </c>
      <c r="I38" s="264">
        <v>1787.1</v>
      </c>
      <c r="J38" s="264">
        <v>2653.4</v>
      </c>
      <c r="K38" s="263">
        <v>555</v>
      </c>
      <c r="L38" s="265">
        <v>923.4</v>
      </c>
      <c r="M38" s="263">
        <v>1092.7</v>
      </c>
      <c r="N38" s="276"/>
      <c r="O38" s="263">
        <v>637.2</v>
      </c>
      <c r="P38" s="263">
        <v>479.8</v>
      </c>
      <c r="Q38" s="263">
        <v>551.9</v>
      </c>
      <c r="R38" s="263">
        <v>505.6</v>
      </c>
      <c r="S38" s="263">
        <v>687.1</v>
      </c>
      <c r="T38" s="282"/>
      <c r="U38" s="263">
        <v>518.3</v>
      </c>
      <c r="V38" s="263">
        <v>551.9</v>
      </c>
      <c r="W38" s="263">
        <v>544.2</v>
      </c>
      <c r="X38" s="21"/>
    </row>
    <row r="39" ht="14.25" spans="1:24">
      <c r="A39" s="262">
        <v>17.5</v>
      </c>
      <c r="B39" s="263">
        <v>1115.2</v>
      </c>
      <c r="C39" s="263">
        <v>1145.3</v>
      </c>
      <c r="D39" s="263">
        <v>701.3</v>
      </c>
      <c r="E39" s="264">
        <v>1452.6</v>
      </c>
      <c r="F39" s="264">
        <v>977.5</v>
      </c>
      <c r="G39" s="391">
        <v>1422.2</v>
      </c>
      <c r="H39" s="264">
        <v>1388.9</v>
      </c>
      <c r="I39" s="264">
        <v>1831.1</v>
      </c>
      <c r="J39" s="264">
        <v>2710.1</v>
      </c>
      <c r="K39" s="263">
        <v>570</v>
      </c>
      <c r="L39" s="265">
        <v>945.1</v>
      </c>
      <c r="M39" s="263">
        <v>1124.1</v>
      </c>
      <c r="N39" s="276"/>
      <c r="O39" s="263">
        <v>654</v>
      </c>
      <c r="P39" s="263">
        <v>493.2</v>
      </c>
      <c r="Q39" s="263">
        <v>566.8</v>
      </c>
      <c r="R39" s="263">
        <v>519.5</v>
      </c>
      <c r="S39" s="263">
        <v>704.8</v>
      </c>
      <c r="T39" s="282"/>
      <c r="U39" s="263">
        <v>532.5</v>
      </c>
      <c r="V39" s="263">
        <v>566.8</v>
      </c>
      <c r="W39" s="263">
        <v>559</v>
      </c>
      <c r="X39" s="21"/>
    </row>
    <row r="40" ht="14.25" spans="1:24">
      <c r="A40" s="262">
        <v>18</v>
      </c>
      <c r="B40" s="263">
        <v>1132.3</v>
      </c>
      <c r="C40" s="263">
        <v>1163.3</v>
      </c>
      <c r="D40" s="263">
        <v>712</v>
      </c>
      <c r="E40" s="264">
        <v>1479.9</v>
      </c>
      <c r="F40" s="264">
        <v>993.1</v>
      </c>
      <c r="G40" s="391">
        <v>1446.3</v>
      </c>
      <c r="H40" s="264">
        <v>1410.5</v>
      </c>
      <c r="I40" s="264">
        <v>1861.2</v>
      </c>
      <c r="J40" s="264">
        <v>2759.7</v>
      </c>
      <c r="K40" s="263">
        <v>577.8</v>
      </c>
      <c r="L40" s="265">
        <v>960.9</v>
      </c>
      <c r="M40" s="263">
        <v>1141.5</v>
      </c>
      <c r="N40" s="276"/>
      <c r="O40" s="263">
        <v>663.7</v>
      </c>
      <c r="P40" s="263">
        <v>499.4</v>
      </c>
      <c r="Q40" s="263">
        <v>574.6</v>
      </c>
      <c r="R40" s="263">
        <v>526.2</v>
      </c>
      <c r="S40" s="263">
        <v>715.3</v>
      </c>
      <c r="T40" s="282"/>
      <c r="U40" s="263">
        <v>539.5</v>
      </c>
      <c r="V40" s="263">
        <v>574.6</v>
      </c>
      <c r="W40" s="263">
        <v>566.6</v>
      </c>
      <c r="X40" s="21"/>
    </row>
    <row r="41" ht="14.25" spans="1:24">
      <c r="A41" s="262">
        <v>18.5</v>
      </c>
      <c r="B41" s="263">
        <v>1163.5</v>
      </c>
      <c r="C41" s="263">
        <v>1195.2</v>
      </c>
      <c r="D41" s="263">
        <v>730.9</v>
      </c>
      <c r="E41" s="264">
        <v>1515.5</v>
      </c>
      <c r="F41" s="264">
        <v>1016.9</v>
      </c>
      <c r="G41" s="391">
        <v>1479.7</v>
      </c>
      <c r="H41" s="264">
        <v>1440.4</v>
      </c>
      <c r="I41" s="264">
        <v>1906.2</v>
      </c>
      <c r="J41" s="264">
        <v>2817.4</v>
      </c>
      <c r="K41" s="263">
        <v>593.9</v>
      </c>
      <c r="L41" s="265">
        <v>983.6</v>
      </c>
      <c r="M41" s="263">
        <v>1173.8</v>
      </c>
      <c r="N41" s="276"/>
      <c r="O41" s="263">
        <v>681.6</v>
      </c>
      <c r="P41" s="263">
        <v>513.7</v>
      </c>
      <c r="Q41" s="263">
        <v>590.6</v>
      </c>
      <c r="R41" s="263">
        <v>541.2</v>
      </c>
      <c r="S41" s="263">
        <v>734</v>
      </c>
      <c r="T41" s="282"/>
      <c r="U41" s="263">
        <v>554.7</v>
      </c>
      <c r="V41" s="263">
        <v>590.6</v>
      </c>
      <c r="W41" s="263">
        <v>582.4</v>
      </c>
      <c r="X41" s="21"/>
    </row>
    <row r="42" ht="14.25" spans="1:24">
      <c r="A42" s="262">
        <v>19</v>
      </c>
      <c r="B42" s="263">
        <v>1180.7</v>
      </c>
      <c r="C42" s="263">
        <v>1213.1</v>
      </c>
      <c r="D42" s="263">
        <v>741.6</v>
      </c>
      <c r="E42" s="264">
        <v>1542.8</v>
      </c>
      <c r="F42" s="264">
        <v>1032.5</v>
      </c>
      <c r="G42" s="391">
        <v>1503.8</v>
      </c>
      <c r="H42" s="264">
        <v>1462</v>
      </c>
      <c r="I42" s="264">
        <v>1936.2</v>
      </c>
      <c r="J42" s="264">
        <v>2867</v>
      </c>
      <c r="K42" s="263">
        <v>601.7</v>
      </c>
      <c r="L42" s="265">
        <v>999.3</v>
      </c>
      <c r="M42" s="263">
        <v>1191.2</v>
      </c>
      <c r="N42" s="276"/>
      <c r="O42" s="263">
        <v>691.2</v>
      </c>
      <c r="P42" s="263">
        <v>519.9</v>
      </c>
      <c r="Q42" s="263">
        <v>598.4</v>
      </c>
      <c r="R42" s="263">
        <v>547.9</v>
      </c>
      <c r="S42" s="263">
        <v>744.5</v>
      </c>
      <c r="T42" s="282"/>
      <c r="U42" s="263">
        <v>561.8</v>
      </c>
      <c r="V42" s="263">
        <v>598.4</v>
      </c>
      <c r="W42" s="263">
        <v>590</v>
      </c>
      <c r="X42" s="21"/>
    </row>
    <row r="43" ht="14.25" spans="1:24">
      <c r="A43" s="262">
        <v>19.5</v>
      </c>
      <c r="B43" s="263">
        <v>1211.8</v>
      </c>
      <c r="C43" s="263">
        <v>1245</v>
      </c>
      <c r="D43" s="263">
        <v>759.5</v>
      </c>
      <c r="E43" s="264">
        <v>1577.4</v>
      </c>
      <c r="F43" s="264">
        <v>1055.3</v>
      </c>
      <c r="G43" s="391">
        <v>1536.2</v>
      </c>
      <c r="H43" s="264">
        <v>1490.8</v>
      </c>
      <c r="I43" s="264">
        <v>1980.2</v>
      </c>
      <c r="J43" s="264">
        <v>2923.7</v>
      </c>
      <c r="K43" s="263">
        <v>616.8</v>
      </c>
      <c r="L43" s="265">
        <v>1021</v>
      </c>
      <c r="M43" s="263">
        <v>1222.6</v>
      </c>
      <c r="N43" s="276"/>
      <c r="O43" s="263">
        <v>708.1</v>
      </c>
      <c r="P43" s="263">
        <v>533.2</v>
      </c>
      <c r="Q43" s="263">
        <v>613.3</v>
      </c>
      <c r="R43" s="263">
        <v>561.8</v>
      </c>
      <c r="S43" s="263">
        <v>762.2</v>
      </c>
      <c r="T43" s="282"/>
      <c r="U43" s="263">
        <v>576</v>
      </c>
      <c r="V43" s="263">
        <v>613.3</v>
      </c>
      <c r="W43" s="263">
        <v>604.8</v>
      </c>
      <c r="X43" s="21"/>
    </row>
    <row r="44" ht="14.25" spans="1:24">
      <c r="A44" s="262">
        <v>20</v>
      </c>
      <c r="B44" s="263">
        <v>1229</v>
      </c>
      <c r="C44" s="263">
        <v>1262.9</v>
      </c>
      <c r="D44" s="263">
        <v>770.2</v>
      </c>
      <c r="E44" s="264">
        <v>1604.8</v>
      </c>
      <c r="F44" s="264">
        <v>1070.9</v>
      </c>
      <c r="G44" s="391">
        <v>1560.3</v>
      </c>
      <c r="H44" s="264">
        <v>1512.4</v>
      </c>
      <c r="I44" s="264">
        <v>2010.2</v>
      </c>
      <c r="J44" s="264">
        <v>2973.3</v>
      </c>
      <c r="K44" s="263">
        <v>624.6</v>
      </c>
      <c r="L44" s="265">
        <v>1036.8</v>
      </c>
      <c r="M44" s="263">
        <v>1240</v>
      </c>
      <c r="N44" s="276"/>
      <c r="O44" s="263">
        <v>717.8</v>
      </c>
      <c r="P44" s="263">
        <v>539.4</v>
      </c>
      <c r="Q44" s="263">
        <v>621.1</v>
      </c>
      <c r="R44" s="263">
        <v>568.6</v>
      </c>
      <c r="S44" s="263">
        <v>772.7</v>
      </c>
      <c r="T44" s="282"/>
      <c r="U44" s="263">
        <v>583</v>
      </c>
      <c r="V44" s="263">
        <v>621.1</v>
      </c>
      <c r="W44" s="263">
        <v>612.5</v>
      </c>
      <c r="X44" s="21"/>
    </row>
    <row r="45" ht="14.25" spans="1:24">
      <c r="A45" s="262">
        <v>20.5</v>
      </c>
      <c r="B45" s="263">
        <v>1260.2</v>
      </c>
      <c r="C45" s="263">
        <v>1294.9</v>
      </c>
      <c r="D45" s="263">
        <v>788.1</v>
      </c>
      <c r="E45" s="264">
        <v>1639.3</v>
      </c>
      <c r="F45" s="264">
        <v>1093.7</v>
      </c>
      <c r="G45" s="391">
        <v>1592.7</v>
      </c>
      <c r="H45" s="264">
        <v>1541.3</v>
      </c>
      <c r="I45" s="264">
        <v>2054.3</v>
      </c>
      <c r="J45" s="264">
        <v>3030.1</v>
      </c>
      <c r="K45" s="263">
        <v>639.6</v>
      </c>
      <c r="L45" s="265">
        <v>1058.5</v>
      </c>
      <c r="M45" s="263">
        <v>1271.3</v>
      </c>
      <c r="N45" s="276"/>
      <c r="O45" s="263">
        <v>734.7</v>
      </c>
      <c r="P45" s="263">
        <v>552.8</v>
      </c>
      <c r="Q45" s="263">
        <v>636.1</v>
      </c>
      <c r="R45" s="263">
        <v>582.5</v>
      </c>
      <c r="S45" s="263">
        <v>790.4</v>
      </c>
      <c r="T45" s="282"/>
      <c r="U45" s="263">
        <v>597.2</v>
      </c>
      <c r="V45" s="263">
        <v>636.1</v>
      </c>
      <c r="W45" s="263">
        <v>627.2</v>
      </c>
      <c r="X45" s="21"/>
    </row>
    <row r="46" ht="25.5" spans="1:23">
      <c r="A46" s="266" t="s">
        <v>1797</v>
      </c>
      <c r="B46" s="258" t="s">
        <v>1775</v>
      </c>
      <c r="C46" s="258" t="s">
        <v>1776</v>
      </c>
      <c r="D46" s="259" t="s">
        <v>1777</v>
      </c>
      <c r="E46" s="259" t="s">
        <v>1778</v>
      </c>
      <c r="F46" s="259" t="s">
        <v>1779</v>
      </c>
      <c r="G46" s="259" t="s">
        <v>1780</v>
      </c>
      <c r="H46" s="259" t="s">
        <v>1781</v>
      </c>
      <c r="I46" s="259" t="s">
        <v>1782</v>
      </c>
      <c r="J46" s="274" t="s">
        <v>1783</v>
      </c>
      <c r="K46" s="275" t="s">
        <v>1784</v>
      </c>
      <c r="L46" s="275" t="s">
        <v>1785</v>
      </c>
      <c r="M46" s="275" t="s">
        <v>1786</v>
      </c>
      <c r="N46" s="259" t="s">
        <v>1787</v>
      </c>
      <c r="O46" s="259" t="s">
        <v>1788</v>
      </c>
      <c r="P46" s="259" t="s">
        <v>1789</v>
      </c>
      <c r="Q46" s="259" t="s">
        <v>1790</v>
      </c>
      <c r="R46" s="259" t="s">
        <v>1791</v>
      </c>
      <c r="S46" s="259" t="s">
        <v>1792</v>
      </c>
      <c r="T46" s="274" t="s">
        <v>1793</v>
      </c>
      <c r="U46" s="275" t="s">
        <v>1794</v>
      </c>
      <c r="V46" s="275" t="s">
        <v>1795</v>
      </c>
      <c r="W46" s="279" t="s">
        <v>1796</v>
      </c>
    </row>
    <row r="47" ht="14.25" spans="1:23">
      <c r="A47" s="269" t="s">
        <v>1818</v>
      </c>
      <c r="B47" s="392">
        <v>61.3</v>
      </c>
      <c r="C47" s="392">
        <v>62.4</v>
      </c>
      <c r="D47" s="392">
        <v>31.8</v>
      </c>
      <c r="E47" s="392">
        <v>79.7</v>
      </c>
      <c r="F47" s="392">
        <v>51.9</v>
      </c>
      <c r="G47" s="392">
        <v>75.2</v>
      </c>
      <c r="H47" s="392">
        <v>75.2</v>
      </c>
      <c r="I47" s="392">
        <v>98.9</v>
      </c>
      <c r="J47" s="392">
        <v>157.1</v>
      </c>
      <c r="K47" s="392">
        <v>32.7</v>
      </c>
      <c r="L47" s="392">
        <v>54.3</v>
      </c>
      <c r="M47" s="392">
        <v>61.6</v>
      </c>
      <c r="N47" s="396"/>
      <c r="O47" s="392">
        <v>32.3</v>
      </c>
      <c r="P47" s="392">
        <v>28.3</v>
      </c>
      <c r="Q47" s="392">
        <v>30.8</v>
      </c>
      <c r="R47" s="392">
        <v>25.5</v>
      </c>
      <c r="S47" s="392">
        <v>35.1</v>
      </c>
      <c r="T47" s="392"/>
      <c r="U47" s="392">
        <v>25.8</v>
      </c>
      <c r="V47" s="392">
        <v>33.8</v>
      </c>
      <c r="W47" s="398">
        <v>27.3</v>
      </c>
    </row>
    <row r="48" ht="14.25" spans="1:23">
      <c r="A48" s="271" t="s">
        <v>1819</v>
      </c>
      <c r="B48" s="270">
        <v>61.9</v>
      </c>
      <c r="C48" s="270">
        <v>63</v>
      </c>
      <c r="D48" s="270">
        <v>31.3</v>
      </c>
      <c r="E48" s="270">
        <v>69.2</v>
      </c>
      <c r="F48" s="270">
        <v>50.1</v>
      </c>
      <c r="G48" s="270">
        <v>74.7</v>
      </c>
      <c r="H48" s="270">
        <v>74.7</v>
      </c>
      <c r="I48" s="270">
        <v>98.5</v>
      </c>
      <c r="J48" s="270">
        <v>133.2</v>
      </c>
      <c r="K48" s="270">
        <v>33.5</v>
      </c>
      <c r="L48" s="270">
        <v>50.5</v>
      </c>
      <c r="M48" s="270">
        <v>62.2</v>
      </c>
      <c r="N48" s="396"/>
      <c r="O48" s="270">
        <v>33</v>
      </c>
      <c r="P48" s="270">
        <v>28.3</v>
      </c>
      <c r="Q48" s="270">
        <v>29.9</v>
      </c>
      <c r="R48" s="270">
        <v>25.7</v>
      </c>
      <c r="S48" s="270">
        <v>34.3</v>
      </c>
      <c r="T48" s="270"/>
      <c r="U48" s="270">
        <v>25.9</v>
      </c>
      <c r="V48" s="270">
        <v>29.9</v>
      </c>
      <c r="W48" s="399">
        <v>27.4</v>
      </c>
    </row>
    <row r="49" ht="14.25" spans="1:23">
      <c r="A49" s="271" t="s">
        <v>1820</v>
      </c>
      <c r="B49" s="270">
        <v>61.9</v>
      </c>
      <c r="C49" s="270">
        <v>63</v>
      </c>
      <c r="D49" s="270">
        <v>30.8</v>
      </c>
      <c r="E49" s="270">
        <v>69.2</v>
      </c>
      <c r="F49" s="270">
        <v>49.1</v>
      </c>
      <c r="G49" s="270">
        <v>74.2</v>
      </c>
      <c r="H49" s="270">
        <v>74.2</v>
      </c>
      <c r="I49" s="270">
        <v>98.1</v>
      </c>
      <c r="J49" s="270">
        <v>127.3</v>
      </c>
      <c r="K49" s="270">
        <v>29.4</v>
      </c>
      <c r="L49" s="270">
        <v>51.2</v>
      </c>
      <c r="M49" s="270">
        <v>62.1</v>
      </c>
      <c r="N49" s="396"/>
      <c r="O49" s="270">
        <v>32.8</v>
      </c>
      <c r="P49" s="270">
        <v>28.1</v>
      </c>
      <c r="Q49" s="270">
        <v>26.6</v>
      </c>
      <c r="R49" s="270">
        <v>25.7</v>
      </c>
      <c r="S49" s="270">
        <v>32.7</v>
      </c>
      <c r="T49" s="270"/>
      <c r="U49" s="270">
        <v>25.9</v>
      </c>
      <c r="V49" s="270">
        <v>28.1</v>
      </c>
      <c r="W49" s="399">
        <v>27.4</v>
      </c>
    </row>
    <row r="50" ht="14.25" spans="1:23">
      <c r="A50" s="271" t="s">
        <v>1769</v>
      </c>
      <c r="B50" s="270">
        <v>70</v>
      </c>
      <c r="C50" s="270">
        <v>71.2</v>
      </c>
      <c r="D50" s="270">
        <v>30.2</v>
      </c>
      <c r="E50" s="270">
        <v>69.2</v>
      </c>
      <c r="F50" s="270">
        <v>49</v>
      </c>
      <c r="G50" s="270">
        <v>73.8</v>
      </c>
      <c r="H50" s="270">
        <v>73.7</v>
      </c>
      <c r="I50" s="270">
        <v>97</v>
      </c>
      <c r="J50" s="270">
        <v>123.8</v>
      </c>
      <c r="K50" s="270">
        <v>27.4</v>
      </c>
      <c r="L50" s="270">
        <v>62.1</v>
      </c>
      <c r="M50" s="270">
        <v>71.5</v>
      </c>
      <c r="N50" s="396"/>
      <c r="O50" s="270">
        <v>30.4</v>
      </c>
      <c r="P50" s="270">
        <v>25.4</v>
      </c>
      <c r="Q50" s="270">
        <v>25.4</v>
      </c>
      <c r="R50" s="270">
        <v>30.9</v>
      </c>
      <c r="S50" s="270">
        <v>32.8</v>
      </c>
      <c r="T50" s="270"/>
      <c r="U50" s="270">
        <v>31.1</v>
      </c>
      <c r="V50" s="270">
        <v>25.4</v>
      </c>
      <c r="W50" s="399">
        <v>32.5</v>
      </c>
    </row>
    <row r="51" ht="14.25" spans="1:23">
      <c r="A51" s="271" t="s">
        <v>1770</v>
      </c>
      <c r="B51" s="272">
        <v>67.7</v>
      </c>
      <c r="C51" s="272">
        <v>68.8</v>
      </c>
      <c r="D51" s="270">
        <v>29.2</v>
      </c>
      <c r="E51" s="270">
        <v>69.2</v>
      </c>
      <c r="F51" s="270">
        <v>48.9</v>
      </c>
      <c r="G51" s="270">
        <v>72.8</v>
      </c>
      <c r="H51" s="270">
        <v>72.8</v>
      </c>
      <c r="I51" s="270">
        <v>94.9</v>
      </c>
      <c r="J51" s="270">
        <v>120.6</v>
      </c>
      <c r="K51" s="270">
        <v>26.7</v>
      </c>
      <c r="L51" s="270">
        <v>54.4</v>
      </c>
      <c r="M51" s="272">
        <v>70.2</v>
      </c>
      <c r="N51" s="396"/>
      <c r="O51" s="270">
        <v>29.2</v>
      </c>
      <c r="P51" s="270">
        <v>25.4</v>
      </c>
      <c r="Q51" s="270">
        <v>25.4</v>
      </c>
      <c r="R51" s="270">
        <v>29.8</v>
      </c>
      <c r="S51" s="270">
        <v>32.7</v>
      </c>
      <c r="T51" s="270"/>
      <c r="U51" s="270">
        <v>29.6</v>
      </c>
      <c r="V51" s="270">
        <v>25.4</v>
      </c>
      <c r="W51" s="399">
        <v>30.3</v>
      </c>
    </row>
    <row r="52" ht="14.25" spans="1:23">
      <c r="A52" s="271" t="s">
        <v>1771</v>
      </c>
      <c r="B52" s="272">
        <v>66.5</v>
      </c>
      <c r="C52" s="272">
        <v>67.3</v>
      </c>
      <c r="D52" s="270">
        <v>27.6</v>
      </c>
      <c r="E52" s="270">
        <v>68.7</v>
      </c>
      <c r="F52" s="270">
        <v>46.9</v>
      </c>
      <c r="G52" s="270">
        <v>71.5</v>
      </c>
      <c r="H52" s="270">
        <v>71.5</v>
      </c>
      <c r="I52" s="270">
        <v>93.1</v>
      </c>
      <c r="J52" s="270">
        <v>118</v>
      </c>
      <c r="K52" s="270">
        <v>26.4</v>
      </c>
      <c r="L52" s="270">
        <v>52.6</v>
      </c>
      <c r="M52" s="272">
        <v>68.7</v>
      </c>
      <c r="N52" s="396"/>
      <c r="O52" s="270">
        <v>27.6</v>
      </c>
      <c r="P52" s="270">
        <v>25.4</v>
      </c>
      <c r="Q52" s="270">
        <v>25.4</v>
      </c>
      <c r="R52" s="270">
        <v>28.9</v>
      </c>
      <c r="S52" s="270">
        <v>31.1</v>
      </c>
      <c r="T52" s="270"/>
      <c r="U52" s="270">
        <v>27.8</v>
      </c>
      <c r="V52" s="270">
        <v>25.4</v>
      </c>
      <c r="W52" s="399">
        <v>28.4</v>
      </c>
    </row>
    <row r="53" ht="41" customHeight="1" spans="1:23">
      <c r="A53" s="273" t="s">
        <v>1821</v>
      </c>
      <c r="B53" s="393">
        <v>65.9</v>
      </c>
      <c r="C53" s="393">
        <v>67.2</v>
      </c>
      <c r="D53" s="394">
        <v>27</v>
      </c>
      <c r="E53" s="394">
        <v>68.2</v>
      </c>
      <c r="F53" s="394">
        <v>46.9</v>
      </c>
      <c r="G53" s="394">
        <v>71.2</v>
      </c>
      <c r="H53" s="394">
        <v>71.2</v>
      </c>
      <c r="I53" s="394">
        <v>92.7</v>
      </c>
      <c r="J53" s="394">
        <v>117.4</v>
      </c>
      <c r="K53" s="394">
        <v>26</v>
      </c>
      <c r="L53" s="394">
        <v>52</v>
      </c>
      <c r="M53" s="393">
        <v>68.5</v>
      </c>
      <c r="N53" s="396"/>
      <c r="O53" s="394">
        <v>24.6</v>
      </c>
      <c r="P53" s="394">
        <v>25.4</v>
      </c>
      <c r="Q53" s="394">
        <v>25.4</v>
      </c>
      <c r="R53" s="394">
        <v>28.5</v>
      </c>
      <c r="S53" s="394">
        <v>31</v>
      </c>
      <c r="T53" s="394"/>
      <c r="U53" s="394">
        <v>27.2</v>
      </c>
      <c r="V53" s="394">
        <v>25.4</v>
      </c>
      <c r="W53" s="400">
        <v>27.8</v>
      </c>
    </row>
    <row r="54" ht="16.5" spans="1:23">
      <c r="A54" s="395"/>
      <c r="B54" s="395"/>
      <c r="C54" s="395"/>
      <c r="D54" s="395"/>
      <c r="E54" s="395"/>
      <c r="F54" s="395"/>
      <c r="G54" s="395"/>
      <c r="H54" s="395"/>
      <c r="I54" s="395"/>
      <c r="J54" s="395"/>
      <c r="K54" s="395"/>
      <c r="L54" s="395"/>
      <c r="M54" s="395"/>
      <c r="N54" s="395"/>
      <c r="O54" s="395"/>
      <c r="P54" s="395"/>
      <c r="Q54" s="395"/>
      <c r="R54" s="395"/>
      <c r="S54" s="395"/>
      <c r="T54" s="395"/>
      <c r="U54" s="395"/>
      <c r="V54" s="395"/>
      <c r="W54" s="401"/>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2" sqref="G2"/>
    </sheetView>
  </sheetViews>
  <sheetFormatPr defaultColWidth="9" defaultRowHeight="13.5" outlineLevelCol="7"/>
  <cols>
    <col min="1" max="6" width="25.3333333333333" customWidth="1"/>
  </cols>
  <sheetData>
    <row r="1" ht="51" spans="1:8">
      <c r="A1" s="245" t="s">
        <v>1822</v>
      </c>
      <c r="B1" s="245"/>
      <c r="C1" s="245"/>
      <c r="D1" s="245"/>
      <c r="E1" s="245"/>
      <c r="F1" s="245"/>
      <c r="G1" s="26" t="s">
        <v>669</v>
      </c>
      <c r="H1" s="386"/>
    </row>
    <row r="2" ht="25.5" spans="1:7">
      <c r="A2" s="246" t="s">
        <v>1823</v>
      </c>
      <c r="B2" s="246"/>
      <c r="C2" s="246"/>
      <c r="D2" s="246" t="s">
        <v>1804</v>
      </c>
      <c r="E2" s="246"/>
      <c r="F2" s="246"/>
      <c r="G2" s="387" t="s">
        <v>1824</v>
      </c>
    </row>
    <row r="3" ht="14.25" spans="1:6">
      <c r="A3" s="247" t="s">
        <v>1825</v>
      </c>
      <c r="B3" s="247" t="s">
        <v>1826</v>
      </c>
      <c r="C3" s="247"/>
      <c r="D3" s="247" t="s">
        <v>431</v>
      </c>
      <c r="E3" s="247" t="s">
        <v>958</v>
      </c>
      <c r="F3" s="247" t="s">
        <v>959</v>
      </c>
    </row>
    <row r="4" ht="14.25" spans="1:7">
      <c r="A4" s="247" t="s">
        <v>1827</v>
      </c>
      <c r="B4" s="247" t="s">
        <v>1828</v>
      </c>
      <c r="C4" s="247"/>
      <c r="D4" s="247" t="s">
        <v>429</v>
      </c>
      <c r="E4" s="247" t="s">
        <v>956</v>
      </c>
      <c r="F4" s="247" t="s">
        <v>957</v>
      </c>
      <c r="G4" s="386"/>
    </row>
    <row r="5" ht="14.25" spans="1:6">
      <c r="A5" s="247" t="s">
        <v>1829</v>
      </c>
      <c r="B5" s="247" t="s">
        <v>1830</v>
      </c>
      <c r="C5" s="247"/>
      <c r="D5" s="247" t="s">
        <v>430</v>
      </c>
      <c r="E5" s="247" t="s">
        <v>1058</v>
      </c>
      <c r="F5" s="247" t="s">
        <v>1059</v>
      </c>
    </row>
    <row r="6" ht="14.25" spans="1:6">
      <c r="A6" s="247" t="s">
        <v>1831</v>
      </c>
      <c r="B6" s="247" t="s">
        <v>1832</v>
      </c>
      <c r="C6" s="247"/>
      <c r="D6" s="247" t="s">
        <v>1158</v>
      </c>
      <c r="E6" s="247" t="s">
        <v>1159</v>
      </c>
      <c r="F6" s="247" t="s">
        <v>1160</v>
      </c>
    </row>
    <row r="7" ht="14.25" spans="1:6">
      <c r="A7" s="247" t="s">
        <v>1833</v>
      </c>
      <c r="B7" s="247" t="s">
        <v>1834</v>
      </c>
      <c r="C7" s="247"/>
      <c r="D7" s="247" t="s">
        <v>998</v>
      </c>
      <c r="E7" s="247" t="s">
        <v>999</v>
      </c>
      <c r="F7" s="247" t="s">
        <v>1000</v>
      </c>
    </row>
    <row r="8" ht="14.25" spans="1:6">
      <c r="A8" s="247" t="s">
        <v>1835</v>
      </c>
      <c r="B8" s="247" t="s">
        <v>1836</v>
      </c>
      <c r="C8" s="247"/>
      <c r="D8" s="247" t="s">
        <v>435</v>
      </c>
      <c r="E8" s="247" t="s">
        <v>960</v>
      </c>
      <c r="F8" s="247" t="s">
        <v>961</v>
      </c>
    </row>
    <row r="9" ht="14.25" spans="1:6">
      <c r="A9" s="247" t="s">
        <v>1837</v>
      </c>
      <c r="B9" s="247" t="s">
        <v>1838</v>
      </c>
      <c r="C9" s="247"/>
      <c r="D9" s="247" t="s">
        <v>445</v>
      </c>
      <c r="E9" s="247" t="s">
        <v>1839</v>
      </c>
      <c r="F9" s="247" t="s">
        <v>963</v>
      </c>
    </row>
    <row r="10" ht="14.25" spans="1:6">
      <c r="A10" s="247" t="s">
        <v>1840</v>
      </c>
      <c r="B10" s="247" t="s">
        <v>1841</v>
      </c>
      <c r="C10" s="247"/>
      <c r="D10" s="247" t="s">
        <v>1060</v>
      </c>
      <c r="E10" s="247" t="s">
        <v>1061</v>
      </c>
      <c r="F10" s="247" t="s">
        <v>1062</v>
      </c>
    </row>
    <row r="11" ht="14.25" spans="1:6">
      <c r="A11" s="246" t="s">
        <v>1842</v>
      </c>
      <c r="B11" s="246"/>
      <c r="C11" s="246"/>
      <c r="D11" s="247" t="s">
        <v>784</v>
      </c>
      <c r="E11" s="247" t="s">
        <v>785</v>
      </c>
      <c r="F11" s="247" t="s">
        <v>786</v>
      </c>
    </row>
    <row r="12" ht="14.25" spans="1:6">
      <c r="A12" s="247" t="s">
        <v>599</v>
      </c>
      <c r="B12" s="247" t="s">
        <v>1241</v>
      </c>
      <c r="C12" s="247" t="s">
        <v>1242</v>
      </c>
      <c r="D12" s="247" t="s">
        <v>1843</v>
      </c>
      <c r="E12" s="247" t="s">
        <v>1844</v>
      </c>
      <c r="F12" s="247" t="s">
        <v>966</v>
      </c>
    </row>
    <row r="13" ht="14.25" spans="1:6">
      <c r="A13" s="247" t="s">
        <v>597</v>
      </c>
      <c r="B13" s="247" t="s">
        <v>1845</v>
      </c>
      <c r="C13" s="247" t="s">
        <v>1846</v>
      </c>
      <c r="D13" s="247" t="s">
        <v>1063</v>
      </c>
      <c r="E13" s="247" t="s">
        <v>1064</v>
      </c>
      <c r="F13" s="247" t="s">
        <v>1065</v>
      </c>
    </row>
    <row r="14" ht="14.25" spans="1:6">
      <c r="A14" s="246" t="s">
        <v>1798</v>
      </c>
      <c r="B14" s="246"/>
      <c r="C14" s="246"/>
      <c r="D14" s="247" t="s">
        <v>1169</v>
      </c>
      <c r="E14" s="247" t="s">
        <v>1170</v>
      </c>
      <c r="F14" s="247" t="s">
        <v>1171</v>
      </c>
    </row>
    <row r="15" ht="14.25" spans="1:6">
      <c r="A15" s="247" t="s">
        <v>673</v>
      </c>
      <c r="B15" s="247" t="s">
        <v>1398</v>
      </c>
      <c r="C15" s="247" t="s">
        <v>737</v>
      </c>
      <c r="D15" s="247" t="s">
        <v>1066</v>
      </c>
      <c r="E15" s="247" t="s">
        <v>1067</v>
      </c>
      <c r="F15" s="247" t="s">
        <v>1068</v>
      </c>
    </row>
    <row r="16" ht="14.25" spans="1:6">
      <c r="A16" s="246" t="s">
        <v>1799</v>
      </c>
      <c r="B16" s="246"/>
      <c r="C16" s="246"/>
      <c r="D16" s="247" t="s">
        <v>1093</v>
      </c>
      <c r="E16" s="247" t="s">
        <v>1094</v>
      </c>
      <c r="F16" s="247" t="s">
        <v>1095</v>
      </c>
    </row>
    <row r="17" ht="14.25" spans="1:6">
      <c r="A17" s="247" t="s">
        <v>588</v>
      </c>
      <c r="B17" s="247" t="s">
        <v>753</v>
      </c>
      <c r="C17" s="247" t="s">
        <v>754</v>
      </c>
      <c r="D17" s="247" t="s">
        <v>1074</v>
      </c>
      <c r="E17" s="247" t="s">
        <v>1075</v>
      </c>
      <c r="F17" s="247" t="s">
        <v>1076</v>
      </c>
    </row>
    <row r="18" ht="14.25" spans="1:6">
      <c r="A18" s="246" t="s">
        <v>1800</v>
      </c>
      <c r="B18" s="246"/>
      <c r="C18" s="246"/>
      <c r="D18" s="247" t="s">
        <v>1154</v>
      </c>
      <c r="E18" s="247" t="s">
        <v>1155</v>
      </c>
      <c r="F18" s="247" t="s">
        <v>1156</v>
      </c>
    </row>
    <row r="19" ht="14.25" spans="1:6">
      <c r="A19" s="248" t="s">
        <v>1847</v>
      </c>
      <c r="B19" s="248" t="s">
        <v>772</v>
      </c>
      <c r="C19" s="248" t="s">
        <v>773</v>
      </c>
      <c r="D19" s="247" t="s">
        <v>469</v>
      </c>
      <c r="E19" s="247" t="s">
        <v>1848</v>
      </c>
      <c r="F19" s="247" t="s">
        <v>1080</v>
      </c>
    </row>
    <row r="20" ht="14.25" spans="1:6">
      <c r="A20" s="247" t="s">
        <v>587</v>
      </c>
      <c r="B20" s="247" t="s">
        <v>1617</v>
      </c>
      <c r="C20" s="247" t="s">
        <v>775</v>
      </c>
      <c r="D20" s="247" t="s">
        <v>494</v>
      </c>
      <c r="E20" s="247" t="s">
        <v>1849</v>
      </c>
      <c r="F20" s="247" t="s">
        <v>1164</v>
      </c>
    </row>
    <row r="21" ht="14.25" spans="1:6">
      <c r="A21" s="247" t="s">
        <v>1282</v>
      </c>
      <c r="B21" s="247" t="s">
        <v>1283</v>
      </c>
      <c r="C21" s="247" t="s">
        <v>1284</v>
      </c>
      <c r="D21" s="247" t="s">
        <v>470</v>
      </c>
      <c r="E21" s="247" t="s">
        <v>1161</v>
      </c>
      <c r="F21" s="247" t="s">
        <v>1162</v>
      </c>
    </row>
    <row r="22" ht="14.25" spans="1:6">
      <c r="A22" s="246" t="s">
        <v>1801</v>
      </c>
      <c r="B22" s="246"/>
      <c r="C22" s="246"/>
      <c r="D22" s="247" t="s">
        <v>482</v>
      </c>
      <c r="E22" s="247" t="s">
        <v>1081</v>
      </c>
      <c r="F22" s="247" t="s">
        <v>1082</v>
      </c>
    </row>
    <row r="23" ht="14.25" spans="1:6">
      <c r="A23" s="247" t="s">
        <v>608</v>
      </c>
      <c r="B23" s="247" t="s">
        <v>908</v>
      </c>
      <c r="C23" s="247" t="s">
        <v>909</v>
      </c>
      <c r="D23" s="247" t="s">
        <v>463</v>
      </c>
      <c r="E23" s="247" t="s">
        <v>1046</v>
      </c>
      <c r="F23" s="247" t="s">
        <v>1047</v>
      </c>
    </row>
    <row r="24" ht="14.25" spans="1:6">
      <c r="A24" s="247" t="s">
        <v>982</v>
      </c>
      <c r="B24" s="247" t="s">
        <v>983</v>
      </c>
      <c r="C24" s="247" t="s">
        <v>984</v>
      </c>
      <c r="D24" s="247" t="s">
        <v>1043</v>
      </c>
      <c r="E24" s="247" t="s">
        <v>1044</v>
      </c>
      <c r="F24" s="247" t="s">
        <v>1045</v>
      </c>
    </row>
    <row r="25" ht="14.25" spans="1:6">
      <c r="A25" s="247" t="s">
        <v>919</v>
      </c>
      <c r="B25" s="247" t="s">
        <v>920</v>
      </c>
      <c r="C25" s="247" t="s">
        <v>921</v>
      </c>
      <c r="D25" s="247" t="s">
        <v>488</v>
      </c>
      <c r="E25" s="247" t="s">
        <v>1088</v>
      </c>
      <c r="F25" s="247" t="s">
        <v>1089</v>
      </c>
    </row>
    <row r="26" ht="14.25" spans="1:6">
      <c r="A26" s="247" t="s">
        <v>1850</v>
      </c>
      <c r="B26" s="247" t="s">
        <v>1851</v>
      </c>
      <c r="C26" s="247" t="s">
        <v>933</v>
      </c>
      <c r="D26" s="247" t="s">
        <v>468</v>
      </c>
      <c r="E26" s="247" t="s">
        <v>1077</v>
      </c>
      <c r="F26" s="247" t="s">
        <v>1078</v>
      </c>
    </row>
    <row r="27" ht="14.25" spans="1:6">
      <c r="A27" s="247" t="s">
        <v>605</v>
      </c>
      <c r="B27" s="247" t="s">
        <v>906</v>
      </c>
      <c r="C27" s="247" t="s">
        <v>907</v>
      </c>
      <c r="D27" s="247" t="s">
        <v>972</v>
      </c>
      <c r="E27" s="247" t="s">
        <v>1852</v>
      </c>
      <c r="F27" s="247" t="s">
        <v>974</v>
      </c>
    </row>
    <row r="28" ht="14.25" spans="1:6">
      <c r="A28" s="248" t="s">
        <v>1853</v>
      </c>
      <c r="B28" s="248" t="s">
        <v>1854</v>
      </c>
      <c r="C28" s="248" t="s">
        <v>947</v>
      </c>
      <c r="D28" s="247" t="s">
        <v>1085</v>
      </c>
      <c r="E28" s="247" t="s">
        <v>1086</v>
      </c>
      <c r="F28" s="247" t="s">
        <v>1087</v>
      </c>
    </row>
    <row r="29" ht="14.25" spans="1:6">
      <c r="A29" s="247" t="s">
        <v>948</v>
      </c>
      <c r="B29" s="247" t="s">
        <v>949</v>
      </c>
      <c r="C29" s="247" t="s">
        <v>950</v>
      </c>
      <c r="D29" s="247" t="s">
        <v>641</v>
      </c>
      <c r="E29" s="247" t="s">
        <v>953</v>
      </c>
      <c r="F29" s="247" t="s">
        <v>954</v>
      </c>
    </row>
    <row r="30" ht="14.25" spans="1:6">
      <c r="A30" s="247" t="s">
        <v>937</v>
      </c>
      <c r="B30" s="247" t="s">
        <v>938</v>
      </c>
      <c r="C30" s="247" t="s">
        <v>939</v>
      </c>
      <c r="D30" s="247" t="s">
        <v>484</v>
      </c>
      <c r="E30" s="247" t="s">
        <v>1455</v>
      </c>
      <c r="F30" s="247" t="s">
        <v>1173</v>
      </c>
    </row>
    <row r="31" ht="14.25" spans="1:6">
      <c r="A31" s="249" t="s">
        <v>943</v>
      </c>
      <c r="B31" s="249" t="s">
        <v>944</v>
      </c>
      <c r="C31" s="249" t="s">
        <v>945</v>
      </c>
      <c r="D31" s="247" t="s">
        <v>1855</v>
      </c>
      <c r="E31" s="247" t="s">
        <v>1035</v>
      </c>
      <c r="F31" s="247" t="s">
        <v>1036</v>
      </c>
    </row>
    <row r="32" ht="14.25" spans="1:6">
      <c r="A32" s="249" t="s">
        <v>569</v>
      </c>
      <c r="B32" s="249" t="s">
        <v>1037</v>
      </c>
      <c r="C32" s="249" t="s">
        <v>1038</v>
      </c>
      <c r="D32" s="247" t="s">
        <v>1048</v>
      </c>
      <c r="E32" s="247" t="s">
        <v>1049</v>
      </c>
      <c r="F32" s="247" t="s">
        <v>1050</v>
      </c>
    </row>
    <row r="33" ht="14.25" spans="1:6">
      <c r="A33" s="247" t="s">
        <v>910</v>
      </c>
      <c r="B33" s="247" t="s">
        <v>911</v>
      </c>
      <c r="C33" s="247" t="s">
        <v>912</v>
      </c>
      <c r="D33" s="247" t="s">
        <v>483</v>
      </c>
      <c r="E33" s="247" t="s">
        <v>979</v>
      </c>
      <c r="F33" s="247" t="s">
        <v>308</v>
      </c>
    </row>
    <row r="34" ht="14.25" spans="1:6">
      <c r="A34" s="247" t="s">
        <v>913</v>
      </c>
      <c r="B34" s="247" t="s">
        <v>914</v>
      </c>
      <c r="C34" s="247" t="s">
        <v>915</v>
      </c>
      <c r="D34" s="247" t="s">
        <v>1099</v>
      </c>
      <c r="E34" s="247" t="s">
        <v>1100</v>
      </c>
      <c r="F34" s="247" t="s">
        <v>1101</v>
      </c>
    </row>
    <row r="35" ht="14.25" spans="1:6">
      <c r="A35" s="247" t="s">
        <v>916</v>
      </c>
      <c r="B35" s="247" t="s">
        <v>917</v>
      </c>
      <c r="C35" s="247" t="s">
        <v>918</v>
      </c>
      <c r="D35" s="247" t="s">
        <v>500</v>
      </c>
      <c r="E35" s="247" t="s">
        <v>1174</v>
      </c>
      <c r="F35" s="247" t="s">
        <v>1175</v>
      </c>
    </row>
    <row r="36" ht="14.25" spans="1:6">
      <c r="A36" s="247" t="s">
        <v>522</v>
      </c>
      <c r="B36" s="247" t="s">
        <v>1291</v>
      </c>
      <c r="C36" s="247" t="s">
        <v>1292</v>
      </c>
      <c r="D36" s="247" t="s">
        <v>1856</v>
      </c>
      <c r="E36" s="247" t="s">
        <v>1857</v>
      </c>
      <c r="F36" s="247" t="s">
        <v>1858</v>
      </c>
    </row>
    <row r="37" ht="14.25" spans="1:6">
      <c r="A37" s="247" t="s">
        <v>928</v>
      </c>
      <c r="B37" s="247" t="s">
        <v>929</v>
      </c>
      <c r="C37" s="247" t="s">
        <v>930</v>
      </c>
      <c r="D37" s="247" t="s">
        <v>1718</v>
      </c>
      <c r="E37" s="247" t="s">
        <v>1859</v>
      </c>
      <c r="F37" s="247" t="s">
        <v>987</v>
      </c>
    </row>
    <row r="38" ht="14.25" spans="1:6">
      <c r="A38" s="247" t="s">
        <v>934</v>
      </c>
      <c r="B38" s="247" t="s">
        <v>935</v>
      </c>
      <c r="C38" s="247" t="s">
        <v>936</v>
      </c>
      <c r="D38" s="247" t="s">
        <v>1107</v>
      </c>
      <c r="E38" s="247" t="s">
        <v>1108</v>
      </c>
      <c r="F38" s="247" t="s">
        <v>1109</v>
      </c>
    </row>
    <row r="39" ht="14.25" spans="1:6">
      <c r="A39" s="250" t="s">
        <v>1860</v>
      </c>
      <c r="B39" s="250" t="s">
        <v>968</v>
      </c>
      <c r="C39" s="250" t="s">
        <v>969</v>
      </c>
      <c r="D39" s="247" t="s">
        <v>1110</v>
      </c>
      <c r="E39" s="247" t="s">
        <v>1111</v>
      </c>
      <c r="F39" s="247" t="s">
        <v>1112</v>
      </c>
    </row>
    <row r="40" ht="14.25" spans="1:6">
      <c r="A40" s="247" t="s">
        <v>524</v>
      </c>
      <c r="B40" s="247" t="s">
        <v>1861</v>
      </c>
      <c r="C40" s="247" t="s">
        <v>992</v>
      </c>
      <c r="D40" s="247" t="s">
        <v>800</v>
      </c>
      <c r="E40" s="247" t="s">
        <v>1862</v>
      </c>
      <c r="F40" s="247" t="s">
        <v>802</v>
      </c>
    </row>
    <row r="41" ht="14.25" spans="1:6">
      <c r="A41" s="247" t="s">
        <v>1863</v>
      </c>
      <c r="B41" s="247" t="s">
        <v>1864</v>
      </c>
      <c r="C41" s="247" t="s">
        <v>924</v>
      </c>
      <c r="D41" s="247" t="s">
        <v>1176</v>
      </c>
      <c r="E41" s="247" t="s">
        <v>1177</v>
      </c>
      <c r="F41" s="247" t="s">
        <v>1178</v>
      </c>
    </row>
    <row r="42" ht="14.25" spans="1:6">
      <c r="A42" s="247" t="s">
        <v>633</v>
      </c>
      <c r="B42" s="247" t="s">
        <v>925</v>
      </c>
      <c r="C42" s="247" t="s">
        <v>926</v>
      </c>
      <c r="D42" s="247" t="s">
        <v>1119</v>
      </c>
      <c r="E42" s="247" t="s">
        <v>1120</v>
      </c>
      <c r="F42" s="247" t="s">
        <v>1121</v>
      </c>
    </row>
    <row r="43" ht="14.25" spans="1:6">
      <c r="A43" s="247" t="s">
        <v>1313</v>
      </c>
      <c r="B43" s="247" t="s">
        <v>1865</v>
      </c>
      <c r="C43" s="247" t="s">
        <v>1315</v>
      </c>
      <c r="D43" s="247" t="s">
        <v>1116</v>
      </c>
      <c r="E43" s="247" t="s">
        <v>1117</v>
      </c>
      <c r="F43" s="247" t="s">
        <v>1118</v>
      </c>
    </row>
    <row r="44" ht="14.25" spans="1:6">
      <c r="A44" s="247" t="s">
        <v>1017</v>
      </c>
      <c r="B44" s="247" t="s">
        <v>1018</v>
      </c>
      <c r="C44" s="247" t="s">
        <v>1019</v>
      </c>
      <c r="D44" s="247" t="s">
        <v>988</v>
      </c>
      <c r="E44" s="247" t="s">
        <v>1866</v>
      </c>
      <c r="F44" s="247" t="s">
        <v>990</v>
      </c>
    </row>
    <row r="45" ht="14.25" spans="1:6">
      <c r="A45" s="247" t="s">
        <v>993</v>
      </c>
      <c r="B45" s="247" t="s">
        <v>994</v>
      </c>
      <c r="C45" s="247" t="s">
        <v>995</v>
      </c>
      <c r="D45" s="247" t="s">
        <v>480</v>
      </c>
      <c r="E45" s="247" t="s">
        <v>1610</v>
      </c>
      <c r="F45" s="247" t="s">
        <v>978</v>
      </c>
    </row>
    <row r="46" ht="14.25" spans="1:6">
      <c r="A46" s="246" t="s">
        <v>1802</v>
      </c>
      <c r="B46" s="246"/>
      <c r="C46" s="246"/>
      <c r="D46" s="247" t="s">
        <v>515</v>
      </c>
      <c r="E46" s="247" t="s">
        <v>1122</v>
      </c>
      <c r="F46" s="247" t="s">
        <v>1123</v>
      </c>
    </row>
    <row r="47" ht="14.25" spans="1:6">
      <c r="A47" s="247" t="s">
        <v>572</v>
      </c>
      <c r="B47" s="247" t="s">
        <v>1005</v>
      </c>
      <c r="C47" s="247" t="s">
        <v>1006</v>
      </c>
      <c r="D47" s="247" t="s">
        <v>1124</v>
      </c>
      <c r="E47" s="247" t="s">
        <v>1125</v>
      </c>
      <c r="F47" s="247" t="s">
        <v>1126</v>
      </c>
    </row>
    <row r="48" ht="14.25" spans="1:6">
      <c r="A48" s="247" t="s">
        <v>803</v>
      </c>
      <c r="B48" s="247" t="s">
        <v>804</v>
      </c>
      <c r="C48" s="247" t="s">
        <v>805</v>
      </c>
      <c r="D48" s="247" t="s">
        <v>1127</v>
      </c>
      <c r="E48" s="247" t="s">
        <v>1128</v>
      </c>
      <c r="F48" s="247" t="s">
        <v>1129</v>
      </c>
    </row>
    <row r="49" ht="14.25" spans="1:6">
      <c r="A49" s="247" t="s">
        <v>436</v>
      </c>
      <c r="B49" s="247" t="s">
        <v>1040</v>
      </c>
      <c r="C49" s="247" t="s">
        <v>1041</v>
      </c>
      <c r="D49" s="247" t="s">
        <v>658</v>
      </c>
      <c r="E49" s="247" t="s">
        <v>812</v>
      </c>
      <c r="F49" s="247" t="s">
        <v>813</v>
      </c>
    </row>
    <row r="50" ht="14.25" spans="1:6">
      <c r="A50" s="247" t="s">
        <v>1013</v>
      </c>
      <c r="B50" s="247" t="s">
        <v>1014</v>
      </c>
      <c r="C50" s="247" t="s">
        <v>1015</v>
      </c>
      <c r="D50" s="247" t="s">
        <v>1179</v>
      </c>
      <c r="E50" s="247" t="s">
        <v>1180</v>
      </c>
      <c r="F50" s="247" t="s">
        <v>1181</v>
      </c>
    </row>
    <row r="51" ht="14.25" spans="1:6">
      <c r="A51" s="247" t="s">
        <v>1010</v>
      </c>
      <c r="B51" s="247" t="s">
        <v>1011</v>
      </c>
      <c r="C51" s="247" t="s">
        <v>1012</v>
      </c>
      <c r="D51" s="247" t="s">
        <v>521</v>
      </c>
      <c r="E51" s="247" t="s">
        <v>1130</v>
      </c>
      <c r="F51" s="247" t="s">
        <v>1131</v>
      </c>
    </row>
    <row r="52" ht="14.25" spans="1:6">
      <c r="A52" s="247" t="s">
        <v>1024</v>
      </c>
      <c r="B52" s="247" t="s">
        <v>1025</v>
      </c>
      <c r="C52" s="247" t="s">
        <v>1026</v>
      </c>
      <c r="D52" s="247" t="s">
        <v>1867</v>
      </c>
      <c r="E52" s="247" t="s">
        <v>1868</v>
      </c>
      <c r="F52" s="247" t="s">
        <v>1869</v>
      </c>
    </row>
    <row r="53" ht="14.25" spans="1:6">
      <c r="A53" s="247" t="s">
        <v>1021</v>
      </c>
      <c r="B53" s="247" t="s">
        <v>1022</v>
      </c>
      <c r="C53" s="247" t="s">
        <v>1023</v>
      </c>
      <c r="D53" s="247" t="s">
        <v>502</v>
      </c>
      <c r="E53" s="247" t="s">
        <v>1870</v>
      </c>
      <c r="F53" s="247" t="s">
        <v>1103</v>
      </c>
    </row>
    <row r="54" ht="14.25" spans="1:6">
      <c r="A54" s="249" t="s">
        <v>644</v>
      </c>
      <c r="B54" s="249" t="s">
        <v>838</v>
      </c>
      <c r="C54" s="249" t="s">
        <v>839</v>
      </c>
      <c r="D54" s="247" t="s">
        <v>1104</v>
      </c>
      <c r="E54" s="247" t="s">
        <v>1105</v>
      </c>
      <c r="F54" s="247" t="s">
        <v>1106</v>
      </c>
    </row>
    <row r="55" ht="14.25" spans="1:6">
      <c r="A55" s="247" t="s">
        <v>1007</v>
      </c>
      <c r="B55" s="247" t="s">
        <v>1008</v>
      </c>
      <c r="C55" s="247" t="s">
        <v>1009</v>
      </c>
      <c r="D55" s="247" t="s">
        <v>1132</v>
      </c>
      <c r="E55" s="247" t="s">
        <v>1133</v>
      </c>
      <c r="F55" s="247" t="s">
        <v>1134</v>
      </c>
    </row>
    <row r="56" ht="14.25" spans="1:6">
      <c r="A56" s="388" t="s">
        <v>1871</v>
      </c>
      <c r="B56" s="388" t="s">
        <v>1030</v>
      </c>
      <c r="C56" s="388" t="s">
        <v>1031</v>
      </c>
      <c r="D56" s="247" t="s">
        <v>1135</v>
      </c>
      <c r="E56" s="247" t="s">
        <v>1136</v>
      </c>
      <c r="F56" s="247" t="s">
        <v>1137</v>
      </c>
    </row>
    <row r="57" ht="14.25" spans="1:6">
      <c r="A57" s="247" t="s">
        <v>1051</v>
      </c>
      <c r="B57" s="247" t="s">
        <v>1052</v>
      </c>
      <c r="C57" s="247" t="s">
        <v>1053</v>
      </c>
      <c r="D57" s="247" t="s">
        <v>535</v>
      </c>
      <c r="E57" s="247" t="s">
        <v>1138</v>
      </c>
      <c r="F57" s="247" t="s">
        <v>1139</v>
      </c>
    </row>
    <row r="58" ht="14.25" spans="1:6">
      <c r="A58" s="247" t="s">
        <v>567</v>
      </c>
      <c r="B58" s="247" t="s">
        <v>835</v>
      </c>
      <c r="C58" s="247" t="s">
        <v>836</v>
      </c>
      <c r="D58" s="248" t="s">
        <v>1872</v>
      </c>
      <c r="E58" s="248" t="s">
        <v>1873</v>
      </c>
      <c r="F58" s="248" t="s">
        <v>1874</v>
      </c>
    </row>
    <row r="59" ht="14.25" spans="1:6">
      <c r="A59" s="247" t="s">
        <v>1002</v>
      </c>
      <c r="B59" s="247" t="s">
        <v>1003</v>
      </c>
      <c r="C59" s="247" t="s">
        <v>1004</v>
      </c>
      <c r="D59" s="247" t="s">
        <v>1145</v>
      </c>
      <c r="E59" s="247" t="s">
        <v>1146</v>
      </c>
      <c r="F59" s="247" t="s">
        <v>1147</v>
      </c>
    </row>
    <row r="60" ht="14.25" spans="1:6">
      <c r="A60" s="246" t="s">
        <v>1803</v>
      </c>
      <c r="B60" s="246"/>
      <c r="C60" s="246"/>
      <c r="D60" s="247" t="s">
        <v>458</v>
      </c>
      <c r="E60" s="247" t="s">
        <v>1072</v>
      </c>
      <c r="F60" s="247" t="s">
        <v>1073</v>
      </c>
    </row>
    <row r="61" ht="14.25" spans="1:6">
      <c r="A61" s="249" t="s">
        <v>1337</v>
      </c>
      <c r="B61" s="249" t="s">
        <v>1338</v>
      </c>
      <c r="C61" s="249" t="s">
        <v>1339</v>
      </c>
      <c r="D61" s="247" t="s">
        <v>1148</v>
      </c>
      <c r="E61" s="247" t="s">
        <v>1149</v>
      </c>
      <c r="F61" s="247" t="s">
        <v>1150</v>
      </c>
    </row>
    <row r="62" ht="14.25" spans="1:6">
      <c r="A62" s="247" t="s">
        <v>1228</v>
      </c>
      <c r="B62" s="247" t="s">
        <v>1229</v>
      </c>
      <c r="C62" s="247" t="s">
        <v>1230</v>
      </c>
      <c r="D62" s="247" t="s">
        <v>1054</v>
      </c>
      <c r="E62" s="247" t="s">
        <v>1055</v>
      </c>
      <c r="F62" s="247" t="s">
        <v>1056</v>
      </c>
    </row>
    <row r="63" ht="14.25" spans="1:6">
      <c r="A63" s="247" t="s">
        <v>1231</v>
      </c>
      <c r="B63" s="247" t="s">
        <v>1421</v>
      </c>
      <c r="C63" s="247" t="s">
        <v>1233</v>
      </c>
      <c r="D63" s="247" t="s">
        <v>550</v>
      </c>
      <c r="E63" s="247" t="s">
        <v>996</v>
      </c>
      <c r="F63" s="247" t="s">
        <v>997</v>
      </c>
    </row>
    <row r="64" ht="14.25" spans="1:6">
      <c r="A64" s="247" t="s">
        <v>432</v>
      </c>
      <c r="B64" s="247" t="s">
        <v>1214</v>
      </c>
      <c r="C64" s="247" t="s">
        <v>1215</v>
      </c>
      <c r="D64" s="247" t="s">
        <v>1151</v>
      </c>
      <c r="E64" s="247" t="s">
        <v>1152</v>
      </c>
      <c r="F64" s="247" t="s">
        <v>1153</v>
      </c>
    </row>
    <row r="65" ht="14.25" spans="1:6">
      <c r="A65" s="249" t="s">
        <v>1225</v>
      </c>
      <c r="B65" s="249" t="s">
        <v>1226</v>
      </c>
      <c r="C65" s="249" t="s">
        <v>1227</v>
      </c>
      <c r="D65" s="247" t="s">
        <v>1090</v>
      </c>
      <c r="E65" s="247" t="s">
        <v>1091</v>
      </c>
      <c r="F65" s="247" t="s">
        <v>1092</v>
      </c>
    </row>
    <row r="66" ht="14.25" spans="1:6">
      <c r="A66" s="247" t="s">
        <v>441</v>
      </c>
      <c r="B66" s="247" t="s">
        <v>1236</v>
      </c>
      <c r="C66" s="247" t="s">
        <v>1237</v>
      </c>
      <c r="D66" s="246" t="s">
        <v>1805</v>
      </c>
      <c r="E66" s="246"/>
      <c r="F66" s="246"/>
    </row>
    <row r="67" ht="14.25" spans="1:6">
      <c r="A67" s="247" t="s">
        <v>440</v>
      </c>
      <c r="B67" s="247" t="s">
        <v>1234</v>
      </c>
      <c r="C67" s="247" t="s">
        <v>1235</v>
      </c>
      <c r="D67" s="247" t="s">
        <v>591</v>
      </c>
      <c r="E67" s="247" t="s">
        <v>776</v>
      </c>
      <c r="F67" s="247" t="s">
        <v>777</v>
      </c>
    </row>
    <row r="68" ht="14.25" spans="1:6">
      <c r="A68" s="247" t="s">
        <v>1245</v>
      </c>
      <c r="B68" s="247" t="s">
        <v>1246</v>
      </c>
      <c r="C68" s="247" t="s">
        <v>1247</v>
      </c>
      <c r="D68" s="246" t="s">
        <v>1806</v>
      </c>
      <c r="E68" s="246"/>
      <c r="F68" s="246"/>
    </row>
    <row r="69" ht="14.25" spans="1:6">
      <c r="A69" s="247" t="s">
        <v>1875</v>
      </c>
      <c r="B69" s="247" t="s">
        <v>1480</v>
      </c>
      <c r="C69" s="247" t="s">
        <v>1240</v>
      </c>
      <c r="D69" s="247" t="s">
        <v>847</v>
      </c>
      <c r="E69" s="247" t="s">
        <v>848</v>
      </c>
      <c r="F69" s="247" t="s">
        <v>849</v>
      </c>
    </row>
    <row r="70" ht="14.25" spans="1:6">
      <c r="A70" s="247" t="s">
        <v>451</v>
      </c>
      <c r="B70" s="247" t="s">
        <v>1243</v>
      </c>
      <c r="C70" s="247" t="s">
        <v>1244</v>
      </c>
      <c r="D70" s="247" t="s">
        <v>486</v>
      </c>
      <c r="E70" s="247" t="s">
        <v>1876</v>
      </c>
      <c r="F70" s="247" t="s">
        <v>952</v>
      </c>
    </row>
    <row r="71" ht="14.25" spans="1:6">
      <c r="A71" s="247" t="s">
        <v>454</v>
      </c>
      <c r="B71" s="247" t="s">
        <v>1877</v>
      </c>
      <c r="C71" s="247" t="s">
        <v>1878</v>
      </c>
      <c r="D71" s="247" t="s">
        <v>612</v>
      </c>
      <c r="E71" s="247" t="s">
        <v>853</v>
      </c>
      <c r="F71" s="247" t="s">
        <v>854</v>
      </c>
    </row>
    <row r="72" ht="14.25" spans="1:6">
      <c r="A72" s="247" t="s">
        <v>444</v>
      </c>
      <c r="B72" s="247" t="s">
        <v>1216</v>
      </c>
      <c r="C72" s="247" t="s">
        <v>1217</v>
      </c>
      <c r="D72" s="247" t="s">
        <v>850</v>
      </c>
      <c r="E72" s="247" t="s">
        <v>851</v>
      </c>
      <c r="F72" s="247" t="s">
        <v>852</v>
      </c>
    </row>
    <row r="73" ht="14.25" spans="1:6">
      <c r="A73" s="247" t="s">
        <v>558</v>
      </c>
      <c r="B73" s="247" t="s">
        <v>1699</v>
      </c>
      <c r="C73" s="247" t="s">
        <v>1326</v>
      </c>
      <c r="D73" s="247" t="s">
        <v>870</v>
      </c>
      <c r="E73" s="247" t="s">
        <v>871</v>
      </c>
      <c r="F73" s="247" t="s">
        <v>872</v>
      </c>
    </row>
    <row r="74" ht="14.25" spans="1:6">
      <c r="A74" s="247" t="s">
        <v>1271</v>
      </c>
      <c r="B74" s="247" t="s">
        <v>1272</v>
      </c>
      <c r="C74" s="247" t="s">
        <v>1273</v>
      </c>
      <c r="D74" s="247" t="s">
        <v>616</v>
      </c>
      <c r="E74" s="247" t="s">
        <v>1879</v>
      </c>
      <c r="F74" s="247" t="s">
        <v>859</v>
      </c>
    </row>
    <row r="75" ht="14.25" spans="1:6">
      <c r="A75" s="247" t="s">
        <v>1210</v>
      </c>
      <c r="B75" s="247" t="s">
        <v>1211</v>
      </c>
      <c r="C75" s="247" t="s">
        <v>1212</v>
      </c>
      <c r="D75" s="247" t="s">
        <v>865</v>
      </c>
      <c r="E75" s="247" t="s">
        <v>866</v>
      </c>
      <c r="F75" s="247" t="s">
        <v>867</v>
      </c>
    </row>
    <row r="76" ht="14.25" spans="1:6">
      <c r="A76" s="247" t="s">
        <v>1256</v>
      </c>
      <c r="B76" s="247" t="s">
        <v>1257</v>
      </c>
      <c r="C76" s="247" t="s">
        <v>1258</v>
      </c>
      <c r="D76" s="247" t="s">
        <v>897</v>
      </c>
      <c r="E76" s="247" t="s">
        <v>898</v>
      </c>
      <c r="F76" s="247" t="s">
        <v>899</v>
      </c>
    </row>
    <row r="77" ht="14.25" spans="1:6">
      <c r="A77" s="247" t="s">
        <v>650</v>
      </c>
      <c r="B77" s="247" t="s">
        <v>798</v>
      </c>
      <c r="C77" s="247" t="s">
        <v>799</v>
      </c>
      <c r="D77" s="247" t="s">
        <v>639</v>
      </c>
      <c r="E77" s="247" t="s">
        <v>1880</v>
      </c>
      <c r="F77" s="247" t="s">
        <v>869</v>
      </c>
    </row>
    <row r="78" ht="14.25" spans="1:6">
      <c r="A78" s="247" t="s">
        <v>472</v>
      </c>
      <c r="B78" s="247" t="s">
        <v>1202</v>
      </c>
      <c r="C78" s="247" t="s">
        <v>1203</v>
      </c>
      <c r="D78" s="247" t="s">
        <v>855</v>
      </c>
      <c r="E78" s="247" t="s">
        <v>856</v>
      </c>
      <c r="F78" s="247" t="s">
        <v>857</v>
      </c>
    </row>
    <row r="79" ht="14.25" spans="1:6">
      <c r="A79" s="247" t="s">
        <v>1274</v>
      </c>
      <c r="B79" s="247" t="s">
        <v>1275</v>
      </c>
      <c r="C79" s="247" t="s">
        <v>1276</v>
      </c>
      <c r="D79" s="247" t="s">
        <v>607</v>
      </c>
      <c r="E79" s="247" t="s">
        <v>876</v>
      </c>
      <c r="F79" s="247" t="s">
        <v>877</v>
      </c>
    </row>
    <row r="80" ht="14.25" spans="1:6">
      <c r="A80" s="247" t="s">
        <v>459</v>
      </c>
      <c r="B80" s="247" t="s">
        <v>1191</v>
      </c>
      <c r="C80" s="247" t="s">
        <v>1192</v>
      </c>
      <c r="D80" s="247" t="s">
        <v>611</v>
      </c>
      <c r="E80" s="247" t="s">
        <v>878</v>
      </c>
      <c r="F80" s="247" t="s">
        <v>879</v>
      </c>
    </row>
    <row r="81" ht="14.25" spans="1:6">
      <c r="A81" s="247" t="s">
        <v>1199</v>
      </c>
      <c r="B81" s="247" t="s">
        <v>1881</v>
      </c>
      <c r="C81" s="247" t="s">
        <v>1201</v>
      </c>
      <c r="D81" s="247" t="s">
        <v>614</v>
      </c>
      <c r="E81" s="247" t="s">
        <v>880</v>
      </c>
      <c r="F81" s="247" t="s">
        <v>881</v>
      </c>
    </row>
    <row r="82" ht="14.25" spans="1:6">
      <c r="A82" s="247" t="s">
        <v>647</v>
      </c>
      <c r="B82" s="247" t="s">
        <v>787</v>
      </c>
      <c r="C82" s="247" t="s">
        <v>788</v>
      </c>
      <c r="D82" s="247" t="s">
        <v>900</v>
      </c>
      <c r="E82" s="247" t="s">
        <v>901</v>
      </c>
      <c r="F82" s="247" t="s">
        <v>902</v>
      </c>
    </row>
    <row r="83" ht="14.25" spans="1:6">
      <c r="A83" s="247" t="s">
        <v>1250</v>
      </c>
      <c r="B83" s="247" t="s">
        <v>1251</v>
      </c>
      <c r="C83" s="247" t="s">
        <v>1252</v>
      </c>
      <c r="D83" s="247" t="s">
        <v>604</v>
      </c>
      <c r="E83" s="247" t="s">
        <v>1882</v>
      </c>
      <c r="F83" s="247" t="s">
        <v>875</v>
      </c>
    </row>
    <row r="84" ht="14.25" spans="1:6">
      <c r="A84" s="247" t="s">
        <v>1293</v>
      </c>
      <c r="B84" s="247" t="s">
        <v>1294</v>
      </c>
      <c r="C84" s="247" t="s">
        <v>1295</v>
      </c>
      <c r="D84" s="247" t="s">
        <v>621</v>
      </c>
      <c r="E84" s="247" t="s">
        <v>884</v>
      </c>
      <c r="F84" s="247" t="s">
        <v>885</v>
      </c>
    </row>
    <row r="85" ht="14.25" spans="1:6">
      <c r="A85" s="247" t="s">
        <v>792</v>
      </c>
      <c r="B85" s="247" t="s">
        <v>793</v>
      </c>
      <c r="C85" s="247" t="s">
        <v>794</v>
      </c>
      <c r="D85" s="247" t="s">
        <v>860</v>
      </c>
      <c r="E85" s="247" t="s">
        <v>861</v>
      </c>
      <c r="F85" s="247" t="s">
        <v>862</v>
      </c>
    </row>
    <row r="86" ht="14.25" spans="1:6">
      <c r="A86" s="247" t="s">
        <v>1253</v>
      </c>
      <c r="B86" s="247" t="s">
        <v>1254</v>
      </c>
      <c r="C86" s="247" t="s">
        <v>1255</v>
      </c>
      <c r="D86" s="247" t="s">
        <v>625</v>
      </c>
      <c r="E86" s="247" t="s">
        <v>863</v>
      </c>
      <c r="F86" s="247" t="s">
        <v>864</v>
      </c>
    </row>
    <row r="87" ht="14.25" spans="1:6">
      <c r="A87" s="251" t="s">
        <v>1883</v>
      </c>
      <c r="B87" s="251" t="s">
        <v>1406</v>
      </c>
      <c r="C87" s="251" t="s">
        <v>791</v>
      </c>
      <c r="D87" s="247" t="s">
        <v>886</v>
      </c>
      <c r="E87" s="247" t="s">
        <v>887</v>
      </c>
      <c r="F87" s="247" t="s">
        <v>888</v>
      </c>
    </row>
    <row r="88" ht="14.25" spans="1:6">
      <c r="A88" s="247" t="s">
        <v>1259</v>
      </c>
      <c r="B88" s="247" t="s">
        <v>1260</v>
      </c>
      <c r="C88" s="247" t="s">
        <v>1261</v>
      </c>
      <c r="D88" s="247" t="s">
        <v>889</v>
      </c>
      <c r="E88" s="247" t="s">
        <v>890</v>
      </c>
      <c r="F88" s="247" t="s">
        <v>891</v>
      </c>
    </row>
    <row r="89" ht="14.25" spans="1:6">
      <c r="A89" s="247" t="s">
        <v>1262</v>
      </c>
      <c r="B89" s="247" t="s">
        <v>1263</v>
      </c>
      <c r="C89" s="247" t="s">
        <v>1264</v>
      </c>
      <c r="D89" s="247" t="s">
        <v>628</v>
      </c>
      <c r="E89" s="247" t="s">
        <v>892</v>
      </c>
      <c r="F89" s="247" t="s">
        <v>893</v>
      </c>
    </row>
    <row r="90" ht="14.25" spans="1:6">
      <c r="A90" s="247" t="s">
        <v>1331</v>
      </c>
      <c r="B90" s="247" t="s">
        <v>1332</v>
      </c>
      <c r="C90" s="247" t="s">
        <v>1333</v>
      </c>
      <c r="D90" s="247" t="s">
        <v>894</v>
      </c>
      <c r="E90" s="247" t="s">
        <v>895</v>
      </c>
      <c r="F90" s="247" t="s">
        <v>896</v>
      </c>
    </row>
    <row r="91" ht="14.25" spans="1:6">
      <c r="A91" s="247" t="s">
        <v>1322</v>
      </c>
      <c r="B91" s="247" t="s">
        <v>1323</v>
      </c>
      <c r="C91" s="247" t="s">
        <v>1324</v>
      </c>
      <c r="D91" s="246" t="s">
        <v>1807</v>
      </c>
      <c r="E91" s="246"/>
      <c r="F91" s="246"/>
    </row>
    <row r="92" ht="14.25" spans="1:6">
      <c r="A92" s="247" t="s">
        <v>1265</v>
      </c>
      <c r="B92" s="247" t="s">
        <v>1884</v>
      </c>
      <c r="C92" s="247" t="s">
        <v>1267</v>
      </c>
      <c r="D92" s="247" t="s">
        <v>600</v>
      </c>
      <c r="E92" s="247" t="s">
        <v>841</v>
      </c>
      <c r="F92" s="247" t="s">
        <v>842</v>
      </c>
    </row>
    <row r="93" ht="14.25" spans="1:6">
      <c r="A93" s="247" t="s">
        <v>1268</v>
      </c>
      <c r="B93" s="247" t="s">
        <v>1269</v>
      </c>
      <c r="C93" s="247" t="s">
        <v>1270</v>
      </c>
      <c r="D93" s="247" t="s">
        <v>601</v>
      </c>
      <c r="E93" s="247" t="s">
        <v>844</v>
      </c>
      <c r="F93" s="247" t="s">
        <v>845</v>
      </c>
    </row>
    <row r="94" ht="14.25" spans="1:6">
      <c r="A94" s="247" t="s">
        <v>1193</v>
      </c>
      <c r="B94" s="247" t="s">
        <v>1194</v>
      </c>
      <c r="C94" s="247" t="s">
        <v>1195</v>
      </c>
      <c r="D94" s="246" t="s">
        <v>1808</v>
      </c>
      <c r="E94" s="246"/>
      <c r="F94" s="246"/>
    </row>
    <row r="95" ht="14.25" spans="1:6">
      <c r="A95" s="247" t="s">
        <v>1221</v>
      </c>
      <c r="B95" s="247" t="s">
        <v>1222</v>
      </c>
      <c r="C95" s="247" t="s">
        <v>1223</v>
      </c>
      <c r="D95" s="248" t="s">
        <v>1885</v>
      </c>
      <c r="E95" s="248" t="s">
        <v>833</v>
      </c>
      <c r="F95" s="248" t="s">
        <v>834</v>
      </c>
    </row>
    <row r="96" ht="14.25" spans="1:6">
      <c r="A96" s="247" t="s">
        <v>1334</v>
      </c>
      <c r="B96" s="247" t="s">
        <v>1335</v>
      </c>
      <c r="C96" s="247" t="s">
        <v>1336</v>
      </c>
      <c r="D96" s="246" t="s">
        <v>1809</v>
      </c>
      <c r="E96" s="246"/>
      <c r="F96" s="246"/>
    </row>
    <row r="97" ht="14.25" spans="1:6">
      <c r="A97" s="247" t="s">
        <v>507</v>
      </c>
      <c r="B97" s="247" t="s">
        <v>1277</v>
      </c>
      <c r="C97" s="247" t="s">
        <v>1278</v>
      </c>
      <c r="D97" s="247" t="s">
        <v>312</v>
      </c>
      <c r="E97" s="247" t="s">
        <v>760</v>
      </c>
      <c r="F97" s="247" t="s">
        <v>761</v>
      </c>
    </row>
    <row r="98" ht="14.25" spans="1:6">
      <c r="A98" s="247" t="s">
        <v>1886</v>
      </c>
      <c r="B98" s="247" t="s">
        <v>1887</v>
      </c>
      <c r="C98" s="247" t="s">
        <v>1888</v>
      </c>
      <c r="D98" s="246" t="s">
        <v>1810</v>
      </c>
      <c r="E98" s="246"/>
      <c r="F98" s="246"/>
    </row>
    <row r="99" ht="14.25" spans="1:6">
      <c r="A99" s="247" t="s">
        <v>1285</v>
      </c>
      <c r="B99" s="247" t="s">
        <v>1286</v>
      </c>
      <c r="C99" s="247" t="s">
        <v>1287</v>
      </c>
      <c r="D99" s="247" t="s">
        <v>744</v>
      </c>
      <c r="E99" s="247" t="s">
        <v>745</v>
      </c>
      <c r="F99" s="247" t="s">
        <v>746</v>
      </c>
    </row>
    <row r="100" ht="14.25" spans="1:6">
      <c r="A100" s="247" t="s">
        <v>667</v>
      </c>
      <c r="B100" s="247" t="s">
        <v>830</v>
      </c>
      <c r="C100" s="247" t="s">
        <v>831</v>
      </c>
      <c r="D100" s="246" t="s">
        <v>1811</v>
      </c>
      <c r="E100" s="246"/>
      <c r="F100" s="246"/>
    </row>
    <row r="101" ht="14.25" spans="1:6">
      <c r="A101" s="247" t="s">
        <v>1288</v>
      </c>
      <c r="B101" s="247" t="s">
        <v>1289</v>
      </c>
      <c r="C101" s="247" t="s">
        <v>1290</v>
      </c>
      <c r="D101" s="247" t="s">
        <v>750</v>
      </c>
      <c r="E101" s="247" t="s">
        <v>751</v>
      </c>
      <c r="F101" s="247" t="s">
        <v>752</v>
      </c>
    </row>
    <row r="102" ht="14.25" spans="1:6">
      <c r="A102" s="247" t="s">
        <v>781</v>
      </c>
      <c r="B102" s="247" t="s">
        <v>1889</v>
      </c>
      <c r="C102" s="247" t="s">
        <v>783</v>
      </c>
      <c r="D102" s="246" t="s">
        <v>1812</v>
      </c>
      <c r="E102" s="246"/>
      <c r="F102" s="246"/>
    </row>
    <row r="103" ht="14.25" spans="1:6">
      <c r="A103" s="247" t="s">
        <v>1890</v>
      </c>
      <c r="B103" s="247" t="s">
        <v>1891</v>
      </c>
      <c r="C103" s="247" t="s">
        <v>1892</v>
      </c>
      <c r="D103" s="247" t="s">
        <v>739</v>
      </c>
      <c r="E103" s="247" t="s">
        <v>1893</v>
      </c>
      <c r="F103" s="247" t="s">
        <v>741</v>
      </c>
    </row>
    <row r="104" ht="14.25" spans="1:6">
      <c r="A104" s="247" t="s">
        <v>443</v>
      </c>
      <c r="B104" s="247" t="s">
        <v>1188</v>
      </c>
      <c r="C104" s="247" t="s">
        <v>1189</v>
      </c>
      <c r="D104" s="246" t="s">
        <v>1813</v>
      </c>
      <c r="E104" s="246"/>
      <c r="F104" s="246"/>
    </row>
    <row r="105" ht="14.25" spans="1:6">
      <c r="A105" s="247" t="s">
        <v>643</v>
      </c>
      <c r="B105" s="247" t="s">
        <v>1479</v>
      </c>
      <c r="C105" s="247" t="s">
        <v>780</v>
      </c>
      <c r="D105" s="247" t="s">
        <v>590</v>
      </c>
      <c r="E105" s="247" t="s">
        <v>770</v>
      </c>
      <c r="F105" s="247" t="s">
        <v>771</v>
      </c>
    </row>
    <row r="106" ht="14.25" spans="1:6">
      <c r="A106" s="247" t="s">
        <v>1894</v>
      </c>
      <c r="B106" s="247" t="s">
        <v>1328</v>
      </c>
      <c r="C106" s="247" t="s">
        <v>1329</v>
      </c>
      <c r="D106" s="246" t="s">
        <v>1814</v>
      </c>
      <c r="E106" s="246"/>
      <c r="F106" s="246"/>
    </row>
    <row r="107" ht="14.25" spans="1:6">
      <c r="A107" s="247" t="s">
        <v>1204</v>
      </c>
      <c r="B107" s="247" t="s">
        <v>1205</v>
      </c>
      <c r="C107" s="247" t="s">
        <v>1206</v>
      </c>
      <c r="D107" s="247" t="s">
        <v>763</v>
      </c>
      <c r="E107" s="247" t="s">
        <v>764</v>
      </c>
      <c r="F107" s="247" t="s">
        <v>765</v>
      </c>
    </row>
    <row r="108" ht="14.25" spans="1:6">
      <c r="A108" s="247" t="s">
        <v>816</v>
      </c>
      <c r="B108" s="247" t="s">
        <v>1515</v>
      </c>
      <c r="C108" s="247" t="s">
        <v>818</v>
      </c>
      <c r="D108" s="247" t="s">
        <v>766</v>
      </c>
      <c r="E108" s="247" t="s">
        <v>767</v>
      </c>
      <c r="F108" s="247" t="s">
        <v>768</v>
      </c>
    </row>
    <row r="109" ht="14.25" spans="1:6">
      <c r="A109" s="247" t="s">
        <v>1296</v>
      </c>
      <c r="B109" s="247" t="s">
        <v>1297</v>
      </c>
      <c r="C109" s="247" t="s">
        <v>1298</v>
      </c>
      <c r="D109" s="246" t="s">
        <v>1815</v>
      </c>
      <c r="E109" s="246"/>
      <c r="F109" s="246"/>
    </row>
    <row r="110" ht="14.25" spans="1:6">
      <c r="A110" s="247" t="s">
        <v>530</v>
      </c>
      <c r="B110" s="247" t="s">
        <v>1895</v>
      </c>
      <c r="C110" s="247" t="s">
        <v>1303</v>
      </c>
      <c r="D110" s="247" t="s">
        <v>747</v>
      </c>
      <c r="E110" s="247" t="s">
        <v>748</v>
      </c>
      <c r="F110" s="247" t="s">
        <v>749</v>
      </c>
    </row>
    <row r="111" ht="14.25" spans="1:6">
      <c r="A111" s="247" t="s">
        <v>1304</v>
      </c>
      <c r="B111" s="247" t="s">
        <v>1896</v>
      </c>
      <c r="C111" s="247" t="s">
        <v>1306</v>
      </c>
      <c r="D111" s="246" t="s">
        <v>1816</v>
      </c>
      <c r="E111" s="246"/>
      <c r="F111" s="246"/>
    </row>
    <row r="112" ht="14.25" spans="1:6">
      <c r="A112" s="247" t="s">
        <v>1307</v>
      </c>
      <c r="B112" s="247" t="s">
        <v>1308</v>
      </c>
      <c r="C112" s="247" t="s">
        <v>1897</v>
      </c>
      <c r="D112" s="247" t="s">
        <v>756</v>
      </c>
      <c r="E112" s="247" t="s">
        <v>757</v>
      </c>
      <c r="F112" s="247" t="s">
        <v>758</v>
      </c>
    </row>
    <row r="113" ht="14.25" spans="1:6">
      <c r="A113" s="247" t="s">
        <v>1898</v>
      </c>
      <c r="B113" s="247" t="s">
        <v>1899</v>
      </c>
      <c r="C113" s="247" t="s">
        <v>1900</v>
      </c>
      <c r="D113" s="246" t="s">
        <v>1817</v>
      </c>
      <c r="E113" s="246"/>
      <c r="F113" s="246"/>
    </row>
    <row r="114" ht="14.25" spans="1:6">
      <c r="A114" s="247" t="s">
        <v>1310</v>
      </c>
      <c r="B114" s="247" t="s">
        <v>1901</v>
      </c>
      <c r="C114" s="247" t="s">
        <v>1312</v>
      </c>
      <c r="D114" s="247" t="s">
        <v>582</v>
      </c>
      <c r="E114" s="247" t="s">
        <v>1902</v>
      </c>
      <c r="F114" s="247" t="s">
        <v>743</v>
      </c>
    </row>
    <row r="115" ht="14.25" spans="1:6">
      <c r="A115" s="247" t="s">
        <v>1316</v>
      </c>
      <c r="B115" s="247" t="s">
        <v>1317</v>
      </c>
      <c r="C115" s="247" t="s">
        <v>1318</v>
      </c>
      <c r="D115" s="21"/>
      <c r="E115" s="21"/>
      <c r="F115" s="21"/>
    </row>
    <row r="116" ht="14.25" spans="1:6">
      <c r="A116" s="247" t="s">
        <v>1207</v>
      </c>
      <c r="B116" s="247" t="s">
        <v>1208</v>
      </c>
      <c r="C116" s="247" t="s">
        <v>1209</v>
      </c>
      <c r="D116" s="21"/>
      <c r="E116" s="21"/>
      <c r="F116" s="21"/>
    </row>
    <row r="117" ht="14.25" spans="1:6">
      <c r="A117" s="247" t="s">
        <v>1319</v>
      </c>
      <c r="B117" s="247" t="s">
        <v>1320</v>
      </c>
      <c r="C117" s="247" t="s">
        <v>1321</v>
      </c>
      <c r="D117" s="21"/>
      <c r="E117" s="21"/>
      <c r="F117" s="21"/>
    </row>
    <row r="118" ht="14.25" spans="1:6">
      <c r="A118" s="247" t="s">
        <v>1279</v>
      </c>
      <c r="B118" s="247" t="s">
        <v>1903</v>
      </c>
      <c r="C118" s="247" t="s">
        <v>1281</v>
      </c>
      <c r="D118" s="21"/>
      <c r="E118" s="21"/>
      <c r="F118" s="21"/>
    </row>
    <row r="119" ht="14.25" spans="1:6">
      <c r="A119" s="247" t="s">
        <v>1218</v>
      </c>
      <c r="B119" s="247" t="s">
        <v>1219</v>
      </c>
      <c r="C119" s="247" t="s">
        <v>1220</v>
      </c>
      <c r="D119" s="21"/>
      <c r="E119" s="21"/>
      <c r="F119" s="21"/>
    </row>
    <row r="120" ht="14.25" spans="1:6">
      <c r="A120" s="247" t="s">
        <v>827</v>
      </c>
      <c r="B120" s="247" t="s">
        <v>828</v>
      </c>
      <c r="C120" s="247" t="s">
        <v>829</v>
      </c>
      <c r="D120" s="21"/>
      <c r="E120" s="21"/>
      <c r="F120" s="21"/>
    </row>
    <row r="121" ht="14.25" spans="1:6">
      <c r="A121" s="248" t="s">
        <v>1904</v>
      </c>
      <c r="B121" s="248" t="s">
        <v>1196</v>
      </c>
      <c r="C121" s="248" t="s">
        <v>1197</v>
      </c>
      <c r="D121" s="21"/>
      <c r="E121" s="21"/>
      <c r="F121" s="21"/>
    </row>
    <row r="122" ht="14.25" spans="1:6">
      <c r="A122" s="247" t="s">
        <v>1905</v>
      </c>
      <c r="B122" s="247" t="s">
        <v>1906</v>
      </c>
      <c r="C122" s="247" t="s">
        <v>1907</v>
      </c>
      <c r="D122" s="21"/>
      <c r="E122" s="21"/>
      <c r="F122" s="21"/>
    </row>
    <row r="123" ht="14.25" spans="1:6">
      <c r="A123" s="247" t="s">
        <v>1256</v>
      </c>
      <c r="B123" s="247" t="s">
        <v>1257</v>
      </c>
      <c r="C123" s="247" t="s">
        <v>1258</v>
      </c>
      <c r="D123" s="21"/>
      <c r="E123" s="21"/>
      <c r="F123" s="21"/>
    </row>
    <row r="124" ht="14.25" spans="1:6">
      <c r="A124" s="247" t="s">
        <v>472</v>
      </c>
      <c r="B124" s="247" t="s">
        <v>1202</v>
      </c>
      <c r="C124" s="247" t="s">
        <v>1203</v>
      </c>
      <c r="D124" s="21"/>
      <c r="E124" s="21"/>
      <c r="F124" s="21"/>
    </row>
    <row r="125" ht="14.25" spans="1:6">
      <c r="A125" s="247" t="s">
        <v>972</v>
      </c>
      <c r="B125" s="247" t="s">
        <v>1852</v>
      </c>
      <c r="C125" s="247" t="s">
        <v>974</v>
      </c>
      <c r="D125" s="21"/>
      <c r="E125" s="21"/>
      <c r="F125" s="21"/>
    </row>
    <row r="126" ht="14.25" spans="1:6">
      <c r="A126" s="247" t="s">
        <v>1265</v>
      </c>
      <c r="B126" s="247" t="s">
        <v>1884</v>
      </c>
      <c r="C126" s="247" t="s">
        <v>1267</v>
      </c>
      <c r="D126" s="21"/>
      <c r="E126" s="21"/>
      <c r="F126" s="21"/>
    </row>
    <row r="127" ht="14.25" spans="1:6">
      <c r="A127" s="247" t="s">
        <v>478</v>
      </c>
      <c r="B127" s="247" t="s">
        <v>975</v>
      </c>
      <c r="C127" s="247" t="s">
        <v>976</v>
      </c>
      <c r="D127" s="21"/>
      <c r="E127" s="21"/>
      <c r="F127" s="21"/>
    </row>
    <row r="128" ht="14.25" spans="1:6">
      <c r="A128" s="247" t="s">
        <v>480</v>
      </c>
      <c r="B128" s="247" t="s">
        <v>1610</v>
      </c>
      <c r="C128" s="247" t="s">
        <v>978</v>
      </c>
      <c r="D128" s="21"/>
      <c r="E128" s="21"/>
      <c r="F128" s="21"/>
    </row>
    <row r="129" ht="14.25" spans="1:6">
      <c r="A129" s="247" t="s">
        <v>1193</v>
      </c>
      <c r="B129" s="247" t="s">
        <v>1194</v>
      </c>
      <c r="C129" s="247" t="s">
        <v>1195</v>
      </c>
      <c r="D129" s="21"/>
      <c r="E129" s="21"/>
      <c r="F129" s="21"/>
    </row>
    <row r="130" ht="14.25" spans="1:6">
      <c r="A130" s="247" t="s">
        <v>483</v>
      </c>
      <c r="B130" s="247" t="s">
        <v>979</v>
      </c>
      <c r="C130" s="247" t="s">
        <v>308</v>
      </c>
      <c r="D130" s="21"/>
      <c r="E130" s="21"/>
      <c r="F130" s="21"/>
    </row>
    <row r="131" ht="14.25" spans="1:6">
      <c r="A131" s="247" t="s">
        <v>982</v>
      </c>
      <c r="B131" s="247" t="s">
        <v>983</v>
      </c>
      <c r="C131" s="247" t="s">
        <v>984</v>
      </c>
      <c r="D131" s="21"/>
      <c r="E131" s="21"/>
      <c r="F131" s="21"/>
    </row>
    <row r="132" ht="14.25" spans="1:6">
      <c r="A132" s="247" t="s">
        <v>800</v>
      </c>
      <c r="B132" s="247" t="s">
        <v>1862</v>
      </c>
      <c r="C132" s="247" t="s">
        <v>802</v>
      </c>
      <c r="D132" s="21"/>
      <c r="E132" s="21"/>
      <c r="F132" s="21"/>
    </row>
    <row r="133" ht="14.25" spans="1:6">
      <c r="A133" s="247" t="s">
        <v>1718</v>
      </c>
      <c r="B133" s="247" t="s">
        <v>1859</v>
      </c>
      <c r="C133" s="247" t="s">
        <v>987</v>
      </c>
      <c r="D133" s="21"/>
      <c r="E133" s="21"/>
      <c r="F133" s="21"/>
    </row>
    <row r="134" ht="14.25" spans="1:6">
      <c r="A134" s="247" t="s">
        <v>803</v>
      </c>
      <c r="B134" s="247" t="s">
        <v>804</v>
      </c>
      <c r="C134" s="247" t="s">
        <v>805</v>
      </c>
      <c r="D134" s="21"/>
      <c r="E134" s="21"/>
      <c r="F134" s="21"/>
    </row>
    <row r="135" ht="14.25" spans="1:6">
      <c r="A135" s="247" t="s">
        <v>1204</v>
      </c>
      <c r="B135" s="247" t="s">
        <v>1205</v>
      </c>
      <c r="C135" s="247" t="s">
        <v>1206</v>
      </c>
      <c r="D135" s="21"/>
      <c r="E135" s="21"/>
      <c r="F135" s="21"/>
    </row>
    <row r="136" ht="14.25" spans="1:6">
      <c r="A136" s="247" t="s">
        <v>1288</v>
      </c>
      <c r="B136" s="247" t="s">
        <v>1289</v>
      </c>
      <c r="C136" s="247" t="s">
        <v>1290</v>
      </c>
      <c r="D136" s="21"/>
      <c r="E136" s="21"/>
      <c r="F136" s="21"/>
    </row>
    <row r="137" ht="14.25" spans="1:6">
      <c r="A137" s="247" t="s">
        <v>1293</v>
      </c>
      <c r="B137" s="247" t="s">
        <v>1294</v>
      </c>
      <c r="C137" s="247" t="s">
        <v>1295</v>
      </c>
      <c r="D137" s="21"/>
      <c r="E137" s="21"/>
      <c r="F137" s="21"/>
    </row>
    <row r="138" ht="14.25" spans="1:6">
      <c r="A138" s="247" t="s">
        <v>524</v>
      </c>
      <c r="B138" s="247" t="s">
        <v>1861</v>
      </c>
      <c r="C138" s="247" t="s">
        <v>992</v>
      </c>
      <c r="D138" s="21"/>
      <c r="E138" s="21"/>
      <c r="F138" s="21"/>
    </row>
    <row r="139" ht="14.25" spans="1:6">
      <c r="A139" s="247" t="s">
        <v>567</v>
      </c>
      <c r="B139" s="247" t="s">
        <v>835</v>
      </c>
      <c r="C139" s="247" t="s">
        <v>836</v>
      </c>
      <c r="D139" s="254"/>
      <c r="E139" s="254"/>
      <c r="F139" s="254"/>
    </row>
    <row r="140" ht="14.25" spans="1:6">
      <c r="A140" s="247" t="s">
        <v>1316</v>
      </c>
      <c r="B140" s="247" t="s">
        <v>1317</v>
      </c>
      <c r="C140" s="247" t="s">
        <v>1318</v>
      </c>
      <c r="D140" s="254"/>
      <c r="E140" s="254"/>
      <c r="F140" s="254"/>
    </row>
    <row r="141" ht="14.25" spans="1:6">
      <c r="A141" s="247" t="s">
        <v>1322</v>
      </c>
      <c r="B141" s="247" t="s">
        <v>1323</v>
      </c>
      <c r="C141" s="247" t="s">
        <v>1324</v>
      </c>
      <c r="D141" s="21"/>
      <c r="E141" s="21"/>
      <c r="F141" s="21"/>
    </row>
    <row r="142" ht="14.25" spans="1:6">
      <c r="A142" s="389" t="s">
        <v>1908</v>
      </c>
      <c r="B142" s="389" t="s">
        <v>1196</v>
      </c>
      <c r="C142" s="389" t="s">
        <v>1197</v>
      </c>
      <c r="D142" s="21"/>
      <c r="E142" s="21"/>
      <c r="F142" s="21"/>
    </row>
    <row r="143" ht="14.25" spans="1:6">
      <c r="A143" s="247" t="s">
        <v>1218</v>
      </c>
      <c r="B143" s="247" t="s">
        <v>1219</v>
      </c>
      <c r="C143" s="247" t="s">
        <v>1220</v>
      </c>
      <c r="D143" s="21"/>
      <c r="E143" s="21"/>
      <c r="F143" s="21"/>
    </row>
    <row r="144" ht="14.25" spans="1:6">
      <c r="A144" s="389" t="s">
        <v>1909</v>
      </c>
      <c r="B144" s="389" t="s">
        <v>1873</v>
      </c>
      <c r="C144" s="389" t="s">
        <v>1874</v>
      </c>
      <c r="D144" s="21"/>
      <c r="E144" s="21"/>
      <c r="F144" s="21"/>
    </row>
    <row r="145" ht="14.25" spans="1:6">
      <c r="A145" s="247" t="s">
        <v>1210</v>
      </c>
      <c r="B145" s="247" t="s">
        <v>1211</v>
      </c>
      <c r="C145" s="247" t="s">
        <v>1212</v>
      </c>
      <c r="D145" s="21"/>
      <c r="E145" s="21"/>
      <c r="F145" s="21"/>
    </row>
    <row r="146" ht="14.25" spans="1:6">
      <c r="A146" s="390" t="s">
        <v>1910</v>
      </c>
      <c r="B146" s="390" t="s">
        <v>1477</v>
      </c>
      <c r="C146" s="390"/>
      <c r="D146" s="21"/>
      <c r="E146" s="21"/>
      <c r="F146" s="21"/>
    </row>
    <row r="147" ht="14.25" spans="1:6">
      <c r="A147" s="390" t="s">
        <v>1911</v>
      </c>
      <c r="B147" s="390"/>
      <c r="C147" s="390"/>
      <c r="D147" s="21"/>
      <c r="E147" s="21"/>
      <c r="F147" s="21"/>
    </row>
    <row r="148" ht="14.25" spans="1:6">
      <c r="A148" s="390" t="s">
        <v>747</v>
      </c>
      <c r="B148" s="390" t="s">
        <v>748</v>
      </c>
      <c r="C148" s="390" t="s">
        <v>749</v>
      </c>
      <c r="D148" s="21"/>
      <c r="E148" s="21"/>
      <c r="F148" s="21"/>
    </row>
    <row r="149" ht="14.25" spans="1:6">
      <c r="A149" s="390" t="s">
        <v>1912</v>
      </c>
      <c r="B149" s="390"/>
      <c r="C149" s="390"/>
      <c r="D149" s="21"/>
      <c r="E149" s="21"/>
      <c r="F149" s="21"/>
    </row>
    <row r="150" ht="14.25" spans="1:6">
      <c r="A150" s="390" t="s">
        <v>756</v>
      </c>
      <c r="B150" s="390" t="s">
        <v>757</v>
      </c>
      <c r="C150" s="390" t="s">
        <v>758</v>
      </c>
      <c r="D150" s="21"/>
      <c r="E150" s="21"/>
      <c r="F150" s="21"/>
    </row>
    <row r="151" ht="14.25" spans="1:6">
      <c r="A151" s="390" t="s">
        <v>1913</v>
      </c>
      <c r="B151" s="390"/>
      <c r="C151" s="390"/>
      <c r="D151" s="21"/>
      <c r="E151" s="21"/>
      <c r="F151" s="21"/>
    </row>
    <row r="152" ht="14.25" spans="1:6">
      <c r="A152" s="390" t="s">
        <v>582</v>
      </c>
      <c r="B152" s="390" t="s">
        <v>1902</v>
      </c>
      <c r="C152" s="390" t="s">
        <v>743</v>
      </c>
      <c r="D152" s="21"/>
      <c r="E152" s="21"/>
      <c r="F152" s="21"/>
    </row>
    <row r="153" ht="14.25" spans="4:6">
      <c r="D153" s="21"/>
      <c r="E153" s="21"/>
      <c r="F153" s="21"/>
    </row>
    <row r="154" ht="14.25" spans="4:6">
      <c r="D154" s="21"/>
      <c r="E154" s="21"/>
      <c r="F154" s="21"/>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59" t="s">
        <v>61</v>
      </c>
      <c r="B1" s="759"/>
      <c r="C1" s="759"/>
      <c r="D1" s="759"/>
      <c r="E1" s="759"/>
      <c r="F1" s="759"/>
      <c r="G1" s="759"/>
      <c r="H1" s="759"/>
      <c r="I1" s="759"/>
      <c r="J1" s="26" t="s">
        <v>62</v>
      </c>
    </row>
    <row r="2" ht="20.25" spans="1:9">
      <c r="A2" s="760" t="s">
        <v>63</v>
      </c>
      <c r="B2" s="761"/>
      <c r="C2" s="761"/>
      <c r="D2" s="761"/>
      <c r="E2" s="761"/>
      <c r="F2" s="761"/>
      <c r="G2" s="761"/>
      <c r="H2" s="762" t="s">
        <v>64</v>
      </c>
      <c r="I2" s="792"/>
    </row>
    <row r="3" spans="1:9">
      <c r="A3" s="763" t="s">
        <v>65</v>
      </c>
      <c r="B3" s="764"/>
      <c r="C3" s="761"/>
      <c r="D3" s="761"/>
      <c r="E3" s="761"/>
      <c r="F3" s="761"/>
      <c r="G3" s="761"/>
      <c r="H3" s="761"/>
      <c r="I3" s="792"/>
    </row>
    <row r="4" spans="1:9">
      <c r="A4" s="765" t="s">
        <v>66</v>
      </c>
      <c r="B4" s="764"/>
      <c r="C4" s="764"/>
      <c r="D4" s="764"/>
      <c r="E4" s="764"/>
      <c r="F4" s="764"/>
      <c r="G4" s="764"/>
      <c r="H4" s="764"/>
      <c r="I4" s="793"/>
    </row>
    <row r="5" spans="1:9">
      <c r="A5" s="766" t="s">
        <v>67</v>
      </c>
      <c r="B5" s="767"/>
      <c r="C5" s="767"/>
      <c r="D5" s="767"/>
      <c r="E5" s="767"/>
      <c r="F5" s="767"/>
      <c r="G5" s="767"/>
      <c r="H5" s="767"/>
      <c r="I5" s="794"/>
    </row>
    <row r="6" spans="1:9">
      <c r="A6" s="768" t="s">
        <v>68</v>
      </c>
      <c r="B6" s="769"/>
      <c r="C6" s="769"/>
      <c r="D6" s="769"/>
      <c r="E6" s="769"/>
      <c r="F6" s="769"/>
      <c r="G6" s="769"/>
      <c r="H6" s="769"/>
      <c r="I6" s="795"/>
    </row>
    <row r="7" spans="1:9">
      <c r="A7" s="770" t="s">
        <v>69</v>
      </c>
      <c r="B7" s="771"/>
      <c r="C7" s="771"/>
      <c r="D7" s="771"/>
      <c r="E7" s="771"/>
      <c r="F7" s="771"/>
      <c r="G7" s="771"/>
      <c r="H7" s="771"/>
      <c r="I7" s="796"/>
    </row>
    <row r="8" ht="114" customHeight="1" spans="1:9">
      <c r="A8" s="772" t="s">
        <v>70</v>
      </c>
      <c r="B8" s="773"/>
      <c r="C8" s="773"/>
      <c r="D8" s="773"/>
      <c r="E8" s="773"/>
      <c r="F8" s="773"/>
      <c r="G8" s="773"/>
      <c r="H8" s="773"/>
      <c r="I8" s="797"/>
    </row>
    <row r="9" ht="100" customHeight="1" spans="1:9">
      <c r="A9" s="774" t="s">
        <v>71</v>
      </c>
      <c r="B9" s="775"/>
      <c r="C9" s="775"/>
      <c r="D9" s="775"/>
      <c r="E9" s="775"/>
      <c r="F9" s="775"/>
      <c r="G9" s="775"/>
      <c r="H9" s="775"/>
      <c r="I9" s="798"/>
    </row>
    <row r="10" spans="1:9">
      <c r="A10" s="776" t="s">
        <v>72</v>
      </c>
      <c r="B10" s="668"/>
      <c r="C10" s="668"/>
      <c r="D10" s="668"/>
      <c r="E10" s="668"/>
      <c r="F10" s="668"/>
      <c r="G10" s="668"/>
      <c r="H10" s="668"/>
      <c r="I10" s="690"/>
    </row>
    <row r="11" spans="1:9">
      <c r="A11" s="777" t="s">
        <v>73</v>
      </c>
      <c r="B11" s="668"/>
      <c r="C11" s="668"/>
      <c r="D11" s="668"/>
      <c r="E11" s="668"/>
      <c r="F11" s="668"/>
      <c r="G11" s="668"/>
      <c r="H11" s="668"/>
      <c r="I11" s="690"/>
    </row>
    <row r="12" spans="1:9">
      <c r="A12" s="777" t="s">
        <v>74</v>
      </c>
      <c r="B12" s="668"/>
      <c r="C12" s="668"/>
      <c r="D12" s="668"/>
      <c r="E12" s="668"/>
      <c r="F12" s="668"/>
      <c r="G12" s="668"/>
      <c r="H12" s="668"/>
      <c r="I12" s="690"/>
    </row>
    <row r="13" spans="1:9">
      <c r="A13" s="777" t="s">
        <v>75</v>
      </c>
      <c r="B13" s="668"/>
      <c r="C13" s="668"/>
      <c r="D13" s="668"/>
      <c r="E13" s="668"/>
      <c r="F13" s="668"/>
      <c r="G13" s="668"/>
      <c r="H13" s="668"/>
      <c r="I13" s="690"/>
    </row>
    <row r="14" spans="1:9">
      <c r="A14" s="776" t="s">
        <v>76</v>
      </c>
      <c r="B14" s="668"/>
      <c r="C14" s="668"/>
      <c r="D14" s="668"/>
      <c r="E14" s="668"/>
      <c r="F14" s="668"/>
      <c r="G14" s="668"/>
      <c r="H14" s="668"/>
      <c r="I14" s="690"/>
    </row>
    <row r="15" spans="1:9">
      <c r="A15" s="776" t="s">
        <v>77</v>
      </c>
      <c r="B15" s="668"/>
      <c r="C15" s="668"/>
      <c r="D15" s="668"/>
      <c r="E15" s="668"/>
      <c r="F15" s="668"/>
      <c r="G15" s="668"/>
      <c r="H15" s="668"/>
      <c r="I15" s="690"/>
    </row>
    <row r="16" spans="1:9">
      <c r="A16" s="776" t="s">
        <v>78</v>
      </c>
      <c r="B16" s="668"/>
      <c r="C16" s="668"/>
      <c r="D16" s="668"/>
      <c r="E16" s="668"/>
      <c r="F16" s="668"/>
      <c r="G16" s="668"/>
      <c r="H16" s="668"/>
      <c r="I16" s="690"/>
    </row>
    <row r="17" spans="1:9">
      <c r="A17" s="776" t="s">
        <v>79</v>
      </c>
      <c r="B17" s="668"/>
      <c r="C17" s="668"/>
      <c r="D17" s="668"/>
      <c r="E17" s="668"/>
      <c r="F17" s="668"/>
      <c r="G17" s="668"/>
      <c r="H17" s="668"/>
      <c r="I17" s="690"/>
    </row>
    <row r="18" spans="1:9">
      <c r="A18" s="776" t="s">
        <v>80</v>
      </c>
      <c r="B18" s="668"/>
      <c r="C18" s="668"/>
      <c r="D18" s="668"/>
      <c r="E18" s="668"/>
      <c r="F18" s="668"/>
      <c r="G18" s="668"/>
      <c r="H18" s="668"/>
      <c r="I18" s="690"/>
    </row>
    <row r="19" spans="1:9">
      <c r="A19" s="776" t="s">
        <v>81</v>
      </c>
      <c r="B19" s="668"/>
      <c r="C19" s="668"/>
      <c r="D19" s="668"/>
      <c r="E19" s="668"/>
      <c r="F19" s="668"/>
      <c r="G19" s="668"/>
      <c r="H19" s="668"/>
      <c r="I19" s="690"/>
    </row>
    <row r="20" spans="1:9">
      <c r="A20" s="776" t="s">
        <v>82</v>
      </c>
      <c r="B20" s="668"/>
      <c r="C20" s="668"/>
      <c r="D20" s="668"/>
      <c r="E20" s="668"/>
      <c r="F20" s="668"/>
      <c r="G20" s="668"/>
      <c r="H20" s="668"/>
      <c r="I20" s="690"/>
    </row>
    <row r="21" spans="1:9">
      <c r="A21" s="776" t="s">
        <v>83</v>
      </c>
      <c r="B21" s="668"/>
      <c r="C21" s="668"/>
      <c r="D21" s="668"/>
      <c r="E21" s="668"/>
      <c r="F21" s="668"/>
      <c r="G21" s="668"/>
      <c r="H21" s="668"/>
      <c r="I21" s="690"/>
    </row>
    <row r="22" spans="1:9">
      <c r="A22" s="776" t="s">
        <v>84</v>
      </c>
      <c r="B22" s="668"/>
      <c r="C22" s="668"/>
      <c r="D22" s="668"/>
      <c r="E22" s="668"/>
      <c r="F22" s="668"/>
      <c r="G22" s="668"/>
      <c r="H22" s="668"/>
      <c r="I22" s="690"/>
    </row>
    <row r="23" spans="1:9">
      <c r="A23" s="776" t="s">
        <v>85</v>
      </c>
      <c r="B23" s="668"/>
      <c r="C23" s="668"/>
      <c r="D23" s="668"/>
      <c r="E23" s="668"/>
      <c r="F23" s="668"/>
      <c r="G23" s="668"/>
      <c r="H23" s="668"/>
      <c r="I23" s="690"/>
    </row>
    <row r="24" spans="1:9">
      <c r="A24" s="776" t="s">
        <v>86</v>
      </c>
      <c r="B24" s="668"/>
      <c r="C24" s="668"/>
      <c r="D24" s="668"/>
      <c r="E24" s="668"/>
      <c r="F24" s="668"/>
      <c r="G24" s="668"/>
      <c r="H24" s="668"/>
      <c r="I24" s="690"/>
    </row>
    <row r="25" spans="1:9">
      <c r="A25" s="667" t="s">
        <v>87</v>
      </c>
      <c r="B25" s="667"/>
      <c r="C25" s="667"/>
      <c r="D25" s="667"/>
      <c r="E25" s="667"/>
      <c r="F25" s="667"/>
      <c r="G25" s="667"/>
      <c r="H25" s="667"/>
      <c r="I25" s="690"/>
    </row>
    <row r="26" spans="1:9">
      <c r="A26" s="671" t="s">
        <v>88</v>
      </c>
      <c r="B26" s="778"/>
      <c r="C26" s="778"/>
      <c r="D26" s="778"/>
      <c r="E26" s="778"/>
      <c r="F26" s="778"/>
      <c r="G26" s="778"/>
      <c r="H26" s="778"/>
      <c r="I26" s="692"/>
    </row>
    <row r="27" spans="1:9">
      <c r="A27" s="667" t="s">
        <v>89</v>
      </c>
      <c r="B27" s="667"/>
      <c r="C27" s="667"/>
      <c r="D27" s="667"/>
      <c r="E27" s="667"/>
      <c r="F27" s="667"/>
      <c r="G27" s="667"/>
      <c r="H27" s="667"/>
      <c r="I27" s="690"/>
    </row>
    <row r="28" spans="1:9">
      <c r="A28" s="667" t="s">
        <v>90</v>
      </c>
      <c r="B28" s="667"/>
      <c r="C28" s="667"/>
      <c r="D28" s="667"/>
      <c r="E28" s="667"/>
      <c r="F28" s="667"/>
      <c r="G28" s="667"/>
      <c r="H28" s="667"/>
      <c r="I28" s="690"/>
    </row>
    <row r="29" spans="1:9">
      <c r="A29" s="667" t="s">
        <v>91</v>
      </c>
      <c r="B29" s="667"/>
      <c r="C29" s="667"/>
      <c r="D29" s="667"/>
      <c r="E29" s="667"/>
      <c r="F29" s="667"/>
      <c r="G29" s="667"/>
      <c r="H29" s="667"/>
      <c r="I29" s="690"/>
    </row>
    <row r="30" spans="1:9">
      <c r="A30" s="663" t="s">
        <v>92</v>
      </c>
      <c r="B30" s="664"/>
      <c r="C30" s="664"/>
      <c r="D30" s="664"/>
      <c r="E30" s="664"/>
      <c r="F30" s="664"/>
      <c r="G30" s="664"/>
      <c r="H30" s="664"/>
      <c r="I30" s="688"/>
    </row>
    <row r="31" spans="1:9">
      <c r="A31" s="663" t="s">
        <v>93</v>
      </c>
      <c r="B31" s="664"/>
      <c r="C31" s="664"/>
      <c r="D31" s="664"/>
      <c r="E31" s="664"/>
      <c r="F31" s="664"/>
      <c r="G31" s="664"/>
      <c r="H31" s="664"/>
      <c r="I31" s="688"/>
    </row>
    <row r="32" spans="1:9">
      <c r="A32" s="663" t="s">
        <v>94</v>
      </c>
      <c r="B32" s="664"/>
      <c r="C32" s="664"/>
      <c r="D32" s="664"/>
      <c r="E32" s="664"/>
      <c r="F32" s="664"/>
      <c r="G32" s="664"/>
      <c r="H32" s="664"/>
      <c r="I32" s="688"/>
    </row>
    <row r="33" spans="1:9">
      <c r="A33" s="779" t="s">
        <v>95</v>
      </c>
      <c r="B33" s="780"/>
      <c r="C33" s="780"/>
      <c r="D33" s="780"/>
      <c r="E33" s="780"/>
      <c r="F33" s="780"/>
      <c r="G33" s="780"/>
      <c r="H33" s="780"/>
      <c r="I33" s="799"/>
    </row>
    <row r="34" spans="1:9">
      <c r="A34" s="779" t="s">
        <v>96</v>
      </c>
      <c r="B34" s="780"/>
      <c r="C34" s="780"/>
      <c r="D34" s="780"/>
      <c r="E34" s="780"/>
      <c r="F34" s="780"/>
      <c r="G34" s="780"/>
      <c r="H34" s="780"/>
      <c r="I34" s="799"/>
    </row>
    <row r="35" spans="1:9">
      <c r="A35" s="781" t="s">
        <v>97</v>
      </c>
      <c r="B35" s="782"/>
      <c r="C35" s="782"/>
      <c r="D35" s="782"/>
      <c r="E35" s="782"/>
      <c r="F35" s="782"/>
      <c r="G35" s="782"/>
      <c r="H35" s="782"/>
      <c r="I35" s="800"/>
    </row>
    <row r="36" spans="1:9">
      <c r="A36" s="781" t="s">
        <v>98</v>
      </c>
      <c r="B36" s="782"/>
      <c r="C36" s="782"/>
      <c r="D36" s="782"/>
      <c r="E36" s="782"/>
      <c r="F36" s="782"/>
      <c r="G36" s="782"/>
      <c r="H36" s="782"/>
      <c r="I36" s="800"/>
    </row>
    <row r="37" spans="1:9">
      <c r="A37" s="663" t="s">
        <v>99</v>
      </c>
      <c r="B37" s="664"/>
      <c r="C37" s="664"/>
      <c r="D37" s="664"/>
      <c r="E37" s="664"/>
      <c r="F37" s="664"/>
      <c r="G37" s="664"/>
      <c r="H37" s="664"/>
      <c r="I37" s="688"/>
    </row>
    <row r="38" spans="1:9">
      <c r="A38" s="663" t="s">
        <v>100</v>
      </c>
      <c r="B38" s="664"/>
      <c r="C38" s="664"/>
      <c r="D38" s="664"/>
      <c r="E38" s="664"/>
      <c r="F38" s="664"/>
      <c r="G38" s="664"/>
      <c r="H38" s="664"/>
      <c r="I38" s="688"/>
    </row>
    <row r="39" spans="1:9">
      <c r="A39" s="783" t="s">
        <v>101</v>
      </c>
      <c r="B39" s="664"/>
      <c r="C39" s="664"/>
      <c r="D39" s="664"/>
      <c r="E39" s="664"/>
      <c r="F39" s="664"/>
      <c r="G39" s="664"/>
      <c r="H39" s="664"/>
      <c r="I39" s="688"/>
    </row>
    <row r="40" spans="1:9">
      <c r="A40" s="663" t="s">
        <v>102</v>
      </c>
      <c r="B40" s="664"/>
      <c r="C40" s="664"/>
      <c r="D40" s="664"/>
      <c r="E40" s="664"/>
      <c r="F40" s="664"/>
      <c r="G40" s="664"/>
      <c r="H40" s="664"/>
      <c r="I40" s="688"/>
    </row>
    <row r="41" spans="1:9">
      <c r="A41" s="667" t="s">
        <v>103</v>
      </c>
      <c r="B41" s="667"/>
      <c r="C41" s="667"/>
      <c r="D41" s="667"/>
      <c r="E41" s="667"/>
      <c r="F41" s="667"/>
      <c r="G41" s="667"/>
      <c r="H41" s="667"/>
      <c r="I41" s="690"/>
    </row>
    <row r="42" spans="1:9">
      <c r="A42" s="667" t="s">
        <v>104</v>
      </c>
      <c r="B42" s="667"/>
      <c r="C42" s="667"/>
      <c r="D42" s="667"/>
      <c r="E42" s="667"/>
      <c r="F42" s="667"/>
      <c r="G42" s="667"/>
      <c r="H42" s="667"/>
      <c r="I42" s="690"/>
    </row>
    <row r="43" spans="1:9">
      <c r="A43" s="784" t="s">
        <v>105</v>
      </c>
      <c r="B43" s="785"/>
      <c r="C43" s="785"/>
      <c r="D43" s="785"/>
      <c r="E43" s="785"/>
      <c r="F43" s="785"/>
      <c r="G43" s="785"/>
      <c r="H43" s="785"/>
      <c r="I43" s="801"/>
    </row>
    <row r="44" spans="1:9">
      <c r="A44" s="667" t="s">
        <v>106</v>
      </c>
      <c r="B44" s="681"/>
      <c r="C44" s="681"/>
      <c r="D44" s="681"/>
      <c r="E44" s="681"/>
      <c r="F44" s="681"/>
      <c r="G44" s="681"/>
      <c r="H44" s="681"/>
      <c r="I44" s="690"/>
    </row>
    <row r="45" spans="1:9">
      <c r="A45" s="667" t="s">
        <v>107</v>
      </c>
      <c r="B45" s="667"/>
      <c r="C45" s="667"/>
      <c r="D45" s="667"/>
      <c r="E45" s="667"/>
      <c r="F45" s="667"/>
      <c r="G45" s="667"/>
      <c r="H45" s="667"/>
      <c r="I45" s="690"/>
    </row>
    <row r="46" spans="1:9">
      <c r="A46" s="667" t="s">
        <v>108</v>
      </c>
      <c r="B46" s="667"/>
      <c r="C46" s="667"/>
      <c r="D46" s="667"/>
      <c r="E46" s="667"/>
      <c r="F46" s="667"/>
      <c r="G46" s="667"/>
      <c r="H46" s="667"/>
      <c r="I46" s="690"/>
    </row>
    <row r="47" spans="1:9">
      <c r="A47" s="667" t="s">
        <v>109</v>
      </c>
      <c r="B47" s="667"/>
      <c r="C47" s="667"/>
      <c r="D47" s="667"/>
      <c r="E47" s="667"/>
      <c r="F47" s="667"/>
      <c r="G47" s="667"/>
      <c r="H47" s="667"/>
      <c r="I47" s="690"/>
    </row>
    <row r="48" spans="1:9">
      <c r="A48" s="667" t="s">
        <v>110</v>
      </c>
      <c r="B48" s="667"/>
      <c r="C48" s="667"/>
      <c r="D48" s="667"/>
      <c r="E48" s="667"/>
      <c r="F48" s="667"/>
      <c r="G48" s="667"/>
      <c r="H48" s="667"/>
      <c r="I48" s="690"/>
    </row>
    <row r="49" spans="1:9">
      <c r="A49" s="667" t="s">
        <v>111</v>
      </c>
      <c r="B49" s="667"/>
      <c r="C49" s="667"/>
      <c r="D49" s="667"/>
      <c r="E49" s="667"/>
      <c r="F49" s="667"/>
      <c r="G49" s="667"/>
      <c r="H49" s="667"/>
      <c r="I49" s="690"/>
    </row>
    <row r="50" spans="1:9">
      <c r="A50" s="667" t="s">
        <v>112</v>
      </c>
      <c r="B50" s="667"/>
      <c r="C50" s="667"/>
      <c r="D50" s="667"/>
      <c r="E50" s="667"/>
      <c r="F50" s="667"/>
      <c r="G50" s="667"/>
      <c r="H50" s="667"/>
      <c r="I50" s="690"/>
    </row>
    <row r="51" spans="1:9">
      <c r="A51" s="667" t="s">
        <v>113</v>
      </c>
      <c r="B51" s="667"/>
      <c r="C51" s="667"/>
      <c r="D51" s="667"/>
      <c r="E51" s="667"/>
      <c r="F51" s="667"/>
      <c r="G51" s="667"/>
      <c r="H51" s="667"/>
      <c r="I51" s="690"/>
    </row>
    <row r="52" spans="1:9">
      <c r="A52" s="786" t="s">
        <v>114</v>
      </c>
      <c r="B52" s="668"/>
      <c r="C52" s="668"/>
      <c r="D52" s="668"/>
      <c r="E52" s="668"/>
      <c r="F52" s="668"/>
      <c r="G52" s="668"/>
      <c r="H52" s="668"/>
      <c r="I52" s="690"/>
    </row>
    <row r="53" spans="1:9">
      <c r="A53" s="786" t="s">
        <v>115</v>
      </c>
      <c r="B53" s="668"/>
      <c r="C53" s="668"/>
      <c r="D53" s="668"/>
      <c r="E53" s="668"/>
      <c r="F53" s="668"/>
      <c r="G53" s="668"/>
      <c r="H53" s="668"/>
      <c r="I53" s="690"/>
    </row>
    <row r="54" spans="1:9">
      <c r="A54" s="786" t="s">
        <v>116</v>
      </c>
      <c r="B54" s="668"/>
      <c r="D54" s="668"/>
      <c r="E54" s="668"/>
      <c r="F54" s="668"/>
      <c r="G54" s="668"/>
      <c r="H54" s="668"/>
      <c r="I54" s="690"/>
    </row>
    <row r="55" spans="1:9">
      <c r="A55" s="786" t="s">
        <v>117</v>
      </c>
      <c r="B55" s="668"/>
      <c r="C55" s="668"/>
      <c r="D55" s="668"/>
      <c r="E55" s="668"/>
      <c r="F55" s="668"/>
      <c r="G55" s="668"/>
      <c r="H55" s="668"/>
      <c r="I55" s="690"/>
    </row>
    <row r="56" spans="1:9">
      <c r="A56" s="786" t="s">
        <v>118</v>
      </c>
      <c r="B56" s="668"/>
      <c r="C56" s="668"/>
      <c r="D56" s="668"/>
      <c r="E56" s="668"/>
      <c r="F56" s="668"/>
      <c r="G56" s="668"/>
      <c r="H56" s="668"/>
      <c r="I56" s="690"/>
    </row>
    <row r="57" spans="1:9">
      <c r="A57" s="787" t="s">
        <v>119</v>
      </c>
      <c r="B57" s="788"/>
      <c r="C57" s="788"/>
      <c r="D57" s="788"/>
      <c r="E57" s="788"/>
      <c r="F57" s="788"/>
      <c r="G57" s="788"/>
      <c r="H57" s="788"/>
      <c r="I57" s="690"/>
    </row>
    <row r="58" spans="1:9">
      <c r="A58" s="789" t="s">
        <v>120</v>
      </c>
      <c r="B58" s="790"/>
      <c r="C58" s="790"/>
      <c r="D58" s="790"/>
      <c r="E58" s="790"/>
      <c r="F58" s="790"/>
      <c r="G58" s="790"/>
      <c r="H58" s="790"/>
      <c r="I58" s="688"/>
    </row>
    <row r="59" spans="1:9">
      <c r="A59" s="789" t="s">
        <v>121</v>
      </c>
      <c r="B59" s="790"/>
      <c r="C59" s="790"/>
      <c r="D59" s="790"/>
      <c r="E59" s="790"/>
      <c r="F59" s="790"/>
      <c r="G59" s="790"/>
      <c r="H59" s="790"/>
      <c r="I59" s="688"/>
    </row>
    <row r="60" spans="1:9">
      <c r="A60" s="789" t="s">
        <v>122</v>
      </c>
      <c r="B60" s="790"/>
      <c r="C60" s="790"/>
      <c r="D60" s="790"/>
      <c r="E60" s="790"/>
      <c r="F60" s="790"/>
      <c r="G60" s="790"/>
      <c r="H60" s="790"/>
      <c r="I60" s="688"/>
    </row>
    <row r="61" spans="1:9">
      <c r="A61" s="791" t="s">
        <v>123</v>
      </c>
      <c r="B61" s="664"/>
      <c r="C61" s="664"/>
      <c r="D61" s="664"/>
      <c r="E61" s="664"/>
      <c r="F61" s="664"/>
      <c r="G61" s="664"/>
      <c r="H61" s="664"/>
      <c r="I61" s="688"/>
    </row>
    <row r="62" spans="1:9">
      <c r="A62" s="791" t="s">
        <v>124</v>
      </c>
      <c r="B62" s="664"/>
      <c r="C62" s="664"/>
      <c r="D62" s="664"/>
      <c r="E62" s="664"/>
      <c r="F62" s="664"/>
      <c r="G62" s="664"/>
      <c r="H62" s="664"/>
      <c r="I62" s="688"/>
    </row>
    <row r="63" spans="1:9">
      <c r="A63" s="791" t="s">
        <v>125</v>
      </c>
      <c r="B63" s="664"/>
      <c r="C63" s="664"/>
      <c r="D63" s="664"/>
      <c r="E63" s="664"/>
      <c r="F63" s="664"/>
      <c r="G63" s="664"/>
      <c r="H63" s="664"/>
      <c r="I63" s="688"/>
    </row>
    <row r="64" spans="1:9">
      <c r="A64" s="667" t="s">
        <v>126</v>
      </c>
      <c r="B64" s="667"/>
      <c r="C64" s="667"/>
      <c r="D64" s="667"/>
      <c r="E64" s="667"/>
      <c r="F64" s="667"/>
      <c r="G64" s="667"/>
      <c r="H64" s="667"/>
      <c r="I64" s="690"/>
    </row>
    <row r="65" spans="1:9">
      <c r="A65" s="763" t="s">
        <v>127</v>
      </c>
      <c r="B65" s="761"/>
      <c r="C65" s="761"/>
      <c r="D65" s="761"/>
      <c r="E65" s="761"/>
      <c r="F65" s="761"/>
      <c r="G65" s="761"/>
      <c r="H65" s="761"/>
      <c r="I65" s="792"/>
    </row>
    <row r="66" spans="1:9">
      <c r="A66" s="763" t="s">
        <v>128</v>
      </c>
      <c r="B66" s="761"/>
      <c r="C66" s="761"/>
      <c r="D66" s="761"/>
      <c r="E66" s="761"/>
      <c r="F66" s="761"/>
      <c r="G66" s="761"/>
      <c r="H66" s="761"/>
      <c r="I66" s="792"/>
    </row>
    <row r="67" spans="1:9">
      <c r="A67" s="763" t="s">
        <v>129</v>
      </c>
      <c r="B67" s="761"/>
      <c r="C67" s="761"/>
      <c r="D67" s="761"/>
      <c r="E67" s="761"/>
      <c r="F67" s="761"/>
      <c r="G67" s="761"/>
      <c r="H67" s="761"/>
      <c r="I67" s="792"/>
    </row>
    <row r="68" ht="14.25" spans="1:9">
      <c r="A68" s="802" t="s">
        <v>130</v>
      </c>
      <c r="B68" s="803"/>
      <c r="C68" s="804"/>
      <c r="D68" s="804"/>
      <c r="E68" s="804"/>
      <c r="F68" s="804"/>
      <c r="G68" s="804"/>
      <c r="H68" s="804"/>
      <c r="I68" s="816"/>
    </row>
    <row r="69" ht="14.25" spans="1:9">
      <c r="A69" s="802" t="s">
        <v>131</v>
      </c>
      <c r="B69" s="803"/>
      <c r="C69" s="804"/>
      <c r="D69" s="804"/>
      <c r="E69" s="804"/>
      <c r="F69" s="804"/>
      <c r="H69" s="804"/>
      <c r="I69" s="816"/>
    </row>
    <row r="70" ht="14.25" spans="1:9">
      <c r="A70" s="805" t="s">
        <v>132</v>
      </c>
      <c r="B70" s="465"/>
      <c r="C70" s="582"/>
      <c r="D70" s="582"/>
      <c r="E70" s="582"/>
      <c r="F70" s="582"/>
      <c r="G70" s="582"/>
      <c r="H70" s="582"/>
      <c r="I70" s="817"/>
    </row>
    <row r="71" spans="1:9">
      <c r="A71" s="763" t="s">
        <v>133</v>
      </c>
      <c r="B71" s="761"/>
      <c r="C71" s="761"/>
      <c r="D71" s="761"/>
      <c r="E71" s="761"/>
      <c r="F71" s="761"/>
      <c r="G71" s="761"/>
      <c r="H71" s="761"/>
      <c r="I71" s="792"/>
    </row>
    <row r="72" spans="1:9">
      <c r="A72" s="806" t="s">
        <v>134</v>
      </c>
      <c r="B72" s="761"/>
      <c r="C72" s="761"/>
      <c r="D72" s="761"/>
      <c r="E72" s="761"/>
      <c r="F72" s="761"/>
      <c r="G72" s="761"/>
      <c r="H72" s="761"/>
      <c r="I72" s="792"/>
    </row>
    <row r="73" spans="1:9">
      <c r="A73" s="806" t="s">
        <v>135</v>
      </c>
      <c r="B73" s="761"/>
      <c r="C73" s="761"/>
      <c r="D73" s="761"/>
      <c r="E73" s="761"/>
      <c r="F73" s="761"/>
      <c r="G73" s="761"/>
      <c r="H73" s="761"/>
      <c r="I73" s="792"/>
    </row>
    <row r="74" spans="1:9">
      <c r="A74" s="806" t="s">
        <v>136</v>
      </c>
      <c r="B74" s="761"/>
      <c r="C74" s="761"/>
      <c r="D74" s="761"/>
      <c r="E74" s="761"/>
      <c r="F74" s="761"/>
      <c r="G74" s="761"/>
      <c r="H74" s="761"/>
      <c r="I74" s="792"/>
    </row>
    <row r="75" spans="1:9">
      <c r="A75" s="806" t="s">
        <v>137</v>
      </c>
      <c r="B75" s="761"/>
      <c r="C75" s="761"/>
      <c r="D75" s="761"/>
      <c r="E75" s="761"/>
      <c r="F75" s="761"/>
      <c r="G75" s="761"/>
      <c r="H75" s="761"/>
      <c r="I75" s="792"/>
    </row>
    <row r="76" spans="1:9">
      <c r="A76" s="806" t="s">
        <v>138</v>
      </c>
      <c r="B76" s="761"/>
      <c r="C76" s="761"/>
      <c r="D76" s="761"/>
      <c r="E76" s="761"/>
      <c r="F76" s="761"/>
      <c r="G76" s="761"/>
      <c r="H76" s="761"/>
      <c r="I76" s="792"/>
    </row>
    <row r="77" spans="1:9">
      <c r="A77" s="806" t="s">
        <v>139</v>
      </c>
      <c r="B77" s="761"/>
      <c r="C77" s="761"/>
      <c r="D77" s="761"/>
      <c r="E77" s="761"/>
      <c r="F77" s="761"/>
      <c r="G77" s="761"/>
      <c r="H77" s="761"/>
      <c r="I77" s="792"/>
    </row>
    <row r="78" spans="1:9">
      <c r="A78" s="806" t="s">
        <v>140</v>
      </c>
      <c r="B78" s="761"/>
      <c r="C78" s="761"/>
      <c r="D78" s="761"/>
      <c r="E78" s="761"/>
      <c r="F78" s="761"/>
      <c r="G78" s="761"/>
      <c r="H78" s="761"/>
      <c r="I78" s="792"/>
    </row>
    <row r="79" spans="1:9">
      <c r="A79" s="806" t="s">
        <v>141</v>
      </c>
      <c r="B79" s="761"/>
      <c r="C79" s="761"/>
      <c r="D79" s="761"/>
      <c r="E79" s="761"/>
      <c r="F79" s="761"/>
      <c r="G79" s="761"/>
      <c r="H79" s="761"/>
      <c r="I79" s="792"/>
    </row>
    <row r="80" spans="1:9">
      <c r="A80" s="663" t="s">
        <v>142</v>
      </c>
      <c r="B80" s="661"/>
      <c r="C80" s="661"/>
      <c r="D80" s="661"/>
      <c r="E80" s="661"/>
      <c r="F80" s="661"/>
      <c r="G80" s="661"/>
      <c r="H80" s="661"/>
      <c r="I80" s="688"/>
    </row>
    <row r="81" spans="1:9">
      <c r="A81" s="663" t="s">
        <v>143</v>
      </c>
      <c r="B81" s="807"/>
      <c r="C81" s="807"/>
      <c r="D81" s="807"/>
      <c r="E81" s="807"/>
      <c r="F81" s="807"/>
      <c r="G81" s="807"/>
      <c r="H81" s="807"/>
      <c r="I81" s="688"/>
    </row>
    <row r="82" ht="25" customHeight="1" spans="1:9">
      <c r="A82" s="663" t="s">
        <v>144</v>
      </c>
      <c r="B82" s="807"/>
      <c r="C82" s="807"/>
      <c r="D82" s="807"/>
      <c r="E82" s="807"/>
      <c r="F82" s="807"/>
      <c r="G82" s="807"/>
      <c r="H82" s="807"/>
      <c r="I82" s="688"/>
    </row>
    <row r="83" spans="1:9">
      <c r="A83" s="806" t="s">
        <v>145</v>
      </c>
      <c r="B83" s="761"/>
      <c r="C83" s="761"/>
      <c r="D83" s="761"/>
      <c r="E83" s="761"/>
      <c r="F83" s="761"/>
      <c r="G83" s="761"/>
      <c r="H83" s="761"/>
      <c r="I83" s="792"/>
    </row>
    <row r="84" spans="1:9">
      <c r="A84" s="806" t="s">
        <v>146</v>
      </c>
      <c r="B84" s="761"/>
      <c r="C84" s="761"/>
      <c r="D84" s="761"/>
      <c r="E84" s="761"/>
      <c r="F84" s="761"/>
      <c r="G84" s="761"/>
      <c r="H84" s="761"/>
      <c r="I84" s="792"/>
    </row>
    <row r="85" spans="1:9">
      <c r="A85" s="808" t="s">
        <v>147</v>
      </c>
      <c r="B85" s="761"/>
      <c r="C85" s="761"/>
      <c r="D85" s="761"/>
      <c r="E85" s="761"/>
      <c r="F85" s="761"/>
      <c r="G85" s="761"/>
      <c r="H85" s="761"/>
      <c r="I85" s="792"/>
    </row>
    <row r="86" ht="45" customHeight="1" spans="1:9">
      <c r="A86" s="809" t="s">
        <v>148</v>
      </c>
      <c r="B86" s="810"/>
      <c r="C86" s="810"/>
      <c r="D86" s="810"/>
      <c r="E86" s="810"/>
      <c r="F86" s="810"/>
      <c r="G86" s="810"/>
      <c r="H86" s="810"/>
      <c r="I86" s="818"/>
    </row>
    <row r="87" spans="1:9">
      <c r="A87" s="808" t="s">
        <v>149</v>
      </c>
      <c r="B87" s="761"/>
      <c r="C87" s="761"/>
      <c r="D87" s="761"/>
      <c r="E87" s="761"/>
      <c r="F87" s="761"/>
      <c r="G87" s="761"/>
      <c r="H87" s="761"/>
      <c r="I87" s="792"/>
    </row>
    <row r="88" spans="1:9">
      <c r="A88" s="811" t="s">
        <v>150</v>
      </c>
      <c r="B88" s="761"/>
      <c r="C88" s="761"/>
      <c r="D88" s="761"/>
      <c r="E88" s="761"/>
      <c r="F88" s="761"/>
      <c r="G88" s="761"/>
      <c r="H88" s="761"/>
      <c r="I88" s="792"/>
    </row>
    <row r="89" ht="27" customHeight="1" spans="1:9">
      <c r="A89" s="812" t="s">
        <v>151</v>
      </c>
      <c r="B89" s="813"/>
      <c r="C89" s="813"/>
      <c r="D89" s="813"/>
      <c r="E89" s="813"/>
      <c r="F89" s="813"/>
      <c r="G89" s="813"/>
      <c r="H89" s="813"/>
      <c r="I89" s="819"/>
    </row>
    <row r="90" spans="1:9">
      <c r="A90" s="814" t="s">
        <v>152</v>
      </c>
      <c r="B90" s="815"/>
      <c r="C90" s="815"/>
      <c r="D90" s="815"/>
      <c r="E90" s="815"/>
      <c r="F90" s="815"/>
      <c r="G90" s="815"/>
      <c r="H90" s="815"/>
      <c r="I90" s="82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topLeftCell="B1" workbookViewId="0">
      <selection activeCell="X1" sqref="X1"/>
    </sheetView>
  </sheetViews>
  <sheetFormatPr defaultColWidth="9" defaultRowHeight="13.5"/>
  <cols>
    <col min="2" max="2" width="7.05833333333333" style="365" customWidth="1"/>
    <col min="3" max="3" width="8.675" style="365" customWidth="1"/>
    <col min="4" max="12" width="6.44166666666667" style="365" customWidth="1"/>
    <col min="13" max="13" width="5.88333333333333" style="365" customWidth="1"/>
    <col min="14" max="23" width="6.44166666666667" style="365" customWidth="1"/>
    <col min="24" max="24" width="8.08333333333333" customWidth="1"/>
    <col min="16378" max="16384" width="9" style="366"/>
  </cols>
  <sheetData>
    <row r="1" customFormat="1" ht="46.5" spans="1:25">
      <c r="A1" s="367" t="s">
        <v>1914</v>
      </c>
      <c r="B1" s="367"/>
      <c r="C1" s="367"/>
      <c r="D1" s="367"/>
      <c r="E1" s="367"/>
      <c r="F1" s="367"/>
      <c r="G1" s="367"/>
      <c r="H1" s="367"/>
      <c r="I1" s="367"/>
      <c r="J1" s="367"/>
      <c r="K1" s="367"/>
      <c r="L1" s="367"/>
      <c r="M1" s="367"/>
      <c r="N1" s="367"/>
      <c r="O1" s="367"/>
      <c r="P1" s="367"/>
      <c r="Q1" s="367"/>
      <c r="R1" s="367"/>
      <c r="S1" s="367"/>
      <c r="T1" s="367"/>
      <c r="U1" s="367"/>
      <c r="V1" s="367"/>
      <c r="W1" s="367"/>
      <c r="X1" s="26" t="s">
        <v>669</v>
      </c>
      <c r="Y1" s="26"/>
    </row>
    <row r="2" s="363" customFormat="1" ht="35" customHeight="1" spans="1:16383">
      <c r="A2" s="368" t="s">
        <v>1915</v>
      </c>
      <c r="B2" s="368"/>
      <c r="C2" s="368"/>
      <c r="D2" s="368"/>
      <c r="E2" s="368"/>
      <c r="F2" s="368"/>
      <c r="G2" s="368"/>
      <c r="H2" s="368"/>
      <c r="I2" s="368"/>
      <c r="J2" s="368"/>
      <c r="K2" s="368"/>
      <c r="L2" s="368"/>
      <c r="M2" s="368"/>
      <c r="N2" s="368"/>
      <c r="O2" s="368"/>
      <c r="P2" s="368"/>
      <c r="Q2" s="368"/>
      <c r="R2" s="368"/>
      <c r="S2" s="368"/>
      <c r="T2" s="368"/>
      <c r="U2" s="368"/>
      <c r="V2" s="368"/>
      <c r="W2" s="368"/>
      <c r="X2" s="26" t="s">
        <v>1916</v>
      </c>
      <c r="Y2" s="383"/>
      <c r="Z2" s="383"/>
      <c r="AA2" s="383"/>
      <c r="AB2" s="383"/>
      <c r="XEX2" s="384"/>
      <c r="XEY2" s="384"/>
      <c r="XEZ2" s="384"/>
      <c r="XFA2" s="384"/>
      <c r="XFB2" s="384"/>
      <c r="XFC2" s="384"/>
    </row>
    <row r="3" s="363" customFormat="1" ht="35" customHeight="1" spans="1:16383">
      <c r="A3" s="369" t="s">
        <v>1917</v>
      </c>
      <c r="B3" s="368"/>
      <c r="C3" s="368"/>
      <c r="D3" s="368"/>
      <c r="E3" s="368"/>
      <c r="F3" s="368"/>
      <c r="G3" s="368"/>
      <c r="H3" s="368"/>
      <c r="I3" s="368"/>
      <c r="J3" s="368"/>
      <c r="K3" s="368"/>
      <c r="L3" s="368"/>
      <c r="M3" s="368"/>
      <c r="N3" s="368"/>
      <c r="O3" s="368"/>
      <c r="P3" s="368"/>
      <c r="Q3" s="368"/>
      <c r="R3" s="368"/>
      <c r="S3" s="368"/>
      <c r="T3" s="368"/>
      <c r="U3" s="368"/>
      <c r="V3" s="368"/>
      <c r="W3" s="368"/>
      <c r="X3" s="383"/>
      <c r="Y3" s="383"/>
      <c r="Z3" s="383"/>
      <c r="AA3" s="383"/>
      <c r="AB3" s="383"/>
      <c r="XEX3" s="384"/>
      <c r="XEY3" s="384"/>
      <c r="XEZ3" s="384"/>
      <c r="XFA3" s="384"/>
      <c r="XFB3" s="384"/>
      <c r="XFC3" s="384"/>
    </row>
    <row r="4" customFormat="1" ht="45" spans="1:23">
      <c r="A4" s="370" t="s">
        <v>305</v>
      </c>
      <c r="B4" s="371" t="s">
        <v>1918</v>
      </c>
      <c r="C4" s="371" t="s">
        <v>1919</v>
      </c>
      <c r="D4" s="371" t="s">
        <v>1920</v>
      </c>
      <c r="E4" s="371" t="s">
        <v>1921</v>
      </c>
      <c r="F4" s="371" t="s">
        <v>1922</v>
      </c>
      <c r="G4" s="371" t="s">
        <v>1923</v>
      </c>
      <c r="H4" s="372" t="s">
        <v>1924</v>
      </c>
      <c r="I4" s="372" t="s">
        <v>1925</v>
      </c>
      <c r="J4" s="850" t="s">
        <v>1926</v>
      </c>
      <c r="K4" s="372" t="s">
        <v>1927</v>
      </c>
      <c r="L4" s="371" t="s">
        <v>1928</v>
      </c>
      <c r="M4" s="371" t="s">
        <v>1929</v>
      </c>
      <c r="N4" s="371" t="s">
        <v>1930</v>
      </c>
      <c r="O4" s="371" t="s">
        <v>1931</v>
      </c>
      <c r="P4" s="371" t="s">
        <v>1932</v>
      </c>
      <c r="Q4" s="371" t="s">
        <v>1933</v>
      </c>
      <c r="R4" s="850" t="s">
        <v>1934</v>
      </c>
      <c r="S4" s="372" t="s">
        <v>1935</v>
      </c>
      <c r="T4" s="372" t="s">
        <v>1936</v>
      </c>
      <c r="U4" s="372" t="s">
        <v>1937</v>
      </c>
      <c r="V4" s="372" t="s">
        <v>1823</v>
      </c>
      <c r="W4" s="371" t="s">
        <v>1842</v>
      </c>
    </row>
    <row r="5" customFormat="1" ht="15" spans="1:23">
      <c r="A5" s="373" t="s">
        <v>1797</v>
      </c>
      <c r="B5" s="374">
        <v>1</v>
      </c>
      <c r="C5" s="374">
        <v>2</v>
      </c>
      <c r="D5" s="374">
        <v>3</v>
      </c>
      <c r="E5" s="374">
        <v>4</v>
      </c>
      <c r="F5" s="374">
        <v>5</v>
      </c>
      <c r="G5" s="374">
        <v>6</v>
      </c>
      <c r="H5" s="374">
        <v>7</v>
      </c>
      <c r="I5" s="374">
        <v>8</v>
      </c>
      <c r="J5" s="374">
        <v>9</v>
      </c>
      <c r="K5" s="374">
        <v>10</v>
      </c>
      <c r="L5" s="374">
        <v>11</v>
      </c>
      <c r="M5" s="374">
        <v>12</v>
      </c>
      <c r="N5" s="374">
        <v>13</v>
      </c>
      <c r="O5" s="374">
        <v>14</v>
      </c>
      <c r="P5" s="374">
        <v>15</v>
      </c>
      <c r="Q5" s="374">
        <v>16</v>
      </c>
      <c r="R5" s="374">
        <v>17</v>
      </c>
      <c r="S5" s="374">
        <v>18</v>
      </c>
      <c r="T5" s="374">
        <v>19</v>
      </c>
      <c r="U5" s="374">
        <v>20</v>
      </c>
      <c r="V5" s="374">
        <v>21</v>
      </c>
      <c r="W5" s="374">
        <v>22</v>
      </c>
    </row>
    <row r="6" customFormat="1" ht="16.5" spans="1:23">
      <c r="A6" s="262">
        <v>0.5</v>
      </c>
      <c r="B6" s="375">
        <v>231.4</v>
      </c>
      <c r="C6" s="375">
        <v>311.9</v>
      </c>
      <c r="D6" s="375">
        <v>276.5</v>
      </c>
      <c r="E6" s="375">
        <v>428.5</v>
      </c>
      <c r="F6" s="375">
        <v>381.5</v>
      </c>
      <c r="G6" s="375">
        <v>382.4</v>
      </c>
      <c r="H6" s="375">
        <v>581.3</v>
      </c>
      <c r="I6" s="375">
        <v>229.2</v>
      </c>
      <c r="J6" s="375">
        <v>275.2</v>
      </c>
      <c r="K6" s="375">
        <v>284.8</v>
      </c>
      <c r="L6" s="381">
        <v>325</v>
      </c>
      <c r="M6" s="375">
        <v>217.2</v>
      </c>
      <c r="N6" s="375">
        <v>208.3</v>
      </c>
      <c r="O6" s="375">
        <v>210.5</v>
      </c>
      <c r="P6" s="375">
        <v>200.4</v>
      </c>
      <c r="Q6" s="375">
        <v>232.2</v>
      </c>
      <c r="R6" s="381">
        <v>328</v>
      </c>
      <c r="S6" s="375">
        <v>212.6</v>
      </c>
      <c r="T6" s="375">
        <v>210.3</v>
      </c>
      <c r="U6" s="375">
        <v>216.7</v>
      </c>
      <c r="V6" s="375">
        <v>280.8</v>
      </c>
      <c r="W6" s="375">
        <v>284.7</v>
      </c>
    </row>
    <row r="7" customFormat="1" ht="15" spans="1:23">
      <c r="A7" s="262">
        <v>1</v>
      </c>
      <c r="B7" s="376">
        <v>255</v>
      </c>
      <c r="C7" s="376">
        <v>348.5</v>
      </c>
      <c r="D7" s="376">
        <v>305</v>
      </c>
      <c r="E7" s="376">
        <v>484</v>
      </c>
      <c r="F7" s="376">
        <v>432</v>
      </c>
      <c r="G7" s="376">
        <v>433</v>
      </c>
      <c r="H7" s="376">
        <v>704</v>
      </c>
      <c r="I7" s="376">
        <v>251</v>
      </c>
      <c r="J7" s="376">
        <v>299</v>
      </c>
      <c r="K7" s="376">
        <v>307.5</v>
      </c>
      <c r="L7" s="376">
        <v>342</v>
      </c>
      <c r="M7" s="376">
        <v>220</v>
      </c>
      <c r="N7" s="376">
        <v>212</v>
      </c>
      <c r="O7" s="376">
        <v>212</v>
      </c>
      <c r="P7" s="376">
        <v>208</v>
      </c>
      <c r="Q7" s="376">
        <v>258</v>
      </c>
      <c r="R7" s="376">
        <v>344.5</v>
      </c>
      <c r="S7" s="376">
        <v>212</v>
      </c>
      <c r="T7" s="376">
        <v>212</v>
      </c>
      <c r="U7" s="376">
        <v>219</v>
      </c>
      <c r="V7" s="376">
        <v>302.5</v>
      </c>
      <c r="W7" s="376">
        <v>307.5</v>
      </c>
    </row>
    <row r="8" customFormat="1" ht="15" spans="1:23">
      <c r="A8" s="262">
        <v>1.5</v>
      </c>
      <c r="B8" s="376">
        <v>294</v>
      </c>
      <c r="C8" s="376">
        <v>401</v>
      </c>
      <c r="D8" s="376">
        <v>347</v>
      </c>
      <c r="E8" s="376">
        <v>540</v>
      </c>
      <c r="F8" s="376">
        <v>484</v>
      </c>
      <c r="G8" s="376">
        <v>519</v>
      </c>
      <c r="H8" s="376">
        <v>824</v>
      </c>
      <c r="I8" s="376">
        <v>288</v>
      </c>
      <c r="J8" s="376">
        <v>334</v>
      </c>
      <c r="K8" s="376">
        <v>360</v>
      </c>
      <c r="L8" s="376">
        <v>382</v>
      </c>
      <c r="M8" s="376">
        <v>256</v>
      </c>
      <c r="N8" s="376">
        <v>241</v>
      </c>
      <c r="O8" s="376">
        <v>241</v>
      </c>
      <c r="P8" s="376">
        <v>237</v>
      </c>
      <c r="Q8" s="376">
        <v>296</v>
      </c>
      <c r="R8" s="376">
        <v>395</v>
      </c>
      <c r="S8" s="376">
        <v>240</v>
      </c>
      <c r="T8" s="376">
        <v>241</v>
      </c>
      <c r="U8" s="376">
        <v>253</v>
      </c>
      <c r="V8" s="376">
        <v>354</v>
      </c>
      <c r="W8" s="376">
        <v>360</v>
      </c>
    </row>
    <row r="9" customFormat="1" ht="15" spans="1:23">
      <c r="A9" s="262">
        <v>2</v>
      </c>
      <c r="B9" s="376">
        <v>322</v>
      </c>
      <c r="C9" s="376">
        <v>440</v>
      </c>
      <c r="D9" s="376">
        <v>378</v>
      </c>
      <c r="E9" s="376">
        <v>585</v>
      </c>
      <c r="F9" s="376">
        <v>533</v>
      </c>
      <c r="G9" s="376">
        <v>598</v>
      </c>
      <c r="H9" s="376">
        <v>934</v>
      </c>
      <c r="I9" s="376">
        <v>315</v>
      </c>
      <c r="J9" s="376">
        <v>364</v>
      </c>
      <c r="K9" s="376">
        <v>397</v>
      </c>
      <c r="L9" s="376">
        <v>406</v>
      </c>
      <c r="M9" s="376">
        <v>277</v>
      </c>
      <c r="N9" s="376">
        <v>263</v>
      </c>
      <c r="O9" s="376">
        <v>263</v>
      </c>
      <c r="P9" s="376">
        <v>260</v>
      </c>
      <c r="Q9" s="376">
        <v>322</v>
      </c>
      <c r="R9" s="376">
        <v>431</v>
      </c>
      <c r="S9" s="376">
        <v>263</v>
      </c>
      <c r="T9" s="376">
        <v>263</v>
      </c>
      <c r="U9" s="376">
        <v>270</v>
      </c>
      <c r="V9" s="376">
        <v>391</v>
      </c>
      <c r="W9" s="376">
        <v>397</v>
      </c>
    </row>
    <row r="10" customFormat="1" ht="15" spans="1:23">
      <c r="A10" s="262">
        <v>2.5</v>
      </c>
      <c r="B10" s="376">
        <v>358</v>
      </c>
      <c r="C10" s="376">
        <v>491.5</v>
      </c>
      <c r="D10" s="376">
        <v>424</v>
      </c>
      <c r="E10" s="376">
        <v>639</v>
      </c>
      <c r="F10" s="376">
        <v>589</v>
      </c>
      <c r="G10" s="376">
        <v>685</v>
      </c>
      <c r="H10" s="376">
        <v>1054</v>
      </c>
      <c r="I10" s="376">
        <v>347</v>
      </c>
      <c r="J10" s="376">
        <v>401</v>
      </c>
      <c r="K10" s="376">
        <v>453.5</v>
      </c>
      <c r="L10" s="376">
        <v>447</v>
      </c>
      <c r="M10" s="376">
        <v>316</v>
      </c>
      <c r="N10" s="376">
        <v>293</v>
      </c>
      <c r="O10" s="376">
        <v>293</v>
      </c>
      <c r="P10" s="376">
        <v>287</v>
      </c>
      <c r="Q10" s="376">
        <v>357</v>
      </c>
      <c r="R10" s="376">
        <v>487.5</v>
      </c>
      <c r="S10" s="376">
        <v>290</v>
      </c>
      <c r="T10" s="376">
        <v>293</v>
      </c>
      <c r="U10" s="376">
        <v>305</v>
      </c>
      <c r="V10" s="376">
        <v>444.5</v>
      </c>
      <c r="W10" s="376">
        <v>453.5</v>
      </c>
    </row>
    <row r="11" customFormat="1" ht="15" spans="1:23">
      <c r="A11" s="262">
        <v>3</v>
      </c>
      <c r="B11" s="376">
        <v>380</v>
      </c>
      <c r="C11" s="376">
        <v>537.5</v>
      </c>
      <c r="D11" s="376">
        <v>451</v>
      </c>
      <c r="E11" s="376">
        <v>684</v>
      </c>
      <c r="F11" s="376">
        <v>653</v>
      </c>
      <c r="G11" s="376">
        <v>760</v>
      </c>
      <c r="H11" s="376">
        <v>1130</v>
      </c>
      <c r="I11" s="376">
        <v>374</v>
      </c>
      <c r="J11" s="376">
        <v>428</v>
      </c>
      <c r="K11" s="376">
        <v>483.5</v>
      </c>
      <c r="L11" s="376">
        <v>473</v>
      </c>
      <c r="M11" s="376">
        <v>340</v>
      </c>
      <c r="N11" s="376">
        <v>350</v>
      </c>
      <c r="O11" s="376">
        <v>350</v>
      </c>
      <c r="P11" s="376">
        <v>307</v>
      </c>
      <c r="Q11" s="376">
        <v>387</v>
      </c>
      <c r="R11" s="376">
        <v>529.5</v>
      </c>
      <c r="S11" s="376">
        <v>313</v>
      </c>
      <c r="T11" s="376">
        <v>350</v>
      </c>
      <c r="U11" s="376">
        <v>327</v>
      </c>
      <c r="V11" s="376">
        <v>476.5</v>
      </c>
      <c r="W11" s="376">
        <v>483.5</v>
      </c>
    </row>
    <row r="12" customFormat="1" ht="15" spans="1:23">
      <c r="A12" s="262">
        <v>3.5</v>
      </c>
      <c r="B12" s="376">
        <v>427</v>
      </c>
      <c r="C12" s="376">
        <v>599</v>
      </c>
      <c r="D12" s="376">
        <v>503</v>
      </c>
      <c r="E12" s="376">
        <v>761</v>
      </c>
      <c r="F12" s="376">
        <v>723</v>
      </c>
      <c r="G12" s="376">
        <v>843</v>
      </c>
      <c r="H12" s="376">
        <v>1313</v>
      </c>
      <c r="I12" s="376">
        <v>419</v>
      </c>
      <c r="J12" s="376">
        <v>474</v>
      </c>
      <c r="K12" s="376">
        <v>538</v>
      </c>
      <c r="L12" s="376">
        <v>526</v>
      </c>
      <c r="M12" s="376">
        <v>378</v>
      </c>
      <c r="N12" s="376">
        <v>387</v>
      </c>
      <c r="O12" s="376">
        <v>387</v>
      </c>
      <c r="P12" s="376">
        <v>343</v>
      </c>
      <c r="Q12" s="376">
        <v>429</v>
      </c>
      <c r="R12" s="376">
        <v>592</v>
      </c>
      <c r="S12" s="376">
        <v>349</v>
      </c>
      <c r="T12" s="376">
        <v>387</v>
      </c>
      <c r="U12" s="376">
        <v>364</v>
      </c>
      <c r="V12" s="376">
        <v>530</v>
      </c>
      <c r="W12" s="376">
        <v>538</v>
      </c>
    </row>
    <row r="13" customFormat="1" ht="15" spans="1:23">
      <c r="A13" s="262">
        <v>4</v>
      </c>
      <c r="B13" s="376">
        <v>464</v>
      </c>
      <c r="C13" s="376">
        <v>651</v>
      </c>
      <c r="D13" s="376">
        <v>546</v>
      </c>
      <c r="E13" s="376">
        <v>829</v>
      </c>
      <c r="F13" s="376">
        <v>787</v>
      </c>
      <c r="G13" s="376">
        <v>918</v>
      </c>
      <c r="H13" s="376">
        <v>1486</v>
      </c>
      <c r="I13" s="376">
        <v>454</v>
      </c>
      <c r="J13" s="376">
        <v>513</v>
      </c>
      <c r="K13" s="376">
        <v>574</v>
      </c>
      <c r="L13" s="376">
        <v>566</v>
      </c>
      <c r="M13" s="376">
        <v>401</v>
      </c>
      <c r="N13" s="376">
        <v>422</v>
      </c>
      <c r="O13" s="376">
        <v>422</v>
      </c>
      <c r="P13" s="376">
        <v>372</v>
      </c>
      <c r="Q13" s="376">
        <v>463</v>
      </c>
      <c r="R13" s="376">
        <v>642</v>
      </c>
      <c r="S13" s="376">
        <v>377</v>
      </c>
      <c r="T13" s="376">
        <v>422</v>
      </c>
      <c r="U13" s="376">
        <v>391</v>
      </c>
      <c r="V13" s="376">
        <v>564</v>
      </c>
      <c r="W13" s="376">
        <v>574</v>
      </c>
    </row>
    <row r="14" customFormat="1" ht="15" spans="1:23">
      <c r="A14" s="262">
        <v>4.5</v>
      </c>
      <c r="B14" s="376">
        <v>508</v>
      </c>
      <c r="C14" s="376">
        <v>712.5</v>
      </c>
      <c r="D14" s="376">
        <v>596</v>
      </c>
      <c r="E14" s="376">
        <v>906</v>
      </c>
      <c r="F14" s="376">
        <v>859</v>
      </c>
      <c r="G14" s="376">
        <v>1004</v>
      </c>
      <c r="H14" s="376">
        <v>1666</v>
      </c>
      <c r="I14" s="376">
        <v>496</v>
      </c>
      <c r="J14" s="376">
        <v>563</v>
      </c>
      <c r="K14" s="376">
        <v>627.5</v>
      </c>
      <c r="L14" s="376">
        <v>618</v>
      </c>
      <c r="M14" s="376">
        <v>441</v>
      </c>
      <c r="N14" s="376">
        <v>462</v>
      </c>
      <c r="O14" s="376">
        <v>462</v>
      </c>
      <c r="P14" s="376">
        <v>404</v>
      </c>
      <c r="Q14" s="376">
        <v>505</v>
      </c>
      <c r="R14" s="376">
        <v>702.5</v>
      </c>
      <c r="S14" s="376">
        <v>410</v>
      </c>
      <c r="T14" s="376">
        <v>462</v>
      </c>
      <c r="U14" s="376">
        <v>431</v>
      </c>
      <c r="V14" s="376">
        <v>614.5</v>
      </c>
      <c r="W14" s="376">
        <v>627.5</v>
      </c>
    </row>
    <row r="15" customFormat="1" ht="15" spans="1:23">
      <c r="A15" s="262">
        <v>5</v>
      </c>
      <c r="B15" s="376">
        <v>548</v>
      </c>
      <c r="C15" s="376">
        <v>762.5</v>
      </c>
      <c r="D15" s="376">
        <v>640</v>
      </c>
      <c r="E15" s="376">
        <v>974</v>
      </c>
      <c r="F15" s="376">
        <v>921</v>
      </c>
      <c r="G15" s="376">
        <v>1075</v>
      </c>
      <c r="H15" s="376">
        <v>1840</v>
      </c>
      <c r="I15" s="376">
        <v>532</v>
      </c>
      <c r="J15" s="376">
        <v>602</v>
      </c>
      <c r="K15" s="376">
        <v>661.5</v>
      </c>
      <c r="L15" s="376">
        <v>664</v>
      </c>
      <c r="M15" s="376">
        <v>472</v>
      </c>
      <c r="N15" s="376">
        <v>497</v>
      </c>
      <c r="O15" s="376">
        <v>497</v>
      </c>
      <c r="P15" s="376">
        <v>435</v>
      </c>
      <c r="Q15" s="376">
        <v>541</v>
      </c>
      <c r="R15" s="376">
        <v>754.5</v>
      </c>
      <c r="S15" s="376">
        <v>438</v>
      </c>
      <c r="T15" s="376">
        <v>497</v>
      </c>
      <c r="U15" s="376">
        <v>461</v>
      </c>
      <c r="V15" s="376">
        <v>649.5</v>
      </c>
      <c r="W15" s="376">
        <v>661.5</v>
      </c>
    </row>
    <row r="16" customFormat="1" ht="15" spans="1:23">
      <c r="A16" s="262">
        <v>5.5</v>
      </c>
      <c r="B16" s="376">
        <v>564</v>
      </c>
      <c r="C16" s="376">
        <v>832</v>
      </c>
      <c r="D16" s="376">
        <v>675</v>
      </c>
      <c r="E16" s="376">
        <v>1004</v>
      </c>
      <c r="F16" s="376">
        <v>986</v>
      </c>
      <c r="G16" s="376">
        <v>1125</v>
      </c>
      <c r="H16" s="376">
        <v>1748</v>
      </c>
      <c r="I16" s="376">
        <v>550</v>
      </c>
      <c r="J16" s="376">
        <v>625</v>
      </c>
      <c r="K16" s="376">
        <v>710</v>
      </c>
      <c r="L16" s="376">
        <v>685</v>
      </c>
      <c r="M16" s="376">
        <v>511</v>
      </c>
      <c r="N16" s="376">
        <v>526</v>
      </c>
      <c r="O16" s="376">
        <v>526</v>
      </c>
      <c r="P16" s="376">
        <v>452</v>
      </c>
      <c r="Q16" s="376">
        <v>585</v>
      </c>
      <c r="R16" s="376">
        <v>822</v>
      </c>
      <c r="S16" s="376">
        <v>460</v>
      </c>
      <c r="T16" s="376">
        <v>526</v>
      </c>
      <c r="U16" s="376">
        <v>479</v>
      </c>
      <c r="V16" s="376">
        <v>696</v>
      </c>
      <c r="W16" s="376">
        <v>710</v>
      </c>
    </row>
    <row r="17" customFormat="1" ht="15" spans="1:23">
      <c r="A17" s="262">
        <v>6</v>
      </c>
      <c r="B17" s="376">
        <v>583</v>
      </c>
      <c r="C17" s="376">
        <v>872</v>
      </c>
      <c r="D17" s="376">
        <v>707</v>
      </c>
      <c r="E17" s="376">
        <v>1047</v>
      </c>
      <c r="F17" s="376">
        <v>1028</v>
      </c>
      <c r="G17" s="376">
        <v>1164</v>
      </c>
      <c r="H17" s="376">
        <v>1822</v>
      </c>
      <c r="I17" s="376">
        <v>571</v>
      </c>
      <c r="J17" s="376">
        <v>652</v>
      </c>
      <c r="K17" s="376">
        <v>742</v>
      </c>
      <c r="L17" s="376">
        <v>711</v>
      </c>
      <c r="M17" s="376">
        <v>537</v>
      </c>
      <c r="N17" s="376">
        <v>548</v>
      </c>
      <c r="O17" s="376">
        <v>548</v>
      </c>
      <c r="P17" s="376">
        <v>468</v>
      </c>
      <c r="Q17" s="376">
        <v>611</v>
      </c>
      <c r="R17" s="376">
        <v>861</v>
      </c>
      <c r="S17" s="376">
        <v>476</v>
      </c>
      <c r="T17" s="376">
        <v>548</v>
      </c>
      <c r="U17" s="376">
        <v>496</v>
      </c>
      <c r="V17" s="376">
        <v>727</v>
      </c>
      <c r="W17" s="376">
        <v>742</v>
      </c>
    </row>
    <row r="18" customFormat="1" ht="15" spans="1:23">
      <c r="A18" s="262">
        <v>6.5</v>
      </c>
      <c r="B18" s="376">
        <v>615</v>
      </c>
      <c r="C18" s="376">
        <v>924.5</v>
      </c>
      <c r="D18" s="376">
        <v>743</v>
      </c>
      <c r="E18" s="376">
        <v>1102</v>
      </c>
      <c r="F18" s="376">
        <v>1080</v>
      </c>
      <c r="G18" s="376">
        <v>1208</v>
      </c>
      <c r="H18" s="376">
        <v>1903</v>
      </c>
      <c r="I18" s="376">
        <v>601</v>
      </c>
      <c r="J18" s="376">
        <v>688</v>
      </c>
      <c r="K18" s="376">
        <v>790.5</v>
      </c>
      <c r="L18" s="376">
        <v>747</v>
      </c>
      <c r="M18" s="376">
        <v>572</v>
      </c>
      <c r="N18" s="376">
        <v>576</v>
      </c>
      <c r="O18" s="376">
        <v>576</v>
      </c>
      <c r="P18" s="376">
        <v>494</v>
      </c>
      <c r="Q18" s="376">
        <v>647</v>
      </c>
      <c r="R18" s="376">
        <v>913.5</v>
      </c>
      <c r="S18" s="376">
        <v>503</v>
      </c>
      <c r="T18" s="376">
        <v>576</v>
      </c>
      <c r="U18" s="376">
        <v>523</v>
      </c>
      <c r="V18" s="376">
        <v>774.5</v>
      </c>
      <c r="W18" s="376">
        <v>790.5</v>
      </c>
    </row>
    <row r="19" customFormat="1" ht="15" spans="1:23">
      <c r="A19" s="262">
        <v>7</v>
      </c>
      <c r="B19" s="376">
        <v>638</v>
      </c>
      <c r="C19" s="376">
        <v>964.5</v>
      </c>
      <c r="D19" s="376">
        <v>779</v>
      </c>
      <c r="E19" s="376">
        <v>1146</v>
      </c>
      <c r="F19" s="376">
        <v>1123</v>
      </c>
      <c r="G19" s="376">
        <v>1250</v>
      </c>
      <c r="H19" s="376">
        <v>1980</v>
      </c>
      <c r="I19" s="376">
        <v>623</v>
      </c>
      <c r="J19" s="376">
        <v>715</v>
      </c>
      <c r="K19" s="376">
        <v>822.5</v>
      </c>
      <c r="L19" s="376">
        <v>775</v>
      </c>
      <c r="M19" s="376">
        <v>594</v>
      </c>
      <c r="N19" s="376">
        <v>595</v>
      </c>
      <c r="O19" s="376">
        <v>595</v>
      </c>
      <c r="P19" s="376">
        <v>513</v>
      </c>
      <c r="Q19" s="376">
        <v>674</v>
      </c>
      <c r="R19" s="376">
        <v>952.5</v>
      </c>
      <c r="S19" s="376">
        <v>521</v>
      </c>
      <c r="T19" s="376">
        <v>595</v>
      </c>
      <c r="U19" s="376">
        <v>541</v>
      </c>
      <c r="V19" s="376">
        <v>804.5</v>
      </c>
      <c r="W19" s="376">
        <v>822.5</v>
      </c>
    </row>
    <row r="20" customFormat="1" ht="15" spans="1:23">
      <c r="A20" s="262">
        <v>7.5</v>
      </c>
      <c r="B20" s="376">
        <v>669</v>
      </c>
      <c r="C20" s="376">
        <v>1016</v>
      </c>
      <c r="D20" s="376">
        <v>815</v>
      </c>
      <c r="E20" s="376">
        <v>1200</v>
      </c>
      <c r="F20" s="376">
        <v>1177</v>
      </c>
      <c r="G20" s="376">
        <v>1298</v>
      </c>
      <c r="H20" s="376">
        <v>2059</v>
      </c>
      <c r="I20" s="376">
        <v>652</v>
      </c>
      <c r="J20" s="376">
        <v>751</v>
      </c>
      <c r="K20" s="376">
        <v>869</v>
      </c>
      <c r="L20" s="376">
        <v>812</v>
      </c>
      <c r="M20" s="376">
        <v>629</v>
      </c>
      <c r="N20" s="376">
        <v>629</v>
      </c>
      <c r="O20" s="376">
        <v>629</v>
      </c>
      <c r="P20" s="376">
        <v>537</v>
      </c>
      <c r="Q20" s="376">
        <v>710</v>
      </c>
      <c r="R20" s="376">
        <v>1006</v>
      </c>
      <c r="S20" s="376">
        <v>542</v>
      </c>
      <c r="T20" s="376">
        <v>629</v>
      </c>
      <c r="U20" s="376">
        <v>567</v>
      </c>
      <c r="V20" s="376">
        <v>855</v>
      </c>
      <c r="W20" s="376">
        <v>869</v>
      </c>
    </row>
    <row r="21" customFormat="1" ht="15" spans="1:23">
      <c r="A21" s="262">
        <v>8</v>
      </c>
      <c r="B21" s="376">
        <v>690</v>
      </c>
      <c r="C21" s="376">
        <v>1060</v>
      </c>
      <c r="D21" s="376">
        <v>847</v>
      </c>
      <c r="E21" s="376">
        <v>1244</v>
      </c>
      <c r="F21" s="376">
        <v>1218</v>
      </c>
      <c r="G21" s="376">
        <v>1336</v>
      </c>
      <c r="H21" s="376">
        <v>2135</v>
      </c>
      <c r="I21" s="376">
        <v>673</v>
      </c>
      <c r="J21" s="376">
        <v>773</v>
      </c>
      <c r="K21" s="376">
        <v>898</v>
      </c>
      <c r="L21" s="376">
        <v>834</v>
      </c>
      <c r="M21" s="376">
        <v>653</v>
      </c>
      <c r="N21" s="376">
        <v>646</v>
      </c>
      <c r="O21" s="376">
        <v>646</v>
      </c>
      <c r="P21" s="376">
        <v>553</v>
      </c>
      <c r="Q21" s="376">
        <v>737</v>
      </c>
      <c r="R21" s="376">
        <v>1045</v>
      </c>
      <c r="S21" s="376">
        <v>563</v>
      </c>
      <c r="T21" s="376">
        <v>646</v>
      </c>
      <c r="U21" s="376">
        <v>588</v>
      </c>
      <c r="V21" s="376">
        <v>881</v>
      </c>
      <c r="W21" s="376">
        <v>898</v>
      </c>
    </row>
    <row r="22" customFormat="1" ht="15" spans="1:23">
      <c r="A22" s="262">
        <v>8.5</v>
      </c>
      <c r="B22" s="376">
        <v>717</v>
      </c>
      <c r="C22" s="376">
        <v>1111.5</v>
      </c>
      <c r="D22" s="376">
        <v>885</v>
      </c>
      <c r="E22" s="376">
        <v>1295</v>
      </c>
      <c r="F22" s="376">
        <v>1264</v>
      </c>
      <c r="G22" s="376">
        <v>1383</v>
      </c>
      <c r="H22" s="376">
        <v>2215</v>
      </c>
      <c r="I22" s="376">
        <v>702</v>
      </c>
      <c r="J22" s="376">
        <v>810</v>
      </c>
      <c r="K22" s="376">
        <v>946.5</v>
      </c>
      <c r="L22" s="376">
        <v>871</v>
      </c>
      <c r="M22" s="376">
        <v>684</v>
      </c>
      <c r="N22" s="376">
        <v>674</v>
      </c>
      <c r="O22" s="376">
        <v>674</v>
      </c>
      <c r="P22" s="376">
        <v>580</v>
      </c>
      <c r="Q22" s="376">
        <v>771</v>
      </c>
      <c r="R22" s="376">
        <v>1098.5</v>
      </c>
      <c r="S22" s="376">
        <v>588</v>
      </c>
      <c r="T22" s="376">
        <v>674</v>
      </c>
      <c r="U22" s="376">
        <v>611</v>
      </c>
      <c r="V22" s="376">
        <v>928.5</v>
      </c>
      <c r="W22" s="376">
        <v>946.5</v>
      </c>
    </row>
    <row r="23" customFormat="1" ht="15" spans="1:23">
      <c r="A23" s="262">
        <v>9</v>
      </c>
      <c r="B23" s="376">
        <v>740</v>
      </c>
      <c r="C23" s="376">
        <v>1151.5</v>
      </c>
      <c r="D23" s="376">
        <v>914</v>
      </c>
      <c r="E23" s="376">
        <v>1339</v>
      </c>
      <c r="F23" s="376">
        <v>1310</v>
      </c>
      <c r="G23" s="376">
        <v>1419</v>
      </c>
      <c r="H23" s="376">
        <v>2289</v>
      </c>
      <c r="I23" s="376">
        <v>723</v>
      </c>
      <c r="J23" s="376">
        <v>836</v>
      </c>
      <c r="K23" s="376">
        <v>976.5</v>
      </c>
      <c r="L23" s="376">
        <v>897</v>
      </c>
      <c r="M23" s="376">
        <v>710</v>
      </c>
      <c r="N23" s="376">
        <v>695</v>
      </c>
      <c r="O23" s="376">
        <v>695</v>
      </c>
      <c r="P23" s="376">
        <v>599</v>
      </c>
      <c r="Q23" s="376">
        <v>800</v>
      </c>
      <c r="R23" s="376">
        <v>1136.5</v>
      </c>
      <c r="S23" s="376">
        <v>605</v>
      </c>
      <c r="T23" s="376">
        <v>695</v>
      </c>
      <c r="U23" s="376">
        <v>629</v>
      </c>
      <c r="V23" s="376">
        <v>958.5</v>
      </c>
      <c r="W23" s="376">
        <v>976.5</v>
      </c>
    </row>
    <row r="24" customFormat="1" ht="15" spans="1:23">
      <c r="A24" s="262">
        <v>9.5</v>
      </c>
      <c r="B24" s="376">
        <v>770</v>
      </c>
      <c r="C24" s="376">
        <v>1203</v>
      </c>
      <c r="D24" s="376">
        <v>952</v>
      </c>
      <c r="E24" s="376">
        <v>1390</v>
      </c>
      <c r="F24" s="376">
        <v>1360</v>
      </c>
      <c r="G24" s="376">
        <v>1465</v>
      </c>
      <c r="H24" s="376">
        <v>2372</v>
      </c>
      <c r="I24" s="376">
        <v>753</v>
      </c>
      <c r="J24" s="376">
        <v>870</v>
      </c>
      <c r="K24" s="376">
        <v>1024</v>
      </c>
      <c r="L24" s="376">
        <v>935</v>
      </c>
      <c r="M24" s="376">
        <v>742</v>
      </c>
      <c r="N24" s="376">
        <v>722</v>
      </c>
      <c r="O24" s="376">
        <v>722</v>
      </c>
      <c r="P24" s="376">
        <v>620</v>
      </c>
      <c r="Q24" s="376">
        <v>833</v>
      </c>
      <c r="R24" s="376">
        <v>1190</v>
      </c>
      <c r="S24" s="376">
        <v>629</v>
      </c>
      <c r="T24" s="376">
        <v>722</v>
      </c>
      <c r="U24" s="376">
        <v>656</v>
      </c>
      <c r="V24" s="376">
        <v>1006</v>
      </c>
      <c r="W24" s="376">
        <v>1024</v>
      </c>
    </row>
    <row r="25" customFormat="1" ht="15" spans="1:23">
      <c r="A25" s="262">
        <v>10</v>
      </c>
      <c r="B25" s="376">
        <v>790</v>
      </c>
      <c r="C25" s="376">
        <v>1245</v>
      </c>
      <c r="D25" s="376">
        <v>983</v>
      </c>
      <c r="E25" s="376">
        <v>1435</v>
      </c>
      <c r="F25" s="376">
        <v>1403</v>
      </c>
      <c r="G25" s="376">
        <v>1503</v>
      </c>
      <c r="H25" s="376">
        <v>2441</v>
      </c>
      <c r="I25" s="376">
        <v>772</v>
      </c>
      <c r="J25" s="376">
        <v>898</v>
      </c>
      <c r="K25" s="376">
        <v>1055</v>
      </c>
      <c r="L25" s="376">
        <v>958</v>
      </c>
      <c r="M25" s="376">
        <v>765</v>
      </c>
      <c r="N25" s="376">
        <v>739</v>
      </c>
      <c r="O25" s="376">
        <v>739</v>
      </c>
      <c r="P25" s="376">
        <v>638</v>
      </c>
      <c r="Q25" s="376">
        <v>859</v>
      </c>
      <c r="R25" s="376">
        <v>1228</v>
      </c>
      <c r="S25" s="376">
        <v>644</v>
      </c>
      <c r="T25" s="376">
        <v>739</v>
      </c>
      <c r="U25" s="376">
        <v>672</v>
      </c>
      <c r="V25" s="376">
        <v>1035</v>
      </c>
      <c r="W25" s="376">
        <v>1055</v>
      </c>
    </row>
    <row r="26" customFormat="1" ht="15" spans="1:23">
      <c r="A26" s="262">
        <v>10.5</v>
      </c>
      <c r="B26" s="376">
        <v>816</v>
      </c>
      <c r="C26" s="376">
        <v>1304.5</v>
      </c>
      <c r="D26" s="376">
        <v>1030</v>
      </c>
      <c r="E26" s="376">
        <v>1486</v>
      </c>
      <c r="F26" s="376">
        <v>1408</v>
      </c>
      <c r="G26" s="376">
        <v>1548</v>
      </c>
      <c r="H26" s="376">
        <v>2452</v>
      </c>
      <c r="I26" s="376">
        <v>796</v>
      </c>
      <c r="J26" s="376">
        <v>928</v>
      </c>
      <c r="K26" s="376">
        <v>1095.5</v>
      </c>
      <c r="L26" s="376">
        <v>989</v>
      </c>
      <c r="M26" s="376">
        <v>793</v>
      </c>
      <c r="N26" s="376">
        <v>848</v>
      </c>
      <c r="O26" s="376">
        <v>848</v>
      </c>
      <c r="P26" s="376">
        <v>657</v>
      </c>
      <c r="Q26" s="376">
        <v>897</v>
      </c>
      <c r="R26" s="376">
        <v>1287.5</v>
      </c>
      <c r="S26" s="376">
        <v>667</v>
      </c>
      <c r="T26" s="376">
        <v>848</v>
      </c>
      <c r="U26" s="376">
        <v>696</v>
      </c>
      <c r="V26" s="376">
        <v>1073.5</v>
      </c>
      <c r="W26" s="376">
        <v>1095.5</v>
      </c>
    </row>
    <row r="27" customFormat="1" ht="15" spans="1:23">
      <c r="A27" s="262">
        <v>11</v>
      </c>
      <c r="B27" s="376">
        <v>834</v>
      </c>
      <c r="C27" s="376">
        <v>1340.5</v>
      </c>
      <c r="D27" s="376">
        <v>1058</v>
      </c>
      <c r="E27" s="376">
        <v>1522</v>
      </c>
      <c r="F27" s="376">
        <v>1442</v>
      </c>
      <c r="G27" s="376">
        <v>1589</v>
      </c>
      <c r="H27" s="376">
        <v>2513</v>
      </c>
      <c r="I27" s="376">
        <v>819</v>
      </c>
      <c r="J27" s="376">
        <v>950</v>
      </c>
      <c r="K27" s="376">
        <v>1121.5</v>
      </c>
      <c r="L27" s="376">
        <v>1015</v>
      </c>
      <c r="M27" s="376">
        <v>816</v>
      </c>
      <c r="N27" s="376">
        <v>870</v>
      </c>
      <c r="O27" s="376">
        <v>870</v>
      </c>
      <c r="P27" s="376">
        <v>673</v>
      </c>
      <c r="Q27" s="376">
        <v>922</v>
      </c>
      <c r="R27" s="376">
        <v>1324.5</v>
      </c>
      <c r="S27" s="376">
        <v>683</v>
      </c>
      <c r="T27" s="376">
        <v>870</v>
      </c>
      <c r="U27" s="376">
        <v>712</v>
      </c>
      <c r="V27" s="376">
        <v>1099.5</v>
      </c>
      <c r="W27" s="376">
        <v>1121.5</v>
      </c>
    </row>
    <row r="28" customFormat="1" ht="15" spans="1:23">
      <c r="A28" s="262">
        <v>11.5</v>
      </c>
      <c r="B28" s="376">
        <v>867</v>
      </c>
      <c r="C28" s="376">
        <v>1385</v>
      </c>
      <c r="D28" s="376">
        <v>1092</v>
      </c>
      <c r="E28" s="376">
        <v>1568</v>
      </c>
      <c r="F28" s="376">
        <v>1481</v>
      </c>
      <c r="G28" s="376">
        <v>1634</v>
      </c>
      <c r="H28" s="376">
        <v>2586</v>
      </c>
      <c r="I28" s="376">
        <v>845</v>
      </c>
      <c r="J28" s="376">
        <v>981</v>
      </c>
      <c r="K28" s="376">
        <v>1166</v>
      </c>
      <c r="L28" s="376">
        <v>1043</v>
      </c>
      <c r="M28" s="376">
        <v>842</v>
      </c>
      <c r="N28" s="376">
        <v>902</v>
      </c>
      <c r="O28" s="376">
        <v>902</v>
      </c>
      <c r="P28" s="376">
        <v>696</v>
      </c>
      <c r="Q28" s="376">
        <v>954</v>
      </c>
      <c r="R28" s="376">
        <v>1370</v>
      </c>
      <c r="S28" s="376">
        <v>709</v>
      </c>
      <c r="T28" s="376">
        <v>902</v>
      </c>
      <c r="U28" s="376">
        <v>738</v>
      </c>
      <c r="V28" s="376">
        <v>1142</v>
      </c>
      <c r="W28" s="376">
        <v>1166</v>
      </c>
    </row>
    <row r="29" customFormat="1" ht="15" spans="1:23">
      <c r="A29" s="262">
        <v>12</v>
      </c>
      <c r="B29" s="376">
        <v>887</v>
      </c>
      <c r="C29" s="376">
        <v>1421</v>
      </c>
      <c r="D29" s="376">
        <v>1117</v>
      </c>
      <c r="E29" s="376">
        <v>1604</v>
      </c>
      <c r="F29" s="376">
        <v>1514</v>
      </c>
      <c r="G29" s="376">
        <v>1673</v>
      </c>
      <c r="H29" s="376">
        <v>2647</v>
      </c>
      <c r="I29" s="376">
        <v>865</v>
      </c>
      <c r="J29" s="376">
        <v>1003</v>
      </c>
      <c r="K29" s="376">
        <v>1190</v>
      </c>
      <c r="L29" s="376">
        <v>1064</v>
      </c>
      <c r="M29" s="376">
        <v>863</v>
      </c>
      <c r="N29" s="376">
        <v>923</v>
      </c>
      <c r="O29" s="376">
        <v>923</v>
      </c>
      <c r="P29" s="376">
        <v>715</v>
      </c>
      <c r="Q29" s="376">
        <v>973</v>
      </c>
      <c r="R29" s="376">
        <v>1402</v>
      </c>
      <c r="S29" s="376">
        <v>726</v>
      </c>
      <c r="T29" s="376">
        <v>923</v>
      </c>
      <c r="U29" s="376">
        <v>754</v>
      </c>
      <c r="V29" s="376">
        <v>1168</v>
      </c>
      <c r="W29" s="376">
        <v>1190</v>
      </c>
    </row>
    <row r="30" customFormat="1" ht="15" spans="1:23">
      <c r="A30" s="262">
        <v>12.5</v>
      </c>
      <c r="B30" s="376">
        <v>915</v>
      </c>
      <c r="C30" s="376">
        <v>1466.5</v>
      </c>
      <c r="D30" s="376">
        <v>1153</v>
      </c>
      <c r="E30" s="376">
        <v>1650</v>
      </c>
      <c r="F30" s="376">
        <v>1552</v>
      </c>
      <c r="G30" s="376">
        <v>1721</v>
      </c>
      <c r="H30" s="376">
        <v>2719</v>
      </c>
      <c r="I30" s="376">
        <v>896</v>
      </c>
      <c r="J30" s="376">
        <v>1032</v>
      </c>
      <c r="K30" s="376">
        <v>1230.5</v>
      </c>
      <c r="L30" s="376">
        <v>1093</v>
      </c>
      <c r="M30" s="376">
        <v>892</v>
      </c>
      <c r="N30" s="376">
        <v>953</v>
      </c>
      <c r="O30" s="376">
        <v>953</v>
      </c>
      <c r="P30" s="376">
        <v>741</v>
      </c>
      <c r="Q30" s="376">
        <v>1002</v>
      </c>
      <c r="R30" s="376">
        <v>1444.5</v>
      </c>
      <c r="S30" s="376">
        <v>748</v>
      </c>
      <c r="T30" s="376">
        <v>953</v>
      </c>
      <c r="U30" s="376">
        <v>780</v>
      </c>
      <c r="V30" s="376">
        <v>1208.5</v>
      </c>
      <c r="W30" s="376">
        <v>1230.5</v>
      </c>
    </row>
    <row r="31" customFormat="1" ht="15" spans="1:23">
      <c r="A31" s="262">
        <v>13</v>
      </c>
      <c r="B31" s="376">
        <v>937</v>
      </c>
      <c r="C31" s="376">
        <v>1498.5</v>
      </c>
      <c r="D31" s="376">
        <v>1177</v>
      </c>
      <c r="E31" s="376">
        <v>1688</v>
      </c>
      <c r="F31" s="376">
        <v>1588</v>
      </c>
      <c r="G31" s="376">
        <v>1758</v>
      </c>
      <c r="H31" s="376">
        <v>2783</v>
      </c>
      <c r="I31" s="376">
        <v>913</v>
      </c>
      <c r="J31" s="376">
        <v>1056</v>
      </c>
      <c r="K31" s="376">
        <v>1255.5</v>
      </c>
      <c r="L31" s="376">
        <v>1116</v>
      </c>
      <c r="M31" s="376">
        <v>911</v>
      </c>
      <c r="N31" s="376">
        <v>975</v>
      </c>
      <c r="O31" s="376">
        <v>975</v>
      </c>
      <c r="P31" s="376">
        <v>755</v>
      </c>
      <c r="Q31" s="376">
        <v>1026</v>
      </c>
      <c r="R31" s="376">
        <v>1483.5</v>
      </c>
      <c r="S31" s="376">
        <v>765</v>
      </c>
      <c r="T31" s="376">
        <v>975</v>
      </c>
      <c r="U31" s="376">
        <v>795</v>
      </c>
      <c r="V31" s="376">
        <v>1231.5</v>
      </c>
      <c r="W31" s="376">
        <v>1255.5</v>
      </c>
    </row>
    <row r="32" customFormat="1" ht="15" spans="1:23">
      <c r="A32" s="262">
        <v>13.5</v>
      </c>
      <c r="B32" s="376">
        <v>965</v>
      </c>
      <c r="C32" s="376">
        <v>1547</v>
      </c>
      <c r="D32" s="376">
        <v>1213</v>
      </c>
      <c r="E32" s="376">
        <v>1731</v>
      </c>
      <c r="F32" s="376">
        <v>1627</v>
      </c>
      <c r="G32" s="376">
        <v>1809</v>
      </c>
      <c r="H32" s="376">
        <v>2854</v>
      </c>
      <c r="I32" s="376">
        <v>942</v>
      </c>
      <c r="J32" s="376">
        <v>1084</v>
      </c>
      <c r="K32" s="376">
        <v>1301</v>
      </c>
      <c r="L32" s="376">
        <v>1146</v>
      </c>
      <c r="M32" s="376">
        <v>940</v>
      </c>
      <c r="N32" s="376">
        <v>1009</v>
      </c>
      <c r="O32" s="376">
        <v>1009</v>
      </c>
      <c r="P32" s="376">
        <v>779</v>
      </c>
      <c r="Q32" s="376">
        <v>1058</v>
      </c>
      <c r="R32" s="376">
        <v>1528</v>
      </c>
      <c r="S32" s="376">
        <v>790</v>
      </c>
      <c r="T32" s="376">
        <v>1009</v>
      </c>
      <c r="U32" s="376">
        <v>823</v>
      </c>
      <c r="V32" s="376">
        <v>1273</v>
      </c>
      <c r="W32" s="376">
        <v>1301</v>
      </c>
    </row>
    <row r="33" customFormat="1" ht="15" spans="1:23">
      <c r="A33" s="262">
        <v>14</v>
      </c>
      <c r="B33" s="376">
        <v>987</v>
      </c>
      <c r="C33" s="376">
        <v>1582</v>
      </c>
      <c r="D33" s="376">
        <v>1237</v>
      </c>
      <c r="E33" s="376">
        <v>1768</v>
      </c>
      <c r="F33" s="376">
        <v>1659</v>
      </c>
      <c r="G33" s="376">
        <v>1847</v>
      </c>
      <c r="H33" s="376">
        <v>2915</v>
      </c>
      <c r="I33" s="376">
        <v>961</v>
      </c>
      <c r="J33" s="376">
        <v>1107</v>
      </c>
      <c r="K33" s="376">
        <v>1325</v>
      </c>
      <c r="L33" s="376">
        <v>1168</v>
      </c>
      <c r="M33" s="376">
        <v>959</v>
      </c>
      <c r="N33" s="376">
        <v>1026</v>
      </c>
      <c r="O33" s="376">
        <v>1026</v>
      </c>
      <c r="P33" s="376">
        <v>795</v>
      </c>
      <c r="Q33" s="376">
        <v>1080</v>
      </c>
      <c r="R33" s="376">
        <v>1560</v>
      </c>
      <c r="S33" s="376">
        <v>804</v>
      </c>
      <c r="T33" s="376">
        <v>1026</v>
      </c>
      <c r="U33" s="376">
        <v>840</v>
      </c>
      <c r="V33" s="376">
        <v>1298</v>
      </c>
      <c r="W33" s="376">
        <v>1325</v>
      </c>
    </row>
    <row r="34" customFormat="1" ht="15" spans="1:23">
      <c r="A34" s="262">
        <v>14.5</v>
      </c>
      <c r="B34" s="376">
        <v>1016</v>
      </c>
      <c r="C34" s="376">
        <v>1628.5</v>
      </c>
      <c r="D34" s="376">
        <v>1274</v>
      </c>
      <c r="E34" s="376">
        <v>1815</v>
      </c>
      <c r="F34" s="376">
        <v>1697</v>
      </c>
      <c r="G34" s="376">
        <v>1892</v>
      </c>
      <c r="H34" s="376">
        <v>2986</v>
      </c>
      <c r="I34" s="376">
        <v>990</v>
      </c>
      <c r="J34" s="376">
        <v>1137</v>
      </c>
      <c r="K34" s="376">
        <v>1367.5</v>
      </c>
      <c r="L34" s="376">
        <v>1196</v>
      </c>
      <c r="M34" s="376">
        <v>988</v>
      </c>
      <c r="N34" s="376">
        <v>1060</v>
      </c>
      <c r="O34" s="376">
        <v>1060</v>
      </c>
      <c r="P34" s="376">
        <v>818</v>
      </c>
      <c r="Q34" s="376">
        <v>1108</v>
      </c>
      <c r="R34" s="376">
        <v>1607.5</v>
      </c>
      <c r="S34" s="376">
        <v>828</v>
      </c>
      <c r="T34" s="376">
        <v>1060</v>
      </c>
      <c r="U34" s="376">
        <v>866</v>
      </c>
      <c r="V34" s="376">
        <v>1340.5</v>
      </c>
      <c r="W34" s="376">
        <v>1367.5</v>
      </c>
    </row>
    <row r="35" customFormat="1" ht="15" spans="1:23">
      <c r="A35" s="262">
        <v>15</v>
      </c>
      <c r="B35" s="376">
        <v>1037</v>
      </c>
      <c r="C35" s="376">
        <v>1664.5</v>
      </c>
      <c r="D35" s="376">
        <v>1298</v>
      </c>
      <c r="E35" s="376">
        <v>1850</v>
      </c>
      <c r="F35" s="376">
        <v>1734</v>
      </c>
      <c r="G35" s="376">
        <v>1931</v>
      </c>
      <c r="H35" s="376">
        <v>3052</v>
      </c>
      <c r="I35" s="376">
        <v>1014</v>
      </c>
      <c r="J35" s="376">
        <v>1161</v>
      </c>
      <c r="K35" s="376">
        <v>1391.5</v>
      </c>
      <c r="L35" s="376">
        <v>1219</v>
      </c>
      <c r="M35" s="376">
        <v>1006</v>
      </c>
      <c r="N35" s="376">
        <v>1080</v>
      </c>
      <c r="O35" s="376">
        <v>1080</v>
      </c>
      <c r="P35" s="376">
        <v>835</v>
      </c>
      <c r="Q35" s="376">
        <v>1132</v>
      </c>
      <c r="R35" s="376">
        <v>1641.5</v>
      </c>
      <c r="S35" s="376">
        <v>847</v>
      </c>
      <c r="T35" s="376">
        <v>1080</v>
      </c>
      <c r="U35" s="376">
        <v>881</v>
      </c>
      <c r="V35" s="376">
        <v>1365.5</v>
      </c>
      <c r="W35" s="376">
        <v>1391.5</v>
      </c>
    </row>
    <row r="36" customFormat="1" ht="15" spans="1:23">
      <c r="A36" s="262">
        <v>15.5</v>
      </c>
      <c r="B36" s="376">
        <v>1068</v>
      </c>
      <c r="C36" s="376">
        <v>1711</v>
      </c>
      <c r="D36" s="376">
        <v>1331</v>
      </c>
      <c r="E36" s="376">
        <v>1895</v>
      </c>
      <c r="F36" s="376">
        <v>1774</v>
      </c>
      <c r="G36" s="376">
        <v>1979</v>
      </c>
      <c r="H36" s="376">
        <v>3124</v>
      </c>
      <c r="I36" s="376">
        <v>1041</v>
      </c>
      <c r="J36" s="376">
        <v>1191</v>
      </c>
      <c r="K36" s="376">
        <v>1433</v>
      </c>
      <c r="L36" s="376">
        <v>1249</v>
      </c>
      <c r="M36" s="376">
        <v>1038</v>
      </c>
      <c r="N36" s="376">
        <v>1111</v>
      </c>
      <c r="O36" s="376">
        <v>1111</v>
      </c>
      <c r="P36" s="376">
        <v>861</v>
      </c>
      <c r="Q36" s="376">
        <v>1163</v>
      </c>
      <c r="R36" s="376">
        <v>1685</v>
      </c>
      <c r="S36" s="376">
        <v>874</v>
      </c>
      <c r="T36" s="376">
        <v>1111</v>
      </c>
      <c r="U36" s="376">
        <v>908</v>
      </c>
      <c r="V36" s="376">
        <v>1404</v>
      </c>
      <c r="W36" s="376">
        <v>1433</v>
      </c>
    </row>
    <row r="37" customFormat="1" ht="15" spans="1:23">
      <c r="A37" s="262">
        <v>16</v>
      </c>
      <c r="B37" s="376">
        <v>1086</v>
      </c>
      <c r="C37" s="376">
        <v>1745</v>
      </c>
      <c r="D37" s="376">
        <v>1360</v>
      </c>
      <c r="E37" s="376">
        <v>1931</v>
      </c>
      <c r="F37" s="376">
        <v>1805</v>
      </c>
      <c r="G37" s="376">
        <v>2016</v>
      </c>
      <c r="H37" s="376">
        <v>3187</v>
      </c>
      <c r="I37" s="376">
        <v>1062</v>
      </c>
      <c r="J37" s="376">
        <v>1211</v>
      </c>
      <c r="K37" s="376">
        <v>1459</v>
      </c>
      <c r="L37" s="376">
        <v>1271</v>
      </c>
      <c r="M37" s="376">
        <v>1057</v>
      </c>
      <c r="N37" s="376">
        <v>1131</v>
      </c>
      <c r="O37" s="376">
        <v>1131</v>
      </c>
      <c r="P37" s="376">
        <v>877</v>
      </c>
      <c r="Q37" s="376">
        <v>1185</v>
      </c>
      <c r="R37" s="376">
        <v>1720</v>
      </c>
      <c r="S37" s="376">
        <v>888</v>
      </c>
      <c r="T37" s="376">
        <v>1131</v>
      </c>
      <c r="U37" s="376">
        <v>926</v>
      </c>
      <c r="V37" s="376">
        <v>1428</v>
      </c>
      <c r="W37" s="376">
        <v>1459</v>
      </c>
    </row>
    <row r="38" customFormat="1" ht="15" spans="1:23">
      <c r="A38" s="262">
        <v>16.5</v>
      </c>
      <c r="B38" s="376">
        <v>1115</v>
      </c>
      <c r="C38" s="376">
        <v>1786.5</v>
      </c>
      <c r="D38" s="376">
        <v>1392</v>
      </c>
      <c r="E38" s="376">
        <v>1978</v>
      </c>
      <c r="F38" s="376">
        <v>1842</v>
      </c>
      <c r="G38" s="376">
        <v>2063</v>
      </c>
      <c r="H38" s="376">
        <v>3256</v>
      </c>
      <c r="I38" s="376">
        <v>1090</v>
      </c>
      <c r="J38" s="376">
        <v>1242</v>
      </c>
      <c r="K38" s="376">
        <v>1503.5</v>
      </c>
      <c r="L38" s="376">
        <v>1300</v>
      </c>
      <c r="M38" s="376">
        <v>1085</v>
      </c>
      <c r="N38" s="376">
        <v>1163</v>
      </c>
      <c r="O38" s="376">
        <v>1163</v>
      </c>
      <c r="P38" s="376">
        <v>901</v>
      </c>
      <c r="Q38" s="376">
        <v>1215</v>
      </c>
      <c r="R38" s="376">
        <v>1767.5</v>
      </c>
      <c r="S38" s="376">
        <v>910</v>
      </c>
      <c r="T38" s="376">
        <v>1163</v>
      </c>
      <c r="U38" s="376">
        <v>950</v>
      </c>
      <c r="V38" s="376">
        <v>1471.5</v>
      </c>
      <c r="W38" s="376">
        <v>1503.5</v>
      </c>
    </row>
    <row r="39" customFormat="1" ht="15" spans="1:23">
      <c r="A39" s="262">
        <v>17</v>
      </c>
      <c r="B39" s="376">
        <v>1139</v>
      </c>
      <c r="C39" s="376">
        <v>1824.5</v>
      </c>
      <c r="D39" s="376">
        <v>1421</v>
      </c>
      <c r="E39" s="376">
        <v>2017</v>
      </c>
      <c r="F39" s="376">
        <v>1880</v>
      </c>
      <c r="G39" s="376">
        <v>2101</v>
      </c>
      <c r="H39" s="376">
        <v>3317</v>
      </c>
      <c r="I39" s="376">
        <v>1109</v>
      </c>
      <c r="J39" s="376">
        <v>1266</v>
      </c>
      <c r="K39" s="376">
        <v>1527.5</v>
      </c>
      <c r="L39" s="376">
        <v>1321</v>
      </c>
      <c r="M39" s="376">
        <v>1107</v>
      </c>
      <c r="N39" s="376">
        <v>1185</v>
      </c>
      <c r="O39" s="376">
        <v>1185</v>
      </c>
      <c r="P39" s="376">
        <v>914</v>
      </c>
      <c r="Q39" s="376">
        <v>1236</v>
      </c>
      <c r="R39" s="376">
        <v>1799.5</v>
      </c>
      <c r="S39" s="376">
        <v>927</v>
      </c>
      <c r="T39" s="376">
        <v>1185</v>
      </c>
      <c r="U39" s="376">
        <v>967</v>
      </c>
      <c r="V39" s="376">
        <v>1494.5</v>
      </c>
      <c r="W39" s="376">
        <v>1527.5</v>
      </c>
    </row>
    <row r="40" customFormat="1" ht="15" spans="1:23">
      <c r="A40" s="262">
        <v>17.5</v>
      </c>
      <c r="B40" s="376">
        <v>1166</v>
      </c>
      <c r="C40" s="376">
        <v>1870</v>
      </c>
      <c r="D40" s="376">
        <v>1455</v>
      </c>
      <c r="E40" s="376">
        <v>2060</v>
      </c>
      <c r="F40" s="376">
        <v>1918</v>
      </c>
      <c r="G40" s="376">
        <v>2148</v>
      </c>
      <c r="H40" s="376">
        <v>3391</v>
      </c>
      <c r="I40" s="376">
        <v>1141</v>
      </c>
      <c r="J40" s="376">
        <v>1294</v>
      </c>
      <c r="K40" s="376">
        <v>1569</v>
      </c>
      <c r="L40" s="376">
        <v>1352</v>
      </c>
      <c r="M40" s="376">
        <v>1136</v>
      </c>
      <c r="N40" s="376">
        <v>1217</v>
      </c>
      <c r="O40" s="376">
        <v>1217</v>
      </c>
      <c r="P40" s="376">
        <v>939</v>
      </c>
      <c r="Q40" s="376">
        <v>1270</v>
      </c>
      <c r="R40" s="376">
        <v>1845</v>
      </c>
      <c r="S40" s="376">
        <v>954</v>
      </c>
      <c r="T40" s="376">
        <v>1217</v>
      </c>
      <c r="U40" s="376">
        <v>993</v>
      </c>
      <c r="V40" s="376">
        <v>1538</v>
      </c>
      <c r="W40" s="376">
        <v>1569</v>
      </c>
    </row>
    <row r="41" customFormat="1" ht="15" spans="1:23">
      <c r="A41" s="262">
        <v>18</v>
      </c>
      <c r="B41" s="376">
        <v>1189</v>
      </c>
      <c r="C41" s="376">
        <v>1905</v>
      </c>
      <c r="D41" s="376">
        <v>1480</v>
      </c>
      <c r="E41" s="376">
        <v>2101</v>
      </c>
      <c r="F41" s="376">
        <v>1953</v>
      </c>
      <c r="G41" s="376">
        <v>2185</v>
      </c>
      <c r="H41" s="376">
        <v>3456</v>
      </c>
      <c r="I41" s="376">
        <v>1160</v>
      </c>
      <c r="J41" s="376">
        <v>1319</v>
      </c>
      <c r="K41" s="376">
        <v>1599</v>
      </c>
      <c r="L41" s="376">
        <v>1373</v>
      </c>
      <c r="M41" s="376">
        <v>1155</v>
      </c>
      <c r="N41" s="376">
        <v>1237</v>
      </c>
      <c r="O41" s="376">
        <v>1237</v>
      </c>
      <c r="P41" s="376">
        <v>957</v>
      </c>
      <c r="Q41" s="376">
        <v>1292</v>
      </c>
      <c r="R41" s="376">
        <v>1881</v>
      </c>
      <c r="S41" s="376">
        <v>970</v>
      </c>
      <c r="T41" s="376">
        <v>1237</v>
      </c>
      <c r="U41" s="376">
        <v>1009</v>
      </c>
      <c r="V41" s="376">
        <v>1566</v>
      </c>
      <c r="W41" s="376">
        <v>1599</v>
      </c>
    </row>
    <row r="42" customFormat="1" ht="15" spans="1:23">
      <c r="A42" s="262">
        <v>18.5</v>
      </c>
      <c r="B42" s="376">
        <v>1221</v>
      </c>
      <c r="C42" s="376">
        <v>1952.5</v>
      </c>
      <c r="D42" s="376">
        <v>1516</v>
      </c>
      <c r="E42" s="376">
        <v>2144</v>
      </c>
      <c r="F42" s="376">
        <v>1990</v>
      </c>
      <c r="G42" s="376">
        <v>2232</v>
      </c>
      <c r="H42" s="376">
        <v>3525</v>
      </c>
      <c r="I42" s="376">
        <v>1189</v>
      </c>
      <c r="J42" s="376">
        <v>1348</v>
      </c>
      <c r="K42" s="376">
        <v>1643.5</v>
      </c>
      <c r="L42" s="376">
        <v>1402</v>
      </c>
      <c r="M42" s="376">
        <v>1184</v>
      </c>
      <c r="N42" s="376">
        <v>1268</v>
      </c>
      <c r="O42" s="376">
        <v>1268</v>
      </c>
      <c r="P42" s="376">
        <v>984</v>
      </c>
      <c r="Q42" s="376">
        <v>1321</v>
      </c>
      <c r="R42" s="376">
        <v>1926.5</v>
      </c>
      <c r="S42" s="376">
        <v>996</v>
      </c>
      <c r="T42" s="376">
        <v>1268</v>
      </c>
      <c r="U42" s="376">
        <v>1036</v>
      </c>
      <c r="V42" s="376">
        <v>1605.5</v>
      </c>
      <c r="W42" s="376">
        <v>1643.5</v>
      </c>
    </row>
    <row r="43" customFormat="1" ht="15" spans="1:23">
      <c r="A43" s="262">
        <v>19</v>
      </c>
      <c r="B43" s="376">
        <v>1239</v>
      </c>
      <c r="C43" s="376">
        <v>1986.5</v>
      </c>
      <c r="D43" s="376">
        <v>1542</v>
      </c>
      <c r="E43" s="376">
        <v>2184</v>
      </c>
      <c r="F43" s="376">
        <v>2027</v>
      </c>
      <c r="G43" s="376">
        <v>2276</v>
      </c>
      <c r="H43" s="376">
        <v>3590</v>
      </c>
      <c r="I43" s="376">
        <v>1211</v>
      </c>
      <c r="J43" s="376">
        <v>1371</v>
      </c>
      <c r="K43" s="376">
        <v>1667.5</v>
      </c>
      <c r="L43" s="376">
        <v>1429</v>
      </c>
      <c r="M43" s="376">
        <v>1210</v>
      </c>
      <c r="N43" s="376">
        <v>1290</v>
      </c>
      <c r="O43" s="376">
        <v>1290</v>
      </c>
      <c r="P43" s="376">
        <v>1000</v>
      </c>
      <c r="Q43" s="376">
        <v>1345</v>
      </c>
      <c r="R43" s="376">
        <v>1962.5</v>
      </c>
      <c r="S43" s="376">
        <v>1014</v>
      </c>
      <c r="T43" s="376">
        <v>1290</v>
      </c>
      <c r="U43" s="376">
        <v>1057</v>
      </c>
      <c r="V43" s="376">
        <v>1631.5</v>
      </c>
      <c r="W43" s="376">
        <v>1667.5</v>
      </c>
    </row>
    <row r="44" customFormat="1" ht="15" spans="1:23">
      <c r="A44" s="262">
        <v>19.5</v>
      </c>
      <c r="B44" s="376">
        <v>1270</v>
      </c>
      <c r="C44" s="376">
        <v>2036</v>
      </c>
      <c r="D44" s="376">
        <v>1580</v>
      </c>
      <c r="E44" s="376">
        <v>2231</v>
      </c>
      <c r="F44" s="376">
        <v>2072</v>
      </c>
      <c r="G44" s="376">
        <v>2323</v>
      </c>
      <c r="H44" s="376">
        <v>3665</v>
      </c>
      <c r="I44" s="376">
        <v>1243</v>
      </c>
      <c r="J44" s="376">
        <v>1403</v>
      </c>
      <c r="K44" s="376">
        <v>1711</v>
      </c>
      <c r="L44" s="376">
        <v>1458</v>
      </c>
      <c r="M44" s="376">
        <v>1236</v>
      </c>
      <c r="N44" s="376">
        <v>1326</v>
      </c>
      <c r="O44" s="376">
        <v>1326</v>
      </c>
      <c r="P44" s="376">
        <v>1025</v>
      </c>
      <c r="Q44" s="376">
        <v>1376</v>
      </c>
      <c r="R44" s="376">
        <v>2008</v>
      </c>
      <c r="S44" s="376">
        <v>1038</v>
      </c>
      <c r="T44" s="376">
        <v>1326</v>
      </c>
      <c r="U44" s="376">
        <v>1081</v>
      </c>
      <c r="V44" s="376">
        <v>1677</v>
      </c>
      <c r="W44" s="376">
        <v>1711</v>
      </c>
    </row>
    <row r="45" customFormat="1" ht="15" spans="1:23">
      <c r="A45" s="262">
        <v>20</v>
      </c>
      <c r="B45" s="376">
        <v>1292</v>
      </c>
      <c r="C45" s="376">
        <v>2071</v>
      </c>
      <c r="D45" s="376">
        <v>1605</v>
      </c>
      <c r="E45" s="376">
        <v>2265</v>
      </c>
      <c r="F45" s="376">
        <v>2102</v>
      </c>
      <c r="G45" s="376">
        <v>2362</v>
      </c>
      <c r="H45" s="376">
        <v>3726</v>
      </c>
      <c r="I45" s="376">
        <v>1262</v>
      </c>
      <c r="J45" s="376">
        <v>1427</v>
      </c>
      <c r="K45" s="376">
        <v>1738</v>
      </c>
      <c r="L45" s="376">
        <v>1480</v>
      </c>
      <c r="M45" s="376">
        <v>1254</v>
      </c>
      <c r="N45" s="376">
        <v>1346</v>
      </c>
      <c r="O45" s="376">
        <v>1346</v>
      </c>
      <c r="P45" s="376">
        <v>1039</v>
      </c>
      <c r="Q45" s="376">
        <v>1401</v>
      </c>
      <c r="R45" s="376">
        <v>2046</v>
      </c>
      <c r="S45" s="376">
        <v>1054</v>
      </c>
      <c r="T45" s="376">
        <v>1346</v>
      </c>
      <c r="U45" s="376">
        <v>1098</v>
      </c>
      <c r="V45" s="376">
        <v>1701</v>
      </c>
      <c r="W45" s="376">
        <v>1738</v>
      </c>
    </row>
    <row r="46" customFormat="1" ht="15" spans="1:23">
      <c r="A46" s="262">
        <v>20.5</v>
      </c>
      <c r="B46" s="376">
        <v>1324</v>
      </c>
      <c r="C46" s="376">
        <v>2115.5</v>
      </c>
      <c r="D46" s="376">
        <v>1639</v>
      </c>
      <c r="E46" s="376">
        <v>2313</v>
      </c>
      <c r="F46" s="376">
        <v>2143</v>
      </c>
      <c r="G46" s="376">
        <v>2410</v>
      </c>
      <c r="H46" s="376">
        <v>3798</v>
      </c>
      <c r="I46" s="376">
        <v>1290</v>
      </c>
      <c r="J46" s="376">
        <v>1458</v>
      </c>
      <c r="K46" s="376">
        <v>1783.5</v>
      </c>
      <c r="L46" s="376">
        <v>1512</v>
      </c>
      <c r="M46" s="376">
        <v>1286</v>
      </c>
      <c r="N46" s="376">
        <v>1378</v>
      </c>
      <c r="O46" s="376">
        <v>1378</v>
      </c>
      <c r="P46" s="376">
        <v>1066</v>
      </c>
      <c r="Q46" s="376">
        <v>1431</v>
      </c>
      <c r="R46" s="376">
        <v>2089.5</v>
      </c>
      <c r="S46" s="376">
        <v>1083</v>
      </c>
      <c r="T46" s="376">
        <v>1378</v>
      </c>
      <c r="U46" s="376">
        <v>1126</v>
      </c>
      <c r="V46" s="376">
        <v>1744.5</v>
      </c>
      <c r="W46" s="376">
        <v>1783.5</v>
      </c>
    </row>
    <row r="47" customFormat="1" ht="45" spans="1:23">
      <c r="A47" s="373" t="s">
        <v>1797</v>
      </c>
      <c r="B47" s="371" t="s">
        <v>1918</v>
      </c>
      <c r="C47" s="371" t="s">
        <v>1919</v>
      </c>
      <c r="D47" s="371" t="s">
        <v>1920</v>
      </c>
      <c r="E47" s="371" t="s">
        <v>1921</v>
      </c>
      <c r="F47" s="371" t="s">
        <v>1922</v>
      </c>
      <c r="G47" s="371" t="s">
        <v>1923</v>
      </c>
      <c r="H47" s="372" t="s">
        <v>1924</v>
      </c>
      <c r="I47" s="372" t="s">
        <v>1925</v>
      </c>
      <c r="J47" s="850" t="s">
        <v>1926</v>
      </c>
      <c r="K47" s="372" t="s">
        <v>1927</v>
      </c>
      <c r="L47" s="371" t="s">
        <v>1928</v>
      </c>
      <c r="M47" s="371" t="s">
        <v>1929</v>
      </c>
      <c r="N47" s="371" t="s">
        <v>1930</v>
      </c>
      <c r="O47" s="371" t="s">
        <v>1931</v>
      </c>
      <c r="P47" s="371" t="s">
        <v>1932</v>
      </c>
      <c r="Q47" s="371" t="s">
        <v>1933</v>
      </c>
      <c r="R47" s="850" t="s">
        <v>1934</v>
      </c>
      <c r="S47" s="372" t="s">
        <v>1935</v>
      </c>
      <c r="T47" s="372" t="s">
        <v>1936</v>
      </c>
      <c r="U47" s="372" t="s">
        <v>1937</v>
      </c>
      <c r="V47" s="372" t="s">
        <v>1823</v>
      </c>
      <c r="W47" s="371" t="s">
        <v>1842</v>
      </c>
    </row>
    <row r="48" customFormat="1" ht="15" spans="1:23">
      <c r="A48" s="377" t="s">
        <v>1818</v>
      </c>
      <c r="B48" s="378">
        <v>37.7</v>
      </c>
      <c r="C48" s="378">
        <v>84.5</v>
      </c>
      <c r="D48" s="378">
        <v>57.3</v>
      </c>
      <c r="E48" s="378">
        <v>80</v>
      </c>
      <c r="F48" s="378">
        <v>80</v>
      </c>
      <c r="G48" s="378">
        <v>104.4</v>
      </c>
      <c r="H48" s="378">
        <v>160.1</v>
      </c>
      <c r="I48" s="378">
        <v>38.6</v>
      </c>
      <c r="J48" s="378">
        <v>59.6</v>
      </c>
      <c r="K48" s="378">
        <v>66.9</v>
      </c>
      <c r="L48" s="382">
        <v>56.4</v>
      </c>
      <c r="M48" s="378">
        <v>38.2</v>
      </c>
      <c r="N48" s="378">
        <v>34.3</v>
      </c>
      <c r="O48" s="378">
        <v>36.7</v>
      </c>
      <c r="P48" s="378">
        <v>31.6</v>
      </c>
      <c r="Q48" s="378">
        <v>40.9</v>
      </c>
      <c r="R48" s="382">
        <v>85.3</v>
      </c>
      <c r="S48" s="378">
        <v>31.8</v>
      </c>
      <c r="T48" s="378">
        <v>39.6</v>
      </c>
      <c r="U48" s="378">
        <v>33.3</v>
      </c>
      <c r="V48" s="378">
        <v>66.7</v>
      </c>
      <c r="W48" s="378">
        <v>67.7</v>
      </c>
    </row>
    <row r="49" customFormat="1" ht="15" spans="1:23">
      <c r="A49" s="377" t="s">
        <v>1819</v>
      </c>
      <c r="B49" s="378">
        <v>37.2</v>
      </c>
      <c r="C49" s="378">
        <v>74.2</v>
      </c>
      <c r="D49" s="378">
        <v>55.6</v>
      </c>
      <c r="E49" s="378">
        <v>79.5</v>
      </c>
      <c r="F49" s="378">
        <v>79.5</v>
      </c>
      <c r="G49" s="378">
        <v>104</v>
      </c>
      <c r="H49" s="378">
        <v>136.7</v>
      </c>
      <c r="I49" s="378">
        <v>39.3</v>
      </c>
      <c r="J49" s="378">
        <v>55.9</v>
      </c>
      <c r="K49" s="378">
        <v>67.5</v>
      </c>
      <c r="L49" s="382">
        <v>53</v>
      </c>
      <c r="M49" s="378">
        <v>38.9</v>
      </c>
      <c r="N49" s="378">
        <v>34.2</v>
      </c>
      <c r="O49" s="378">
        <v>35.8</v>
      </c>
      <c r="P49" s="378">
        <v>31.7</v>
      </c>
      <c r="Q49" s="378">
        <v>40.2</v>
      </c>
      <c r="R49" s="382">
        <v>76.7</v>
      </c>
      <c r="S49" s="378">
        <v>31.9</v>
      </c>
      <c r="T49" s="378">
        <v>35.8</v>
      </c>
      <c r="U49" s="378">
        <v>33.4</v>
      </c>
      <c r="V49" s="378">
        <v>67.2</v>
      </c>
      <c r="W49" s="378">
        <v>68.3</v>
      </c>
    </row>
    <row r="50" customFormat="1" ht="15" spans="1:23">
      <c r="A50" s="377" t="s">
        <v>1820</v>
      </c>
      <c r="B50" s="378">
        <v>36.7</v>
      </c>
      <c r="C50" s="378">
        <v>74.2</v>
      </c>
      <c r="D50" s="378">
        <v>54.6</v>
      </c>
      <c r="E50" s="378">
        <v>79.1</v>
      </c>
      <c r="F50" s="378">
        <v>79.1</v>
      </c>
      <c r="G50" s="378">
        <v>103.6</v>
      </c>
      <c r="H50" s="378">
        <v>131</v>
      </c>
      <c r="I50" s="378">
        <v>35.3</v>
      </c>
      <c r="J50" s="378">
        <v>56.6</v>
      </c>
      <c r="K50" s="378">
        <v>67.4</v>
      </c>
      <c r="L50" s="382">
        <v>51.4</v>
      </c>
      <c r="M50" s="378">
        <v>38.7</v>
      </c>
      <c r="N50" s="378">
        <v>34.1</v>
      </c>
      <c r="O50" s="378">
        <v>32.6</v>
      </c>
      <c r="P50" s="378">
        <v>31.7</v>
      </c>
      <c r="Q50" s="378">
        <v>38.6</v>
      </c>
      <c r="R50" s="382">
        <v>77.7</v>
      </c>
      <c r="S50" s="378">
        <v>31.9</v>
      </c>
      <c r="T50" s="378">
        <v>34.1</v>
      </c>
      <c r="U50" s="378">
        <v>33.4</v>
      </c>
      <c r="V50" s="378">
        <v>67.2</v>
      </c>
      <c r="W50" s="378">
        <v>68.3</v>
      </c>
    </row>
    <row r="51" customFormat="1" ht="15" spans="1:23">
      <c r="A51" s="377" t="s">
        <v>1769</v>
      </c>
      <c r="B51" s="378">
        <v>36.2</v>
      </c>
      <c r="C51" s="378">
        <v>74.2</v>
      </c>
      <c r="D51" s="378">
        <v>54.5</v>
      </c>
      <c r="E51" s="378">
        <v>78.6</v>
      </c>
      <c r="F51" s="378">
        <v>78.6</v>
      </c>
      <c r="G51" s="378">
        <v>102.5</v>
      </c>
      <c r="H51" s="378">
        <v>127.5</v>
      </c>
      <c r="I51" s="378">
        <v>33.4</v>
      </c>
      <c r="J51" s="378">
        <v>67.3</v>
      </c>
      <c r="K51" s="378">
        <v>76.6</v>
      </c>
      <c r="L51" s="382">
        <v>48.1</v>
      </c>
      <c r="M51" s="378">
        <v>36.4</v>
      </c>
      <c r="N51" s="378">
        <v>31.4</v>
      </c>
      <c r="O51" s="378">
        <v>31.4</v>
      </c>
      <c r="P51" s="378">
        <v>36.8</v>
      </c>
      <c r="Q51" s="378">
        <v>38.6</v>
      </c>
      <c r="R51" s="382">
        <v>75.1</v>
      </c>
      <c r="S51" s="378">
        <v>37</v>
      </c>
      <c r="T51" s="378">
        <v>31.4</v>
      </c>
      <c r="U51" s="378">
        <v>38.4</v>
      </c>
      <c r="V51" s="378">
        <v>75.1</v>
      </c>
      <c r="W51" s="378">
        <v>76.4</v>
      </c>
    </row>
    <row r="52" customFormat="1" ht="16" customHeight="1" spans="1:23">
      <c r="A52" s="377" t="s">
        <v>1770</v>
      </c>
      <c r="B52" s="378">
        <v>35.1</v>
      </c>
      <c r="C52" s="378">
        <v>74.2</v>
      </c>
      <c r="D52" s="378">
        <v>54.4</v>
      </c>
      <c r="E52" s="378">
        <v>77.7</v>
      </c>
      <c r="F52" s="378">
        <v>77.7</v>
      </c>
      <c r="G52" s="378">
        <v>100.5</v>
      </c>
      <c r="H52" s="378">
        <v>124.4</v>
      </c>
      <c r="I52" s="378">
        <v>32.7</v>
      </c>
      <c r="J52" s="378">
        <v>59.8</v>
      </c>
      <c r="K52" s="378">
        <v>75.3</v>
      </c>
      <c r="L52" s="382">
        <v>46.7</v>
      </c>
      <c r="M52" s="378">
        <v>35.1</v>
      </c>
      <c r="N52" s="378">
        <v>31.4</v>
      </c>
      <c r="O52" s="378">
        <v>31.4</v>
      </c>
      <c r="P52" s="378">
        <v>35.7</v>
      </c>
      <c r="Q52" s="378">
        <v>38.5</v>
      </c>
      <c r="R52" s="382">
        <v>74.1</v>
      </c>
      <c r="S52" s="378">
        <v>35.5</v>
      </c>
      <c r="T52" s="378">
        <v>31.4</v>
      </c>
      <c r="U52" s="378">
        <v>36.2</v>
      </c>
      <c r="V52" s="378">
        <v>72.9</v>
      </c>
      <c r="W52" s="378">
        <v>74</v>
      </c>
    </row>
    <row r="53" customFormat="1" ht="16" customHeight="1" spans="1:23">
      <c r="A53" s="377" t="s">
        <v>1771</v>
      </c>
      <c r="B53" s="378">
        <v>33.6</v>
      </c>
      <c r="C53" s="378">
        <v>73.7</v>
      </c>
      <c r="D53" s="378">
        <v>52.4</v>
      </c>
      <c r="E53" s="378">
        <v>76.5</v>
      </c>
      <c r="F53" s="378">
        <v>76.5</v>
      </c>
      <c r="G53" s="378">
        <v>98.7</v>
      </c>
      <c r="H53" s="378">
        <v>121.9</v>
      </c>
      <c r="I53" s="378">
        <v>32.4</v>
      </c>
      <c r="J53" s="378">
        <v>57.9</v>
      </c>
      <c r="K53" s="378">
        <v>73.8</v>
      </c>
      <c r="L53" s="382">
        <v>45.3</v>
      </c>
      <c r="M53" s="378">
        <v>33.6</v>
      </c>
      <c r="N53" s="378">
        <v>31.4</v>
      </c>
      <c r="O53" s="378">
        <v>31.4</v>
      </c>
      <c r="P53" s="378">
        <v>34.8</v>
      </c>
      <c r="Q53" s="378">
        <v>37</v>
      </c>
      <c r="R53" s="382">
        <v>70.8</v>
      </c>
      <c r="S53" s="378">
        <v>33.8</v>
      </c>
      <c r="T53" s="378">
        <v>31.4</v>
      </c>
      <c r="U53" s="378">
        <v>34.4</v>
      </c>
      <c r="V53" s="378">
        <v>71.7</v>
      </c>
      <c r="W53" s="378">
        <v>72.5</v>
      </c>
    </row>
    <row r="54" customFormat="1" ht="18" customHeight="1" spans="1:23">
      <c r="A54" s="377" t="s">
        <v>1821</v>
      </c>
      <c r="B54" s="378">
        <v>33</v>
      </c>
      <c r="C54" s="378">
        <v>73.2</v>
      </c>
      <c r="D54" s="378">
        <v>52.4</v>
      </c>
      <c r="E54" s="378">
        <v>76.2</v>
      </c>
      <c r="F54" s="378">
        <v>76.2</v>
      </c>
      <c r="G54" s="378">
        <v>98.3</v>
      </c>
      <c r="H54" s="378">
        <v>121.3</v>
      </c>
      <c r="I54" s="378">
        <v>32.1</v>
      </c>
      <c r="J54" s="378">
        <v>57.4</v>
      </c>
      <c r="K54" s="378">
        <v>73.6</v>
      </c>
      <c r="L54" s="382">
        <v>43.5</v>
      </c>
      <c r="M54" s="378">
        <v>30.7</v>
      </c>
      <c r="N54" s="378">
        <v>31.4</v>
      </c>
      <c r="O54" s="378">
        <v>31.4</v>
      </c>
      <c r="P54" s="378">
        <v>34.5</v>
      </c>
      <c r="Q54" s="378">
        <v>36.9</v>
      </c>
      <c r="R54" s="382">
        <v>69</v>
      </c>
      <c r="S54" s="378">
        <v>33.2</v>
      </c>
      <c r="T54" s="378">
        <v>31.4</v>
      </c>
      <c r="U54" s="378">
        <v>33.7</v>
      </c>
      <c r="V54" s="378">
        <v>71.2</v>
      </c>
      <c r="W54" s="378">
        <v>72.4</v>
      </c>
    </row>
    <row r="55" customFormat="1" spans="1:23">
      <c r="A55" s="364"/>
      <c r="B55" s="379"/>
      <c r="C55" s="379"/>
      <c r="D55" s="379"/>
      <c r="E55" s="379"/>
      <c r="F55" s="379"/>
      <c r="G55" s="379"/>
      <c r="H55" s="379"/>
      <c r="I55" s="379"/>
      <c r="J55" s="379"/>
      <c r="K55" s="379"/>
      <c r="L55" s="379"/>
      <c r="M55" s="379"/>
      <c r="N55" s="379"/>
      <c r="O55" s="379"/>
      <c r="P55" s="379"/>
      <c r="Q55" s="379"/>
      <c r="R55" s="379"/>
      <c r="S55" s="379"/>
      <c r="T55" s="379"/>
      <c r="U55" s="379"/>
      <c r="V55" s="379"/>
      <c r="W55" s="379"/>
    </row>
    <row r="56" s="364" customFormat="1" spans="1:24">
      <c r="A56" s="380" t="s">
        <v>1938</v>
      </c>
      <c r="B56" s="380"/>
      <c r="C56" s="380"/>
      <c r="D56" s="380"/>
      <c r="E56" s="380"/>
      <c r="F56" s="380"/>
      <c r="G56" s="380"/>
      <c r="H56" s="380"/>
      <c r="I56" s="380"/>
      <c r="J56" s="380"/>
      <c r="K56" s="380"/>
      <c r="L56" s="380"/>
      <c r="M56" s="380"/>
      <c r="N56" s="380"/>
      <c r="O56" s="380"/>
      <c r="P56" s="380"/>
      <c r="Q56" s="380"/>
      <c r="R56" s="380"/>
      <c r="S56" s="196"/>
      <c r="T56" s="379"/>
      <c r="U56" s="379"/>
      <c r="V56" s="379"/>
      <c r="W56" s="379"/>
      <c r="X56"/>
    </row>
    <row r="57" s="364" customFormat="1" spans="1:24">
      <c r="A57" s="380"/>
      <c r="B57" s="380"/>
      <c r="C57" s="380"/>
      <c r="D57" s="380"/>
      <c r="E57" s="380"/>
      <c r="F57" s="380"/>
      <c r="G57" s="380"/>
      <c r="H57" s="380"/>
      <c r="I57" s="380"/>
      <c r="J57" s="380"/>
      <c r="K57" s="380"/>
      <c r="L57" s="380"/>
      <c r="M57" s="380"/>
      <c r="N57" s="380"/>
      <c r="O57" s="380"/>
      <c r="P57" s="380"/>
      <c r="Q57" s="380"/>
      <c r="R57" s="380"/>
      <c r="S57" s="196"/>
      <c r="T57" s="379"/>
      <c r="U57" s="379"/>
      <c r="V57" s="379"/>
      <c r="W57" s="379"/>
      <c r="X57"/>
    </row>
    <row r="58" s="364" customFormat="1" spans="1:24">
      <c r="A58" s="380"/>
      <c r="B58" s="380"/>
      <c r="C58" s="380"/>
      <c r="D58" s="380"/>
      <c r="E58" s="380"/>
      <c r="F58" s="380"/>
      <c r="G58" s="380"/>
      <c r="H58" s="380"/>
      <c r="I58" s="380"/>
      <c r="J58" s="380"/>
      <c r="K58" s="380"/>
      <c r="L58" s="380"/>
      <c r="M58" s="380"/>
      <c r="N58" s="380"/>
      <c r="O58" s="380"/>
      <c r="P58" s="380"/>
      <c r="Q58" s="380"/>
      <c r="R58" s="380"/>
      <c r="S58" s="196"/>
      <c r="T58" s="379"/>
      <c r="U58" s="379"/>
      <c r="V58" s="379"/>
      <c r="W58" s="379"/>
      <c r="X58"/>
    </row>
    <row r="59" s="364" customFormat="1" spans="1:24">
      <c r="A59" s="380"/>
      <c r="B59" s="380"/>
      <c r="C59" s="380"/>
      <c r="D59" s="380"/>
      <c r="E59" s="380"/>
      <c r="F59" s="380"/>
      <c r="G59" s="380"/>
      <c r="H59" s="380"/>
      <c r="I59" s="380"/>
      <c r="J59" s="380"/>
      <c r="K59" s="380"/>
      <c r="L59" s="380"/>
      <c r="M59" s="380"/>
      <c r="N59" s="380"/>
      <c r="O59" s="380"/>
      <c r="P59" s="380"/>
      <c r="Q59" s="380"/>
      <c r="R59" s="380"/>
      <c r="S59" s="196"/>
      <c r="T59" s="379"/>
      <c r="U59" s="379"/>
      <c r="V59" s="379"/>
      <c r="W59" s="379"/>
      <c r="X59"/>
    </row>
    <row r="60" s="364" customFormat="1"/>
    <row r="61" s="364" customFormat="1"/>
    <row r="62" s="364" customFormat="1"/>
    <row r="63" s="364" customFormat="1"/>
    <row r="64" s="364" customFormat="1"/>
    <row r="65" s="364" customFormat="1"/>
    <row r="66" s="364" customFormat="1"/>
    <row r="67" s="364" customFormat="1"/>
    <row r="68" s="364" customFormat="1"/>
    <row r="69" s="364" customFormat="1"/>
    <row r="70" s="364" customFormat="1" spans="2:23">
      <c r="B70" s="379"/>
      <c r="C70" s="379"/>
      <c r="D70" s="379"/>
      <c r="E70" s="379"/>
      <c r="F70" s="379"/>
      <c r="G70" s="379"/>
      <c r="H70" s="379"/>
      <c r="I70" s="379"/>
      <c r="J70" s="379"/>
      <c r="K70" s="379"/>
      <c r="L70" s="379"/>
      <c r="M70" s="379"/>
      <c r="N70" s="379"/>
      <c r="O70" s="379"/>
      <c r="P70" s="379"/>
      <c r="Q70" s="379"/>
      <c r="R70" s="379"/>
      <c r="S70" s="379"/>
      <c r="T70" s="379"/>
      <c r="U70" s="379"/>
      <c r="V70" s="379"/>
      <c r="W70" s="379"/>
    </row>
    <row r="71" s="364" customFormat="1" spans="2:23">
      <c r="B71" s="379"/>
      <c r="C71" s="379"/>
      <c r="D71" s="379"/>
      <c r="E71" s="379"/>
      <c r="F71" s="379"/>
      <c r="G71" s="379"/>
      <c r="H71" s="379"/>
      <c r="I71" s="379"/>
      <c r="J71" s="379"/>
      <c r="K71" s="379"/>
      <c r="L71" s="379"/>
      <c r="M71" s="379"/>
      <c r="N71" s="379"/>
      <c r="O71" s="379"/>
      <c r="P71" s="379"/>
      <c r="Q71" s="379"/>
      <c r="R71" s="379"/>
      <c r="S71" s="379"/>
      <c r="T71" s="379"/>
      <c r="U71" s="379"/>
      <c r="V71" s="379"/>
      <c r="W71" s="379"/>
    </row>
    <row r="72" s="364" customFormat="1" spans="2:23">
      <c r="B72" s="379"/>
      <c r="C72" s="379"/>
      <c r="D72" s="379"/>
      <c r="E72" s="379"/>
      <c r="F72" s="379"/>
      <c r="G72" s="379"/>
      <c r="H72" s="379"/>
      <c r="I72" s="379"/>
      <c r="J72" s="379"/>
      <c r="K72" s="379"/>
      <c r="L72" s="379"/>
      <c r="M72" s="379"/>
      <c r="N72" s="379"/>
      <c r="O72" s="379"/>
      <c r="P72" s="379"/>
      <c r="Q72" s="379"/>
      <c r="R72" s="379"/>
      <c r="S72" s="379"/>
      <c r="T72" s="379"/>
      <c r="U72" s="379"/>
      <c r="V72" s="379"/>
      <c r="W72" s="379"/>
    </row>
    <row r="73" s="364" customFormat="1" spans="2:23">
      <c r="B73" s="379"/>
      <c r="C73" s="379"/>
      <c r="D73" s="379"/>
      <c r="E73" s="379"/>
      <c r="F73" s="379"/>
      <c r="G73" s="379"/>
      <c r="H73" s="379"/>
      <c r="I73" s="379"/>
      <c r="J73" s="379"/>
      <c r="K73" s="379"/>
      <c r="L73" s="379"/>
      <c r="M73" s="379"/>
      <c r="N73" s="379"/>
      <c r="O73" s="379"/>
      <c r="P73" s="379"/>
      <c r="Q73" s="379"/>
      <c r="R73" s="379"/>
      <c r="S73" s="379"/>
      <c r="T73" s="379"/>
      <c r="U73" s="379"/>
      <c r="V73" s="379"/>
      <c r="W73" s="379"/>
    </row>
    <row r="74" s="364" customFormat="1" spans="2:23">
      <c r="B74" s="379"/>
      <c r="C74" s="379"/>
      <c r="D74" s="379"/>
      <c r="E74" s="379"/>
      <c r="F74" s="379"/>
      <c r="G74" s="379"/>
      <c r="H74" s="379"/>
      <c r="I74" s="379"/>
      <c r="J74" s="379"/>
      <c r="K74" s="379"/>
      <c r="L74" s="379"/>
      <c r="M74" s="379"/>
      <c r="N74" s="379"/>
      <c r="O74" s="379"/>
      <c r="P74" s="379"/>
      <c r="Q74" s="379"/>
      <c r="R74" s="379"/>
      <c r="S74" s="379"/>
      <c r="T74" s="379"/>
      <c r="U74" s="379"/>
      <c r="V74" s="379"/>
      <c r="W74" s="379"/>
    </row>
    <row r="75" s="364" customFormat="1" spans="2:23">
      <c r="B75" s="379"/>
      <c r="C75" s="379"/>
      <c r="D75" s="379"/>
      <c r="E75" s="379"/>
      <c r="F75" s="379"/>
      <c r="G75" s="379"/>
      <c r="H75" s="379"/>
      <c r="I75" s="379"/>
      <c r="J75" s="379"/>
      <c r="K75" s="379"/>
      <c r="L75" s="379"/>
      <c r="M75" s="379"/>
      <c r="N75" s="379"/>
      <c r="O75" s="379"/>
      <c r="P75" s="379"/>
      <c r="Q75" s="379"/>
      <c r="R75" s="379"/>
      <c r="S75" s="379"/>
      <c r="T75" s="379"/>
      <c r="U75" s="379"/>
      <c r="V75" s="379"/>
      <c r="W75" s="379"/>
    </row>
    <row r="76" s="364" customFormat="1" spans="2:23">
      <c r="B76" s="379"/>
      <c r="C76" s="379"/>
      <c r="D76" s="379"/>
      <c r="E76" s="379"/>
      <c r="F76" s="379"/>
      <c r="G76" s="379"/>
      <c r="H76" s="379"/>
      <c r="I76" s="379"/>
      <c r="J76" s="379"/>
      <c r="K76" s="379"/>
      <c r="L76" s="379"/>
      <c r="M76" s="379"/>
      <c r="N76" s="379"/>
      <c r="O76" s="379"/>
      <c r="P76" s="379"/>
      <c r="Q76" s="379"/>
      <c r="R76" s="379"/>
      <c r="S76" s="379"/>
      <c r="T76" s="379"/>
      <c r="U76" s="379"/>
      <c r="V76" s="379"/>
      <c r="W76" s="379"/>
    </row>
    <row r="77" s="364" customFormat="1" spans="2:23">
      <c r="B77" s="379"/>
      <c r="C77" s="379"/>
      <c r="D77" s="379"/>
      <c r="E77" s="379"/>
      <c r="F77" s="379"/>
      <c r="G77" s="379"/>
      <c r="H77" s="379"/>
      <c r="I77" s="379"/>
      <c r="J77" s="379"/>
      <c r="K77" s="379"/>
      <c r="L77" s="379"/>
      <c r="M77" s="379"/>
      <c r="N77" s="379"/>
      <c r="O77" s="379"/>
      <c r="P77" s="379"/>
      <c r="Q77" s="379"/>
      <c r="R77" s="379"/>
      <c r="S77" s="379"/>
      <c r="T77" s="379"/>
      <c r="U77" s="379"/>
      <c r="V77" s="379"/>
      <c r="W77" s="379"/>
    </row>
    <row r="78" s="364" customFormat="1" spans="2:23">
      <c r="B78" s="379"/>
      <c r="C78" s="379"/>
      <c r="D78" s="379"/>
      <c r="E78" s="379"/>
      <c r="F78" s="379"/>
      <c r="G78" s="379"/>
      <c r="H78" s="379"/>
      <c r="I78" s="379"/>
      <c r="J78" s="379"/>
      <c r="K78" s="379"/>
      <c r="L78" s="379"/>
      <c r="M78" s="379"/>
      <c r="N78" s="379"/>
      <c r="O78" s="379"/>
      <c r="P78" s="379"/>
      <c r="Q78" s="379"/>
      <c r="R78" s="379"/>
      <c r="S78" s="379"/>
      <c r="T78" s="379"/>
      <c r="U78" s="379"/>
      <c r="V78" s="379"/>
      <c r="W78" s="379"/>
    </row>
    <row r="79" s="364" customFormat="1" spans="2:23">
      <c r="B79" s="379"/>
      <c r="C79" s="379"/>
      <c r="D79" s="379"/>
      <c r="E79" s="379"/>
      <c r="F79" s="379"/>
      <c r="G79" s="379"/>
      <c r="H79" s="379"/>
      <c r="I79" s="379"/>
      <c r="J79" s="379"/>
      <c r="K79" s="379"/>
      <c r="L79" s="379"/>
      <c r="M79" s="379"/>
      <c r="N79" s="379"/>
      <c r="O79" s="379"/>
      <c r="P79" s="379"/>
      <c r="Q79" s="379"/>
      <c r="R79" s="379"/>
      <c r="S79" s="379"/>
      <c r="T79" s="379"/>
      <c r="U79" s="379"/>
      <c r="V79" s="379"/>
      <c r="W79" s="379"/>
    </row>
    <row r="80" s="364" customFormat="1" spans="2:23">
      <c r="B80" s="379"/>
      <c r="C80" s="379"/>
      <c r="D80" s="379"/>
      <c r="E80" s="379"/>
      <c r="F80" s="379"/>
      <c r="G80" s="379"/>
      <c r="H80" s="379"/>
      <c r="I80" s="379"/>
      <c r="J80" s="379"/>
      <c r="K80" s="379"/>
      <c r="L80" s="379"/>
      <c r="M80" s="379"/>
      <c r="N80" s="379"/>
      <c r="O80" s="379"/>
      <c r="P80" s="379"/>
      <c r="Q80" s="379"/>
      <c r="R80" s="379"/>
      <c r="S80" s="379"/>
      <c r="T80" s="379"/>
      <c r="U80" s="379"/>
      <c r="V80" s="379"/>
      <c r="W80" s="379"/>
    </row>
    <row r="81" s="364" customFormat="1" spans="2:23">
      <c r="B81" s="379"/>
      <c r="C81" s="379"/>
      <c r="D81" s="379"/>
      <c r="E81" s="379"/>
      <c r="F81" s="379"/>
      <c r="G81" s="379"/>
      <c r="H81" s="379"/>
      <c r="I81" s="379"/>
      <c r="J81" s="379"/>
      <c r="K81" s="379"/>
      <c r="L81" s="379"/>
      <c r="M81" s="379"/>
      <c r="N81" s="379"/>
      <c r="O81" s="379"/>
      <c r="P81" s="379"/>
      <c r="Q81" s="379"/>
      <c r="R81" s="379"/>
      <c r="S81" s="379"/>
      <c r="T81" s="379"/>
      <c r="U81" s="379"/>
      <c r="V81" s="379"/>
      <c r="W81" s="379"/>
    </row>
    <row r="82" s="364" customFormat="1" spans="2:23">
      <c r="B82" s="379"/>
      <c r="C82" s="379"/>
      <c r="D82" s="379"/>
      <c r="E82" s="379"/>
      <c r="F82" s="379"/>
      <c r="G82" s="379"/>
      <c r="H82" s="379"/>
      <c r="I82" s="379"/>
      <c r="J82" s="379"/>
      <c r="K82" s="379"/>
      <c r="L82" s="379"/>
      <c r="M82" s="379"/>
      <c r="N82" s="379"/>
      <c r="O82" s="379"/>
      <c r="P82" s="379"/>
      <c r="Q82" s="379"/>
      <c r="R82" s="379"/>
      <c r="S82" s="379"/>
      <c r="T82" s="379"/>
      <c r="U82" s="379"/>
      <c r="V82" s="379"/>
      <c r="W82" s="379"/>
    </row>
    <row r="83" s="364" customFormat="1" spans="2:23">
      <c r="B83" s="379"/>
      <c r="C83" s="379"/>
      <c r="D83" s="379"/>
      <c r="E83" s="379"/>
      <c r="F83" s="379"/>
      <c r="G83" s="379"/>
      <c r="H83" s="379"/>
      <c r="I83" s="379"/>
      <c r="J83" s="379"/>
      <c r="K83" s="379"/>
      <c r="L83" s="379"/>
      <c r="M83" s="379"/>
      <c r="N83" s="379"/>
      <c r="O83" s="379"/>
      <c r="P83" s="379"/>
      <c r="Q83" s="379"/>
      <c r="R83" s="379"/>
      <c r="S83" s="379"/>
      <c r="T83" s="379"/>
      <c r="U83" s="379"/>
      <c r="V83" s="379"/>
      <c r="W83" s="379"/>
    </row>
    <row r="84" s="364" customFormat="1" spans="2:23">
      <c r="B84" s="379"/>
      <c r="C84" s="379"/>
      <c r="D84" s="379"/>
      <c r="E84" s="379"/>
      <c r="F84" s="379"/>
      <c r="G84" s="379"/>
      <c r="H84" s="379"/>
      <c r="I84" s="379"/>
      <c r="J84" s="379"/>
      <c r="K84" s="379"/>
      <c r="L84" s="379"/>
      <c r="M84" s="379"/>
      <c r="N84" s="379"/>
      <c r="O84" s="379"/>
      <c r="P84" s="379"/>
      <c r="Q84" s="379"/>
      <c r="R84" s="379"/>
      <c r="S84" s="379"/>
      <c r="T84" s="379"/>
      <c r="U84" s="379"/>
      <c r="V84" s="379"/>
      <c r="W84" s="379"/>
    </row>
    <row r="85" s="364" customFormat="1" spans="2:23">
      <c r="B85" s="379"/>
      <c r="C85" s="379"/>
      <c r="D85" s="379"/>
      <c r="E85" s="379"/>
      <c r="F85" s="379"/>
      <c r="G85" s="379"/>
      <c r="H85" s="379"/>
      <c r="I85" s="379"/>
      <c r="J85" s="379"/>
      <c r="K85" s="379"/>
      <c r="L85" s="379"/>
      <c r="M85" s="379"/>
      <c r="N85" s="379"/>
      <c r="O85" s="379"/>
      <c r="P85" s="379"/>
      <c r="Q85" s="379"/>
      <c r="R85" s="379"/>
      <c r="S85" s="379"/>
      <c r="T85" s="379"/>
      <c r="U85" s="379"/>
      <c r="V85" s="379"/>
      <c r="W85" s="379"/>
    </row>
    <row r="86" s="364" customFormat="1" spans="2:23">
      <c r="B86" s="379"/>
      <c r="C86" s="379"/>
      <c r="D86" s="379"/>
      <c r="E86" s="379"/>
      <c r="F86" s="379"/>
      <c r="G86" s="379"/>
      <c r="H86" s="379"/>
      <c r="I86" s="379"/>
      <c r="J86" s="379"/>
      <c r="K86" s="379"/>
      <c r="L86" s="379"/>
      <c r="M86" s="379"/>
      <c r="N86" s="379"/>
      <c r="O86" s="379"/>
      <c r="P86" s="379"/>
      <c r="Q86" s="379"/>
      <c r="R86" s="379"/>
      <c r="S86" s="379"/>
      <c r="T86" s="379"/>
      <c r="U86" s="379"/>
      <c r="V86" s="379"/>
      <c r="W86" s="379"/>
    </row>
    <row r="87" s="364" customFormat="1" spans="2:23">
      <c r="B87" s="379"/>
      <c r="C87" s="379"/>
      <c r="D87" s="379"/>
      <c r="E87" s="379"/>
      <c r="F87" s="379"/>
      <c r="G87" s="379"/>
      <c r="H87" s="379"/>
      <c r="I87" s="379"/>
      <c r="J87" s="379"/>
      <c r="K87" s="379"/>
      <c r="L87" s="379"/>
      <c r="M87" s="379"/>
      <c r="N87" s="379"/>
      <c r="O87" s="379"/>
      <c r="P87" s="379"/>
      <c r="Q87" s="379"/>
      <c r="R87" s="379"/>
      <c r="S87" s="379"/>
      <c r="T87" s="379"/>
      <c r="U87" s="379"/>
      <c r="V87" s="379"/>
      <c r="W87" s="379"/>
    </row>
    <row r="88" s="364" customFormat="1" spans="2:23">
      <c r="B88" s="379"/>
      <c r="C88" s="379"/>
      <c r="D88" s="379"/>
      <c r="E88" s="379"/>
      <c r="F88" s="379"/>
      <c r="G88" s="379"/>
      <c r="H88" s="379"/>
      <c r="I88" s="379"/>
      <c r="J88" s="379"/>
      <c r="K88" s="379"/>
      <c r="L88" s="379"/>
      <c r="M88" s="379"/>
      <c r="N88" s="379"/>
      <c r="O88" s="379"/>
      <c r="P88" s="379"/>
      <c r="Q88" s="379"/>
      <c r="R88" s="379"/>
      <c r="S88" s="379"/>
      <c r="T88" s="379"/>
      <c r="U88" s="379"/>
      <c r="V88" s="379"/>
      <c r="W88" s="379"/>
    </row>
    <row r="89" s="364" customFormat="1" spans="2:23">
      <c r="B89" s="379"/>
      <c r="C89" s="379"/>
      <c r="D89" s="379"/>
      <c r="E89" s="379"/>
      <c r="F89" s="379"/>
      <c r="G89" s="379"/>
      <c r="H89" s="379"/>
      <c r="I89" s="379"/>
      <c r="J89" s="379"/>
      <c r="K89" s="379"/>
      <c r="L89" s="379"/>
      <c r="M89" s="379"/>
      <c r="N89" s="379"/>
      <c r="O89" s="379"/>
      <c r="P89" s="379"/>
      <c r="Q89" s="379"/>
      <c r="R89" s="379"/>
      <c r="S89" s="379"/>
      <c r="T89" s="379"/>
      <c r="U89" s="379"/>
      <c r="V89" s="379"/>
      <c r="W89" s="379"/>
    </row>
    <row r="90" s="364" customFormat="1" spans="2:23">
      <c r="B90" s="379"/>
      <c r="C90" s="379"/>
      <c r="D90" s="379"/>
      <c r="E90" s="379"/>
      <c r="F90" s="379"/>
      <c r="G90" s="379"/>
      <c r="H90" s="379"/>
      <c r="I90" s="379"/>
      <c r="J90" s="379"/>
      <c r="K90" s="379"/>
      <c r="L90" s="379"/>
      <c r="M90" s="379"/>
      <c r="N90" s="379"/>
      <c r="O90" s="379"/>
      <c r="P90" s="379"/>
      <c r="Q90" s="379"/>
      <c r="R90" s="379"/>
      <c r="S90" s="379"/>
      <c r="T90" s="379"/>
      <c r="U90" s="379"/>
      <c r="V90" s="379"/>
      <c r="W90" s="379"/>
    </row>
    <row r="91" s="364" customFormat="1" spans="2:23">
      <c r="B91" s="379"/>
      <c r="C91" s="379"/>
      <c r="D91" s="379"/>
      <c r="E91" s="379"/>
      <c r="F91" s="379"/>
      <c r="G91" s="379"/>
      <c r="H91" s="379"/>
      <c r="I91" s="379"/>
      <c r="J91" s="379"/>
      <c r="K91" s="379"/>
      <c r="L91" s="379"/>
      <c r="M91" s="379"/>
      <c r="N91" s="379"/>
      <c r="O91" s="379"/>
      <c r="P91" s="379"/>
      <c r="Q91" s="379"/>
      <c r="R91" s="379"/>
      <c r="S91" s="379"/>
      <c r="T91" s="379"/>
      <c r="U91" s="379"/>
      <c r="V91" s="379"/>
      <c r="W91" s="379"/>
    </row>
    <row r="92" s="364" customFormat="1" spans="2:23">
      <c r="B92" s="379"/>
      <c r="C92" s="379"/>
      <c r="D92" s="379"/>
      <c r="E92" s="379"/>
      <c r="F92" s="379"/>
      <c r="G92" s="379"/>
      <c r="H92" s="379"/>
      <c r="I92" s="379"/>
      <c r="J92" s="379"/>
      <c r="K92" s="379"/>
      <c r="L92" s="379"/>
      <c r="M92" s="379"/>
      <c r="N92" s="379"/>
      <c r="O92" s="379"/>
      <c r="P92" s="379"/>
      <c r="Q92" s="379"/>
      <c r="R92" s="379"/>
      <c r="S92" s="379"/>
      <c r="T92" s="379"/>
      <c r="U92" s="379"/>
      <c r="V92" s="379"/>
      <c r="W92" s="379"/>
    </row>
    <row r="93" s="364" customFormat="1" spans="2:23">
      <c r="B93" s="379"/>
      <c r="C93" s="379"/>
      <c r="D93" s="379"/>
      <c r="E93" s="379"/>
      <c r="F93" s="379"/>
      <c r="G93" s="379"/>
      <c r="H93" s="379"/>
      <c r="I93" s="379"/>
      <c r="J93" s="379"/>
      <c r="K93" s="379"/>
      <c r="L93" s="379"/>
      <c r="M93" s="379"/>
      <c r="N93" s="379"/>
      <c r="O93" s="379"/>
      <c r="P93" s="379"/>
      <c r="Q93" s="379"/>
      <c r="R93" s="379"/>
      <c r="S93" s="379"/>
      <c r="T93" s="379"/>
      <c r="U93" s="379"/>
      <c r="V93" s="379"/>
      <c r="W93" s="379"/>
    </row>
    <row r="94" s="364" customFormat="1" spans="2:23">
      <c r="B94" s="379"/>
      <c r="C94" s="379"/>
      <c r="D94" s="379"/>
      <c r="E94" s="379"/>
      <c r="F94" s="379"/>
      <c r="G94" s="379"/>
      <c r="H94" s="379"/>
      <c r="I94" s="379"/>
      <c r="J94" s="379"/>
      <c r="K94" s="379"/>
      <c r="L94" s="379"/>
      <c r="M94" s="379"/>
      <c r="N94" s="379"/>
      <c r="O94" s="379"/>
      <c r="P94" s="379"/>
      <c r="Q94" s="379"/>
      <c r="R94" s="379"/>
      <c r="S94" s="379"/>
      <c r="T94" s="379"/>
      <c r="U94" s="379"/>
      <c r="V94" s="379"/>
      <c r="W94" s="379"/>
    </row>
    <row r="95" s="364" customFormat="1" spans="2:23">
      <c r="B95" s="379"/>
      <c r="C95" s="379"/>
      <c r="D95" s="379"/>
      <c r="E95" s="379"/>
      <c r="F95" s="379"/>
      <c r="G95" s="379"/>
      <c r="H95" s="379"/>
      <c r="I95" s="379"/>
      <c r="J95" s="379"/>
      <c r="K95" s="379"/>
      <c r="L95" s="379"/>
      <c r="M95" s="379"/>
      <c r="N95" s="379"/>
      <c r="O95" s="379"/>
      <c r="P95" s="379"/>
      <c r="Q95" s="379"/>
      <c r="R95" s="379"/>
      <c r="S95" s="379"/>
      <c r="T95" s="379"/>
      <c r="U95" s="379"/>
      <c r="V95" s="379"/>
      <c r="W95" s="379"/>
    </row>
    <row r="96" s="364" customFormat="1" spans="2:23">
      <c r="B96" s="379"/>
      <c r="C96" s="379"/>
      <c r="D96" s="379"/>
      <c r="E96" s="379"/>
      <c r="F96" s="379"/>
      <c r="G96" s="379"/>
      <c r="H96" s="379"/>
      <c r="I96" s="379"/>
      <c r="J96" s="379"/>
      <c r="K96" s="379"/>
      <c r="L96" s="379"/>
      <c r="M96" s="379"/>
      <c r="N96" s="379"/>
      <c r="O96" s="379"/>
      <c r="P96" s="379"/>
      <c r="Q96" s="379"/>
      <c r="R96" s="379"/>
      <c r="S96" s="379"/>
      <c r="T96" s="379"/>
      <c r="U96" s="379"/>
      <c r="V96" s="379"/>
      <c r="W96" s="379"/>
    </row>
    <row r="97" s="364" customFormat="1" spans="2:23">
      <c r="B97" s="379"/>
      <c r="C97" s="379"/>
      <c r="D97" s="379"/>
      <c r="E97" s="379"/>
      <c r="F97" s="379"/>
      <c r="G97" s="379"/>
      <c r="H97" s="379"/>
      <c r="I97" s="379"/>
      <c r="J97" s="379"/>
      <c r="K97" s="379"/>
      <c r="L97" s="379"/>
      <c r="M97" s="379"/>
      <c r="N97" s="379"/>
      <c r="O97" s="379"/>
      <c r="P97" s="379"/>
      <c r="Q97" s="379"/>
      <c r="R97" s="379"/>
      <c r="S97" s="379"/>
      <c r="T97" s="379"/>
      <c r="U97" s="379"/>
      <c r="V97" s="379"/>
      <c r="W97" s="379"/>
    </row>
    <row r="98" s="364" customFormat="1" spans="2:23">
      <c r="B98" s="379"/>
      <c r="C98" s="379"/>
      <c r="D98" s="379"/>
      <c r="E98" s="379"/>
      <c r="F98" s="379"/>
      <c r="G98" s="379"/>
      <c r="H98" s="379"/>
      <c r="I98" s="379"/>
      <c r="J98" s="379"/>
      <c r="K98" s="379"/>
      <c r="L98" s="379"/>
      <c r="M98" s="379"/>
      <c r="N98" s="379"/>
      <c r="O98" s="379"/>
      <c r="P98" s="379"/>
      <c r="Q98" s="379"/>
      <c r="R98" s="379"/>
      <c r="S98" s="379"/>
      <c r="T98" s="379"/>
      <c r="U98" s="379"/>
      <c r="V98" s="379"/>
      <c r="W98" s="379"/>
    </row>
    <row r="99" s="364" customFormat="1" spans="2:23">
      <c r="B99" s="379"/>
      <c r="C99" s="379"/>
      <c r="D99" s="379"/>
      <c r="E99" s="379"/>
      <c r="F99" s="379"/>
      <c r="G99" s="379"/>
      <c r="H99" s="379"/>
      <c r="I99" s="379"/>
      <c r="J99" s="379"/>
      <c r="K99" s="379"/>
      <c r="L99" s="379"/>
      <c r="M99" s="379"/>
      <c r="N99" s="379"/>
      <c r="O99" s="379"/>
      <c r="P99" s="379"/>
      <c r="Q99" s="379"/>
      <c r="R99" s="379"/>
      <c r="S99" s="379"/>
      <c r="T99" s="379"/>
      <c r="U99" s="379"/>
      <c r="V99" s="379"/>
      <c r="W99" s="379"/>
    </row>
    <row r="100" s="364" customFormat="1" spans="2:23">
      <c r="B100" s="379"/>
      <c r="C100" s="379"/>
      <c r="D100" s="379"/>
      <c r="E100" s="379"/>
      <c r="F100" s="379"/>
      <c r="G100" s="379"/>
      <c r="H100" s="379"/>
      <c r="I100" s="379"/>
      <c r="J100" s="379"/>
      <c r="K100" s="379"/>
      <c r="L100" s="379"/>
      <c r="M100" s="379"/>
      <c r="N100" s="379"/>
      <c r="O100" s="379"/>
      <c r="P100" s="379"/>
      <c r="Q100" s="379"/>
      <c r="R100" s="379"/>
      <c r="S100" s="379"/>
      <c r="T100" s="379"/>
      <c r="U100" s="379"/>
      <c r="V100" s="379"/>
      <c r="W100" s="379"/>
    </row>
    <row r="101" s="364" customFormat="1" spans="2:23">
      <c r="B101" s="379"/>
      <c r="C101" s="379"/>
      <c r="D101" s="379"/>
      <c r="E101" s="379"/>
      <c r="F101" s="379"/>
      <c r="G101" s="379"/>
      <c r="H101" s="379"/>
      <c r="I101" s="379"/>
      <c r="J101" s="379"/>
      <c r="K101" s="379"/>
      <c r="L101" s="379"/>
      <c r="M101" s="379"/>
      <c r="N101" s="379"/>
      <c r="O101" s="379"/>
      <c r="P101" s="379"/>
      <c r="Q101" s="379"/>
      <c r="R101" s="379"/>
      <c r="S101" s="379"/>
      <c r="T101" s="379"/>
      <c r="U101" s="379"/>
      <c r="V101" s="379"/>
      <c r="W101" s="379"/>
    </row>
    <row r="102" s="364" customFormat="1" spans="2:23">
      <c r="B102" s="379"/>
      <c r="C102" s="379"/>
      <c r="D102" s="379"/>
      <c r="E102" s="379"/>
      <c r="F102" s="379"/>
      <c r="G102" s="379"/>
      <c r="H102" s="379"/>
      <c r="I102" s="379"/>
      <c r="J102" s="379"/>
      <c r="K102" s="379"/>
      <c r="L102" s="379"/>
      <c r="M102" s="379"/>
      <c r="N102" s="379"/>
      <c r="O102" s="379"/>
      <c r="P102" s="379"/>
      <c r="Q102" s="379"/>
      <c r="R102" s="379"/>
      <c r="S102" s="379"/>
      <c r="T102" s="379"/>
      <c r="U102" s="379"/>
      <c r="V102" s="379"/>
      <c r="W102" s="379"/>
    </row>
    <row r="103" s="364" customFormat="1" spans="2:23">
      <c r="B103" s="379"/>
      <c r="C103" s="379"/>
      <c r="D103" s="379"/>
      <c r="E103" s="379"/>
      <c r="F103" s="379"/>
      <c r="G103" s="379"/>
      <c r="H103" s="379"/>
      <c r="I103" s="379"/>
      <c r="J103" s="379"/>
      <c r="K103" s="379"/>
      <c r="L103" s="379"/>
      <c r="M103" s="379"/>
      <c r="N103" s="379"/>
      <c r="O103" s="379"/>
      <c r="P103" s="379"/>
      <c r="Q103" s="379"/>
      <c r="R103" s="379"/>
      <c r="S103" s="379"/>
      <c r="T103" s="379"/>
      <c r="U103" s="379"/>
      <c r="V103" s="379"/>
      <c r="W103" s="379"/>
    </row>
    <row r="104" s="364" customFormat="1" spans="2:23">
      <c r="B104" s="379"/>
      <c r="C104" s="379"/>
      <c r="D104" s="379"/>
      <c r="E104" s="379"/>
      <c r="F104" s="379"/>
      <c r="G104" s="379"/>
      <c r="H104" s="379"/>
      <c r="I104" s="379"/>
      <c r="J104" s="379"/>
      <c r="K104" s="379"/>
      <c r="L104" s="379"/>
      <c r="M104" s="379"/>
      <c r="N104" s="379"/>
      <c r="O104" s="379"/>
      <c r="P104" s="379"/>
      <c r="Q104" s="379"/>
      <c r="R104" s="379"/>
      <c r="S104" s="379"/>
      <c r="T104" s="379"/>
      <c r="U104" s="379"/>
      <c r="V104" s="379"/>
      <c r="W104" s="379"/>
    </row>
    <row r="105" s="364" customFormat="1" spans="2:23">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row>
    <row r="106" s="364" customFormat="1" spans="2:23">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row>
    <row r="107" s="364" customFormat="1" spans="2:23">
      <c r="B107" s="379"/>
      <c r="C107" s="379"/>
      <c r="D107" s="379"/>
      <c r="E107" s="379"/>
      <c r="F107" s="379"/>
      <c r="G107" s="379"/>
      <c r="H107" s="379"/>
      <c r="I107" s="379"/>
      <c r="J107" s="379"/>
      <c r="K107" s="379"/>
      <c r="L107" s="379"/>
      <c r="M107" s="379"/>
      <c r="N107" s="379"/>
      <c r="O107" s="379"/>
      <c r="P107" s="379"/>
      <c r="Q107" s="379"/>
      <c r="R107" s="379"/>
      <c r="S107" s="379"/>
      <c r="T107" s="379"/>
      <c r="U107" s="379"/>
      <c r="V107" s="379"/>
      <c r="W107" s="379"/>
    </row>
    <row r="108" s="364" customFormat="1" spans="2:23">
      <c r="B108" s="379"/>
      <c r="C108" s="379"/>
      <c r="D108" s="379"/>
      <c r="E108" s="379"/>
      <c r="F108" s="379"/>
      <c r="G108" s="379"/>
      <c r="H108" s="379"/>
      <c r="I108" s="379"/>
      <c r="J108" s="379"/>
      <c r="K108" s="379"/>
      <c r="L108" s="379"/>
      <c r="M108" s="379"/>
      <c r="N108" s="379"/>
      <c r="O108" s="379"/>
      <c r="P108" s="379"/>
      <c r="Q108" s="379"/>
      <c r="R108" s="379"/>
      <c r="S108" s="379"/>
      <c r="T108" s="379"/>
      <c r="U108" s="379"/>
      <c r="V108" s="379"/>
      <c r="W108" s="379"/>
    </row>
    <row r="109" s="364" customFormat="1" spans="2:23">
      <c r="B109" s="379"/>
      <c r="C109" s="379"/>
      <c r="D109" s="379"/>
      <c r="E109" s="379"/>
      <c r="F109" s="379"/>
      <c r="G109" s="379"/>
      <c r="H109" s="379"/>
      <c r="I109" s="379"/>
      <c r="J109" s="379"/>
      <c r="K109" s="379"/>
      <c r="L109" s="379"/>
      <c r="M109" s="379"/>
      <c r="N109" s="379"/>
      <c r="O109" s="379"/>
      <c r="P109" s="379"/>
      <c r="Q109" s="379"/>
      <c r="R109" s="379"/>
      <c r="S109" s="379"/>
      <c r="T109" s="379"/>
      <c r="U109" s="379"/>
      <c r="V109" s="379"/>
      <c r="W109" s="379"/>
    </row>
    <row r="110" s="364" customFormat="1" spans="2:23">
      <c r="B110" s="379"/>
      <c r="C110" s="379"/>
      <c r="D110" s="379"/>
      <c r="E110" s="379"/>
      <c r="F110" s="379"/>
      <c r="G110" s="379"/>
      <c r="H110" s="379"/>
      <c r="I110" s="379"/>
      <c r="J110" s="379"/>
      <c r="K110" s="379"/>
      <c r="L110" s="379"/>
      <c r="M110" s="379"/>
      <c r="N110" s="379"/>
      <c r="O110" s="379"/>
      <c r="P110" s="379"/>
      <c r="Q110" s="379"/>
      <c r="R110" s="379"/>
      <c r="S110" s="379"/>
      <c r="T110" s="379"/>
      <c r="U110" s="379"/>
      <c r="V110" s="379"/>
      <c r="W110" s="379"/>
    </row>
    <row r="111" s="364" customFormat="1" spans="2:23">
      <c r="B111" s="379"/>
      <c r="C111" s="379"/>
      <c r="D111" s="379"/>
      <c r="E111" s="379"/>
      <c r="F111" s="379"/>
      <c r="G111" s="379"/>
      <c r="H111" s="379"/>
      <c r="I111" s="379"/>
      <c r="J111" s="379"/>
      <c r="K111" s="379"/>
      <c r="L111" s="379"/>
      <c r="M111" s="379"/>
      <c r="N111" s="379"/>
      <c r="O111" s="379"/>
      <c r="P111" s="379"/>
      <c r="Q111" s="379"/>
      <c r="R111" s="379"/>
      <c r="S111" s="379"/>
      <c r="T111" s="379"/>
      <c r="U111" s="379"/>
      <c r="V111" s="379"/>
      <c r="W111" s="379"/>
    </row>
    <row r="112" s="364" customFormat="1" spans="2:23">
      <c r="B112" s="379"/>
      <c r="C112" s="379"/>
      <c r="D112" s="379"/>
      <c r="E112" s="379"/>
      <c r="F112" s="379"/>
      <c r="G112" s="379"/>
      <c r="H112" s="379"/>
      <c r="I112" s="379"/>
      <c r="J112" s="379"/>
      <c r="K112" s="379"/>
      <c r="L112" s="379"/>
      <c r="M112" s="379"/>
      <c r="N112" s="379"/>
      <c r="O112" s="379"/>
      <c r="P112" s="379"/>
      <c r="Q112" s="379"/>
      <c r="R112" s="379"/>
      <c r="S112" s="379"/>
      <c r="T112" s="379"/>
      <c r="U112" s="379"/>
      <c r="V112" s="379"/>
      <c r="W112" s="379"/>
    </row>
    <row r="113" s="364" customFormat="1" spans="2:23">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row>
    <row r="114" s="364" customFormat="1" spans="2:23">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row>
    <row r="115" s="364" customFormat="1" spans="2:23">
      <c r="B115" s="379"/>
      <c r="C115" s="379"/>
      <c r="D115" s="379"/>
      <c r="E115" s="379"/>
      <c r="F115" s="379"/>
      <c r="G115" s="379"/>
      <c r="H115" s="379"/>
      <c r="I115" s="379"/>
      <c r="J115" s="379"/>
      <c r="K115" s="379"/>
      <c r="L115" s="379"/>
      <c r="M115" s="379"/>
      <c r="N115" s="379"/>
      <c r="O115" s="379"/>
      <c r="P115" s="379"/>
      <c r="Q115" s="379"/>
      <c r="R115" s="379"/>
      <c r="S115" s="379"/>
      <c r="T115" s="379"/>
      <c r="U115" s="379"/>
      <c r="V115" s="379"/>
      <c r="W115" s="379"/>
    </row>
    <row r="116" s="364" customFormat="1" spans="2:23">
      <c r="B116" s="379"/>
      <c r="C116" s="379"/>
      <c r="D116" s="379"/>
      <c r="E116" s="379"/>
      <c r="F116" s="379"/>
      <c r="G116" s="379"/>
      <c r="H116" s="379"/>
      <c r="I116" s="379"/>
      <c r="J116" s="379"/>
      <c r="K116" s="379"/>
      <c r="L116" s="379"/>
      <c r="M116" s="379"/>
      <c r="N116" s="379"/>
      <c r="O116" s="379"/>
      <c r="P116" s="379"/>
      <c r="Q116" s="379"/>
      <c r="R116" s="379"/>
      <c r="S116" s="379"/>
      <c r="T116" s="379"/>
      <c r="U116" s="379"/>
      <c r="V116" s="379"/>
      <c r="W116" s="379"/>
    </row>
    <row r="117" s="364" customFormat="1" spans="2:23">
      <c r="B117" s="379"/>
      <c r="C117" s="379"/>
      <c r="D117" s="379"/>
      <c r="E117" s="379"/>
      <c r="F117" s="379"/>
      <c r="G117" s="379"/>
      <c r="H117" s="379"/>
      <c r="I117" s="379"/>
      <c r="J117" s="379"/>
      <c r="K117" s="379"/>
      <c r="L117" s="379"/>
      <c r="M117" s="379"/>
      <c r="N117" s="379"/>
      <c r="O117" s="379"/>
      <c r="P117" s="379"/>
      <c r="Q117" s="379"/>
      <c r="R117" s="379"/>
      <c r="S117" s="379"/>
      <c r="T117" s="379"/>
      <c r="U117" s="379"/>
      <c r="V117" s="379"/>
      <c r="W117" s="379"/>
    </row>
    <row r="118" s="364" customFormat="1" spans="2:23">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row>
    <row r="119" s="364" customFormat="1" spans="2:23">
      <c r="B119" s="379"/>
      <c r="C119" s="379"/>
      <c r="D119" s="379"/>
      <c r="E119" s="379"/>
      <c r="F119" s="379"/>
      <c r="G119" s="379"/>
      <c r="H119" s="379"/>
      <c r="I119" s="379"/>
      <c r="J119" s="379"/>
      <c r="K119" s="379"/>
      <c r="L119" s="379"/>
      <c r="M119" s="379"/>
      <c r="N119" s="379"/>
      <c r="O119" s="379"/>
      <c r="P119" s="379"/>
      <c r="Q119" s="379"/>
      <c r="R119" s="379"/>
      <c r="S119" s="379"/>
      <c r="T119" s="379"/>
      <c r="U119" s="379"/>
      <c r="V119" s="379"/>
      <c r="W119" s="379"/>
    </row>
    <row r="120" s="364" customFormat="1" spans="2:23">
      <c r="B120" s="379"/>
      <c r="C120" s="379"/>
      <c r="D120" s="379"/>
      <c r="E120" s="379"/>
      <c r="F120" s="379"/>
      <c r="G120" s="379"/>
      <c r="H120" s="379"/>
      <c r="I120" s="379"/>
      <c r="J120" s="379"/>
      <c r="K120" s="379"/>
      <c r="L120" s="379"/>
      <c r="M120" s="379"/>
      <c r="N120" s="379"/>
      <c r="O120" s="379"/>
      <c r="P120" s="379"/>
      <c r="Q120" s="379"/>
      <c r="R120" s="379"/>
      <c r="S120" s="379"/>
      <c r="T120" s="379"/>
      <c r="U120" s="379"/>
      <c r="V120" s="379"/>
      <c r="W120" s="379"/>
    </row>
    <row r="121" s="364" customFormat="1" spans="2:23">
      <c r="B121" s="379"/>
      <c r="C121" s="379"/>
      <c r="D121" s="379"/>
      <c r="E121" s="379"/>
      <c r="F121" s="379"/>
      <c r="G121" s="379"/>
      <c r="H121" s="379"/>
      <c r="I121" s="379"/>
      <c r="J121" s="379"/>
      <c r="K121" s="379"/>
      <c r="L121" s="379"/>
      <c r="M121" s="379"/>
      <c r="N121" s="379"/>
      <c r="O121" s="379"/>
      <c r="P121" s="379"/>
      <c r="Q121" s="379"/>
      <c r="R121" s="379"/>
      <c r="S121" s="379"/>
      <c r="T121" s="379"/>
      <c r="U121" s="379"/>
      <c r="V121" s="379"/>
      <c r="W121" s="379"/>
    </row>
    <row r="122" s="364" customFormat="1" spans="2:23">
      <c r="B122" s="379"/>
      <c r="C122" s="379"/>
      <c r="D122" s="379"/>
      <c r="E122" s="379"/>
      <c r="F122" s="379"/>
      <c r="G122" s="379"/>
      <c r="H122" s="379"/>
      <c r="I122" s="379"/>
      <c r="J122" s="379"/>
      <c r="K122" s="379"/>
      <c r="L122" s="379"/>
      <c r="M122" s="379"/>
      <c r="N122" s="379"/>
      <c r="O122" s="379"/>
      <c r="P122" s="379"/>
      <c r="Q122" s="379"/>
      <c r="R122" s="379"/>
      <c r="S122" s="379"/>
      <c r="T122" s="379"/>
      <c r="U122" s="379"/>
      <c r="V122" s="379"/>
      <c r="W122" s="379"/>
    </row>
    <row r="123" s="364" customFormat="1" spans="2:23">
      <c r="B123" s="379"/>
      <c r="C123" s="379"/>
      <c r="D123" s="379"/>
      <c r="E123" s="379"/>
      <c r="F123" s="379"/>
      <c r="G123" s="379"/>
      <c r="H123" s="379"/>
      <c r="I123" s="379"/>
      <c r="J123" s="379"/>
      <c r="K123" s="379"/>
      <c r="L123" s="379"/>
      <c r="M123" s="379"/>
      <c r="N123" s="379"/>
      <c r="O123" s="379"/>
      <c r="P123" s="379"/>
      <c r="Q123" s="379"/>
      <c r="R123" s="379"/>
      <c r="S123" s="379"/>
      <c r="T123" s="379"/>
      <c r="U123" s="379"/>
      <c r="V123" s="379"/>
      <c r="W123" s="379"/>
    </row>
    <row r="124" s="364" customFormat="1" spans="2:23">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row>
    <row r="125" s="364" customFormat="1" spans="2:23">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row>
    <row r="126" s="364" customFormat="1" spans="2:23">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row>
    <row r="127" s="364" customFormat="1" spans="2:23">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row>
    <row r="128" s="364" customFormat="1" spans="2:23">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row>
    <row r="129" s="364" customFormat="1" spans="2:23">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row>
    <row r="130" s="364" customFormat="1" spans="2:23">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row>
    <row r="131" s="364" customFormat="1" spans="2:23">
      <c r="B131" s="379"/>
      <c r="C131" s="379"/>
      <c r="D131" s="379"/>
      <c r="E131" s="379"/>
      <c r="F131" s="379"/>
      <c r="G131" s="379"/>
      <c r="H131" s="379"/>
      <c r="I131" s="379"/>
      <c r="J131" s="379"/>
      <c r="K131" s="379"/>
      <c r="L131" s="379"/>
      <c r="M131" s="379"/>
      <c r="N131" s="379"/>
      <c r="O131" s="379"/>
      <c r="P131" s="379"/>
      <c r="Q131" s="379"/>
      <c r="R131" s="379"/>
      <c r="S131" s="379"/>
      <c r="T131" s="379"/>
      <c r="U131" s="379"/>
      <c r="V131" s="379"/>
      <c r="W131" s="379"/>
    </row>
    <row r="132" s="364" customFormat="1" spans="2:23">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row>
    <row r="133" s="364" customFormat="1" spans="2:23">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row>
    <row r="134" s="364" customFormat="1" spans="2:23">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row>
    <row r="135" s="364" customFormat="1" spans="2:23">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row>
    <row r="136" s="364" customFormat="1" spans="2:23">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row>
    <row r="137" s="364" customFormat="1" spans="2:23">
      <c r="B137" s="379"/>
      <c r="C137" s="379"/>
      <c r="D137" s="379"/>
      <c r="E137" s="379"/>
      <c r="F137" s="379"/>
      <c r="G137" s="379"/>
      <c r="H137" s="379"/>
      <c r="I137" s="379"/>
      <c r="J137" s="379"/>
      <c r="K137" s="379"/>
      <c r="L137" s="379"/>
      <c r="M137" s="379"/>
      <c r="N137" s="379"/>
      <c r="O137" s="379"/>
      <c r="P137" s="379"/>
      <c r="Q137" s="379"/>
      <c r="R137" s="379"/>
      <c r="S137" s="379"/>
      <c r="T137" s="379"/>
      <c r="U137" s="379"/>
      <c r="V137" s="379"/>
      <c r="W137" s="379"/>
    </row>
    <row r="138" s="364" customFormat="1" spans="2:23">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row>
    <row r="139" s="364" customFormat="1" spans="2:23">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row>
    <row r="140" s="364" customFormat="1" spans="2:23">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row>
    <row r="141" s="364" customFormat="1" spans="2:23">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row>
    <row r="142" s="364" customFormat="1" spans="2:23">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row>
    <row r="143" s="364" customFormat="1" spans="2:23">
      <c r="B143" s="379"/>
      <c r="C143" s="379"/>
      <c r="D143" s="379"/>
      <c r="E143" s="379"/>
      <c r="F143" s="379"/>
      <c r="G143" s="379"/>
      <c r="H143" s="379"/>
      <c r="I143" s="379"/>
      <c r="J143" s="379"/>
      <c r="K143" s="379"/>
      <c r="L143" s="379"/>
      <c r="M143" s="379"/>
      <c r="N143" s="379"/>
      <c r="O143" s="379"/>
      <c r="P143" s="379"/>
      <c r="Q143" s="379"/>
      <c r="R143" s="379"/>
      <c r="S143" s="379"/>
      <c r="T143" s="379"/>
      <c r="U143" s="379"/>
      <c r="V143" s="379"/>
      <c r="W143" s="379"/>
    </row>
    <row r="144" s="364" customFormat="1" spans="2:23">
      <c r="B144" s="379"/>
      <c r="C144" s="379"/>
      <c r="D144" s="379"/>
      <c r="E144" s="379"/>
      <c r="F144" s="379"/>
      <c r="G144" s="379"/>
      <c r="H144" s="379"/>
      <c r="I144" s="379"/>
      <c r="J144" s="379"/>
      <c r="K144" s="379"/>
      <c r="L144" s="379"/>
      <c r="M144" s="379"/>
      <c r="N144" s="379"/>
      <c r="O144" s="379"/>
      <c r="P144" s="379"/>
      <c r="Q144" s="379"/>
      <c r="R144" s="379"/>
      <c r="S144" s="379"/>
      <c r="T144" s="379"/>
      <c r="U144" s="379"/>
      <c r="V144" s="379"/>
      <c r="W144" s="379"/>
    </row>
    <row r="145" s="364" customFormat="1" spans="2:23">
      <c r="B145" s="379"/>
      <c r="C145" s="379"/>
      <c r="D145" s="379"/>
      <c r="E145" s="379"/>
      <c r="F145" s="379"/>
      <c r="G145" s="379"/>
      <c r="H145" s="379"/>
      <c r="I145" s="379"/>
      <c r="J145" s="379"/>
      <c r="K145" s="379"/>
      <c r="L145" s="379"/>
      <c r="M145" s="379"/>
      <c r="N145" s="379"/>
      <c r="O145" s="379"/>
      <c r="P145" s="379"/>
      <c r="Q145" s="379"/>
      <c r="R145" s="379"/>
      <c r="S145" s="379"/>
      <c r="T145" s="379"/>
      <c r="U145" s="379"/>
      <c r="V145" s="379"/>
      <c r="W145" s="379"/>
    </row>
    <row r="146" s="364" customFormat="1" spans="2:23">
      <c r="B146" s="379"/>
      <c r="C146" s="379"/>
      <c r="D146" s="379"/>
      <c r="E146" s="379"/>
      <c r="F146" s="379"/>
      <c r="G146" s="379"/>
      <c r="H146" s="379"/>
      <c r="I146" s="379"/>
      <c r="J146" s="379"/>
      <c r="K146" s="379"/>
      <c r="L146" s="379"/>
      <c r="M146" s="379"/>
      <c r="N146" s="379"/>
      <c r="O146" s="379"/>
      <c r="P146" s="379"/>
      <c r="Q146" s="379"/>
      <c r="R146" s="379"/>
      <c r="S146" s="379"/>
      <c r="T146" s="379"/>
      <c r="U146" s="379"/>
      <c r="V146" s="379"/>
      <c r="W146" s="379"/>
    </row>
    <row r="147" s="364" customFormat="1" spans="2:23">
      <c r="B147" s="379"/>
      <c r="C147" s="379"/>
      <c r="D147" s="379"/>
      <c r="E147" s="379"/>
      <c r="F147" s="379"/>
      <c r="G147" s="379"/>
      <c r="H147" s="379"/>
      <c r="I147" s="379"/>
      <c r="J147" s="379"/>
      <c r="K147" s="379"/>
      <c r="L147" s="379"/>
      <c r="M147" s="379"/>
      <c r="N147" s="379"/>
      <c r="O147" s="379"/>
      <c r="P147" s="379"/>
      <c r="Q147" s="379"/>
      <c r="R147" s="379"/>
      <c r="S147" s="379"/>
      <c r="T147" s="379"/>
      <c r="U147" s="379"/>
      <c r="V147" s="379"/>
      <c r="W147" s="379"/>
    </row>
    <row r="148" s="364" customFormat="1" spans="2:23">
      <c r="B148" s="379"/>
      <c r="C148" s="379"/>
      <c r="D148" s="379"/>
      <c r="E148" s="379"/>
      <c r="F148" s="379"/>
      <c r="G148" s="379"/>
      <c r="H148" s="379"/>
      <c r="I148" s="379"/>
      <c r="J148" s="379"/>
      <c r="K148" s="379"/>
      <c r="L148" s="379"/>
      <c r="M148" s="379"/>
      <c r="N148" s="379"/>
      <c r="O148" s="379"/>
      <c r="P148" s="379"/>
      <c r="Q148" s="379"/>
      <c r="R148" s="379"/>
      <c r="S148" s="379"/>
      <c r="T148" s="379"/>
      <c r="U148" s="379"/>
      <c r="V148" s="379"/>
      <c r="W148" s="379"/>
    </row>
    <row r="149" s="364" customFormat="1" spans="2:23">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row>
    <row r="150" s="364" customFormat="1" spans="2:23">
      <c r="B150" s="379"/>
      <c r="C150" s="379"/>
      <c r="D150" s="379"/>
      <c r="E150" s="379"/>
      <c r="F150" s="379"/>
      <c r="G150" s="379"/>
      <c r="H150" s="379"/>
      <c r="I150" s="379"/>
      <c r="J150" s="379"/>
      <c r="K150" s="379"/>
      <c r="L150" s="379"/>
      <c r="M150" s="379"/>
      <c r="N150" s="379"/>
      <c r="O150" s="379"/>
      <c r="P150" s="379"/>
      <c r="Q150" s="379"/>
      <c r="R150" s="379"/>
      <c r="S150" s="379"/>
      <c r="T150" s="379"/>
      <c r="U150" s="379"/>
      <c r="V150" s="379"/>
      <c r="W150" s="379"/>
    </row>
    <row r="151" s="364" customFormat="1" spans="2:23">
      <c r="B151" s="379"/>
      <c r="C151" s="379"/>
      <c r="D151" s="379"/>
      <c r="E151" s="379"/>
      <c r="F151" s="379"/>
      <c r="G151" s="379"/>
      <c r="H151" s="379"/>
      <c r="I151" s="379"/>
      <c r="J151" s="379"/>
      <c r="K151" s="379"/>
      <c r="L151" s="379"/>
      <c r="M151" s="379"/>
      <c r="N151" s="379"/>
      <c r="O151" s="379"/>
      <c r="P151" s="379"/>
      <c r="Q151" s="379"/>
      <c r="R151" s="379"/>
      <c r="S151" s="379"/>
      <c r="T151" s="379"/>
      <c r="U151" s="379"/>
      <c r="V151" s="379"/>
      <c r="W151" s="379"/>
    </row>
    <row r="152" s="364" customFormat="1" spans="2:23">
      <c r="B152" s="379"/>
      <c r="C152" s="379"/>
      <c r="D152" s="379"/>
      <c r="E152" s="379"/>
      <c r="F152" s="379"/>
      <c r="G152" s="379"/>
      <c r="H152" s="379"/>
      <c r="I152" s="379"/>
      <c r="J152" s="379"/>
      <c r="K152" s="379"/>
      <c r="L152" s="379"/>
      <c r="M152" s="379"/>
      <c r="N152" s="379"/>
      <c r="O152" s="379"/>
      <c r="P152" s="379"/>
      <c r="Q152" s="379"/>
      <c r="R152" s="379"/>
      <c r="S152" s="379"/>
      <c r="T152" s="379"/>
      <c r="U152" s="379"/>
      <c r="V152" s="379"/>
      <c r="W152" s="379"/>
    </row>
    <row r="153" s="364" customFormat="1" spans="2:23">
      <c r="B153" s="379"/>
      <c r="C153" s="379"/>
      <c r="D153" s="379"/>
      <c r="E153" s="379"/>
      <c r="F153" s="379"/>
      <c r="G153" s="379"/>
      <c r="H153" s="379"/>
      <c r="I153" s="379"/>
      <c r="J153" s="379"/>
      <c r="K153" s="379"/>
      <c r="L153" s="379"/>
      <c r="M153" s="379"/>
      <c r="N153" s="379"/>
      <c r="O153" s="379"/>
      <c r="P153" s="379"/>
      <c r="Q153" s="379"/>
      <c r="R153" s="379"/>
      <c r="S153" s="379"/>
      <c r="T153" s="379"/>
      <c r="U153" s="379"/>
      <c r="V153" s="379"/>
      <c r="W153" s="379"/>
    </row>
    <row r="154" s="364" customFormat="1" spans="2:23">
      <c r="B154" s="379"/>
      <c r="C154" s="379"/>
      <c r="D154" s="379"/>
      <c r="E154" s="379"/>
      <c r="F154" s="379"/>
      <c r="G154" s="379"/>
      <c r="H154" s="379"/>
      <c r="I154" s="379"/>
      <c r="J154" s="379"/>
      <c r="K154" s="379"/>
      <c r="L154" s="379"/>
      <c r="M154" s="379"/>
      <c r="N154" s="379"/>
      <c r="O154" s="379"/>
      <c r="P154" s="379"/>
      <c r="Q154" s="379"/>
      <c r="R154" s="379"/>
      <c r="S154" s="379"/>
      <c r="T154" s="379"/>
      <c r="U154" s="379"/>
      <c r="V154" s="379"/>
      <c r="W154" s="379"/>
    </row>
    <row r="155" s="364" customFormat="1" spans="2:23">
      <c r="B155" s="379"/>
      <c r="C155" s="379"/>
      <c r="D155" s="379"/>
      <c r="E155" s="379"/>
      <c r="F155" s="379"/>
      <c r="G155" s="379"/>
      <c r="H155" s="379"/>
      <c r="I155" s="379"/>
      <c r="J155" s="379"/>
      <c r="K155" s="379"/>
      <c r="L155" s="379"/>
      <c r="M155" s="379"/>
      <c r="N155" s="379"/>
      <c r="O155" s="379"/>
      <c r="P155" s="379"/>
      <c r="Q155" s="379"/>
      <c r="R155" s="379"/>
      <c r="S155" s="379"/>
      <c r="T155" s="379"/>
      <c r="U155" s="379"/>
      <c r="V155" s="379"/>
      <c r="W155" s="379"/>
    </row>
    <row r="156" s="364" customFormat="1" spans="2:23">
      <c r="B156" s="379"/>
      <c r="C156" s="379"/>
      <c r="D156" s="379"/>
      <c r="E156" s="379"/>
      <c r="F156" s="379"/>
      <c r="G156" s="379"/>
      <c r="H156" s="379"/>
      <c r="I156" s="379"/>
      <c r="J156" s="379"/>
      <c r="K156" s="379"/>
      <c r="L156" s="379"/>
      <c r="M156" s="379"/>
      <c r="N156" s="379"/>
      <c r="O156" s="379"/>
      <c r="P156" s="379"/>
      <c r="Q156" s="379"/>
      <c r="R156" s="379"/>
      <c r="S156" s="379"/>
      <c r="T156" s="379"/>
      <c r="U156" s="379"/>
      <c r="V156" s="379"/>
      <c r="W156" s="379"/>
    </row>
    <row r="157" s="364" customFormat="1" spans="2:23">
      <c r="B157" s="379"/>
      <c r="C157" s="379"/>
      <c r="D157" s="379"/>
      <c r="E157" s="379"/>
      <c r="F157" s="379"/>
      <c r="G157" s="379"/>
      <c r="H157" s="379"/>
      <c r="I157" s="379"/>
      <c r="J157" s="379"/>
      <c r="K157" s="379"/>
      <c r="L157" s="379"/>
      <c r="M157" s="379"/>
      <c r="N157" s="379"/>
      <c r="O157" s="379"/>
      <c r="P157" s="379"/>
      <c r="Q157" s="379"/>
      <c r="R157" s="379"/>
      <c r="S157" s="379"/>
      <c r="T157" s="379"/>
      <c r="U157" s="379"/>
      <c r="V157" s="379"/>
      <c r="W157" s="379"/>
    </row>
    <row r="158" s="364" customFormat="1" spans="2:23">
      <c r="B158" s="379"/>
      <c r="C158" s="379"/>
      <c r="D158" s="379"/>
      <c r="E158" s="379"/>
      <c r="F158" s="379"/>
      <c r="G158" s="379"/>
      <c r="H158" s="379"/>
      <c r="I158" s="379"/>
      <c r="J158" s="379"/>
      <c r="K158" s="379"/>
      <c r="L158" s="379"/>
      <c r="M158" s="379"/>
      <c r="N158" s="379"/>
      <c r="O158" s="379"/>
      <c r="P158" s="379"/>
      <c r="Q158" s="379"/>
      <c r="R158" s="379"/>
      <c r="S158" s="379"/>
      <c r="T158" s="379"/>
      <c r="U158" s="379"/>
      <c r="V158" s="379"/>
      <c r="W158" s="379"/>
    </row>
    <row r="159" s="364" customFormat="1" spans="2:23">
      <c r="B159" s="379"/>
      <c r="C159" s="379"/>
      <c r="D159" s="379"/>
      <c r="E159" s="379"/>
      <c r="F159" s="379"/>
      <c r="G159" s="379"/>
      <c r="H159" s="379"/>
      <c r="I159" s="379"/>
      <c r="J159" s="379"/>
      <c r="K159" s="379"/>
      <c r="L159" s="379"/>
      <c r="M159" s="379"/>
      <c r="N159" s="379"/>
      <c r="O159" s="379"/>
      <c r="P159" s="379"/>
      <c r="Q159" s="379"/>
      <c r="R159" s="379"/>
      <c r="S159" s="379"/>
      <c r="T159" s="379"/>
      <c r="U159" s="379"/>
      <c r="V159" s="379"/>
      <c r="W159" s="379"/>
    </row>
    <row r="160" s="364" customFormat="1" spans="2:23">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row>
    <row r="161" s="364" customFormat="1" spans="2:23">
      <c r="B161" s="379"/>
      <c r="C161" s="379"/>
      <c r="D161" s="379"/>
      <c r="E161" s="379"/>
      <c r="F161" s="379"/>
      <c r="G161" s="379"/>
      <c r="H161" s="379"/>
      <c r="I161" s="379"/>
      <c r="J161" s="379"/>
      <c r="K161" s="379"/>
      <c r="L161" s="379"/>
      <c r="M161" s="379"/>
      <c r="N161" s="379"/>
      <c r="O161" s="379"/>
      <c r="P161" s="379"/>
      <c r="Q161" s="379"/>
      <c r="R161" s="379"/>
      <c r="S161" s="379"/>
      <c r="T161" s="379"/>
      <c r="U161" s="379"/>
      <c r="V161" s="379"/>
      <c r="W161" s="379"/>
    </row>
    <row r="162" s="364" customFormat="1" spans="2:23">
      <c r="B162" s="379"/>
      <c r="C162" s="379"/>
      <c r="D162" s="379"/>
      <c r="E162" s="379"/>
      <c r="F162" s="379"/>
      <c r="G162" s="379"/>
      <c r="H162" s="379"/>
      <c r="I162" s="379"/>
      <c r="J162" s="379"/>
      <c r="K162" s="379"/>
      <c r="L162" s="379"/>
      <c r="M162" s="379"/>
      <c r="N162" s="379"/>
      <c r="O162" s="379"/>
      <c r="P162" s="379"/>
      <c r="Q162" s="379"/>
      <c r="R162" s="379"/>
      <c r="S162" s="379"/>
      <c r="T162" s="379"/>
      <c r="U162" s="379"/>
      <c r="V162" s="379"/>
      <c r="W162" s="379"/>
    </row>
    <row r="163" s="364" customFormat="1" spans="2:23">
      <c r="B163" s="379"/>
      <c r="C163" s="379"/>
      <c r="D163" s="379"/>
      <c r="E163" s="379"/>
      <c r="F163" s="379"/>
      <c r="G163" s="379"/>
      <c r="H163" s="379"/>
      <c r="I163" s="379"/>
      <c r="J163" s="379"/>
      <c r="K163" s="379"/>
      <c r="L163" s="379"/>
      <c r="M163" s="379"/>
      <c r="N163" s="379"/>
      <c r="O163" s="379"/>
      <c r="P163" s="379"/>
      <c r="Q163" s="379"/>
      <c r="R163" s="379"/>
      <c r="S163" s="379"/>
      <c r="T163" s="379"/>
      <c r="U163" s="379"/>
      <c r="V163" s="379"/>
      <c r="W163" s="379"/>
    </row>
    <row r="164" s="364" customFormat="1" spans="2:23">
      <c r="B164" s="379"/>
      <c r="C164" s="379"/>
      <c r="D164" s="379"/>
      <c r="E164" s="379"/>
      <c r="F164" s="379"/>
      <c r="G164" s="379"/>
      <c r="H164" s="379"/>
      <c r="I164" s="379"/>
      <c r="J164" s="379"/>
      <c r="K164" s="379"/>
      <c r="L164" s="379"/>
      <c r="M164" s="379"/>
      <c r="N164" s="379"/>
      <c r="O164" s="379"/>
      <c r="P164" s="379"/>
      <c r="Q164" s="379"/>
      <c r="R164" s="379"/>
      <c r="S164" s="379"/>
      <c r="T164" s="379"/>
      <c r="U164" s="379"/>
      <c r="V164" s="379"/>
      <c r="W164" s="379"/>
    </row>
    <row r="165" s="364" customFormat="1" spans="2:23">
      <c r="B165" s="379"/>
      <c r="C165" s="379"/>
      <c r="D165" s="379"/>
      <c r="E165" s="379"/>
      <c r="F165" s="379"/>
      <c r="G165" s="379"/>
      <c r="H165" s="379"/>
      <c r="I165" s="379"/>
      <c r="J165" s="379"/>
      <c r="K165" s="379"/>
      <c r="L165" s="379"/>
      <c r="M165" s="379"/>
      <c r="N165" s="379"/>
      <c r="O165" s="379"/>
      <c r="P165" s="379"/>
      <c r="Q165" s="379"/>
      <c r="R165" s="379"/>
      <c r="S165" s="379"/>
      <c r="T165" s="379"/>
      <c r="U165" s="379"/>
      <c r="V165" s="379"/>
      <c r="W165" s="379"/>
    </row>
    <row r="166" s="364" customFormat="1" spans="2:23">
      <c r="B166" s="379"/>
      <c r="C166" s="379"/>
      <c r="D166" s="379"/>
      <c r="E166" s="379"/>
      <c r="F166" s="379"/>
      <c r="G166" s="379"/>
      <c r="H166" s="379"/>
      <c r="I166" s="379"/>
      <c r="J166" s="379"/>
      <c r="K166" s="379"/>
      <c r="L166" s="379"/>
      <c r="M166" s="379"/>
      <c r="N166" s="379"/>
      <c r="O166" s="379"/>
      <c r="P166" s="379"/>
      <c r="Q166" s="379"/>
      <c r="R166" s="379"/>
      <c r="S166" s="379"/>
      <c r="T166" s="379"/>
      <c r="U166" s="379"/>
      <c r="V166" s="379"/>
      <c r="W166" s="379"/>
    </row>
    <row r="167" s="364" customFormat="1" spans="2:23">
      <c r="B167" s="379"/>
      <c r="C167" s="379"/>
      <c r="D167" s="379"/>
      <c r="E167" s="379"/>
      <c r="F167" s="379"/>
      <c r="G167" s="379"/>
      <c r="H167" s="379"/>
      <c r="I167" s="379"/>
      <c r="J167" s="379"/>
      <c r="K167" s="379"/>
      <c r="L167" s="379"/>
      <c r="M167" s="379"/>
      <c r="N167" s="379"/>
      <c r="O167" s="379"/>
      <c r="P167" s="379"/>
      <c r="Q167" s="379"/>
      <c r="R167" s="379"/>
      <c r="S167" s="379"/>
      <c r="T167" s="379"/>
      <c r="U167" s="379"/>
      <c r="V167" s="379"/>
      <c r="W167" s="379"/>
    </row>
    <row r="168" s="364" customFormat="1" spans="2:23">
      <c r="B168" s="379"/>
      <c r="C168" s="379"/>
      <c r="D168" s="379"/>
      <c r="E168" s="379"/>
      <c r="F168" s="379"/>
      <c r="G168" s="379"/>
      <c r="H168" s="379"/>
      <c r="I168" s="379"/>
      <c r="J168" s="379"/>
      <c r="K168" s="379"/>
      <c r="L168" s="379"/>
      <c r="M168" s="379"/>
      <c r="N168" s="379"/>
      <c r="O168" s="379"/>
      <c r="P168" s="379"/>
      <c r="Q168" s="379"/>
      <c r="R168" s="379"/>
      <c r="S168" s="379"/>
      <c r="T168" s="379"/>
      <c r="U168" s="379"/>
      <c r="V168" s="379"/>
      <c r="W168" s="379"/>
    </row>
    <row r="169" s="364" customFormat="1" spans="2:23">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row>
    <row r="170" s="364" customFormat="1" spans="2:23">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row>
    <row r="171" s="364" customFormat="1" spans="2:23">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row>
    <row r="172" s="364" customFormat="1" spans="2:23">
      <c r="B172" s="379"/>
      <c r="C172" s="379"/>
      <c r="D172" s="379"/>
      <c r="E172" s="379"/>
      <c r="F172" s="379"/>
      <c r="G172" s="379"/>
      <c r="H172" s="379"/>
      <c r="I172" s="379"/>
      <c r="J172" s="379"/>
      <c r="K172" s="379"/>
      <c r="L172" s="379"/>
      <c r="M172" s="379"/>
      <c r="N172" s="379"/>
      <c r="O172" s="379"/>
      <c r="P172" s="379"/>
      <c r="Q172" s="379"/>
      <c r="R172" s="379"/>
      <c r="S172" s="379"/>
      <c r="T172" s="379"/>
      <c r="U172" s="379"/>
      <c r="V172" s="379"/>
      <c r="W172" s="379"/>
    </row>
    <row r="173" s="364" customFormat="1" spans="2:23">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row>
    <row r="174" s="364" customFormat="1" spans="2:23">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row>
    <row r="175" s="364" customFormat="1" spans="2:23">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row>
    <row r="176" s="364" customFormat="1" spans="2:23">
      <c r="B176" s="379"/>
      <c r="C176" s="379"/>
      <c r="D176" s="379"/>
      <c r="E176" s="379"/>
      <c r="F176" s="379"/>
      <c r="G176" s="379"/>
      <c r="H176" s="379"/>
      <c r="I176" s="379"/>
      <c r="J176" s="379"/>
      <c r="K176" s="379"/>
      <c r="L176" s="379"/>
      <c r="M176" s="379"/>
      <c r="N176" s="379"/>
      <c r="O176" s="379"/>
      <c r="P176" s="379"/>
      <c r="Q176" s="379"/>
      <c r="R176" s="379"/>
      <c r="S176" s="379"/>
      <c r="T176" s="379"/>
      <c r="U176" s="379"/>
      <c r="V176" s="379"/>
      <c r="W176" s="379"/>
    </row>
    <row r="177" s="364" customFormat="1" spans="2:23">
      <c r="B177" s="379"/>
      <c r="C177" s="379"/>
      <c r="D177" s="379"/>
      <c r="E177" s="379"/>
      <c r="F177" s="379"/>
      <c r="G177" s="379"/>
      <c r="H177" s="379"/>
      <c r="I177" s="379"/>
      <c r="J177" s="379"/>
      <c r="K177" s="379"/>
      <c r="L177" s="379"/>
      <c r="M177" s="379"/>
      <c r="N177" s="379"/>
      <c r="O177" s="379"/>
      <c r="P177" s="379"/>
      <c r="Q177" s="379"/>
      <c r="R177" s="379"/>
      <c r="S177" s="379"/>
      <c r="T177" s="379"/>
      <c r="U177" s="379"/>
      <c r="V177" s="379"/>
      <c r="W177" s="379"/>
    </row>
    <row r="178" s="364" customFormat="1" spans="2:23">
      <c r="B178" s="379"/>
      <c r="C178" s="379"/>
      <c r="D178" s="379"/>
      <c r="E178" s="379"/>
      <c r="F178" s="379"/>
      <c r="G178" s="379"/>
      <c r="H178" s="379"/>
      <c r="I178" s="379"/>
      <c r="J178" s="379"/>
      <c r="K178" s="379"/>
      <c r="L178" s="379"/>
      <c r="M178" s="379"/>
      <c r="N178" s="379"/>
      <c r="O178" s="379"/>
      <c r="P178" s="379"/>
      <c r="Q178" s="379"/>
      <c r="R178" s="379"/>
      <c r="S178" s="379"/>
      <c r="T178" s="379"/>
      <c r="U178" s="379"/>
      <c r="V178" s="379"/>
      <c r="W178" s="379"/>
    </row>
    <row r="179" s="364" customFormat="1" spans="2:23">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row>
    <row r="180" s="364" customFormat="1" spans="1:23">
      <c r="A180"/>
      <c r="B180" s="385"/>
      <c r="C180" s="385"/>
      <c r="D180" s="385"/>
      <c r="E180" s="385"/>
      <c r="F180" s="385"/>
      <c r="G180" s="385"/>
      <c r="H180" s="385"/>
      <c r="I180" s="385"/>
      <c r="J180" s="385"/>
      <c r="K180" s="385"/>
      <c r="L180" s="385"/>
      <c r="M180" s="385"/>
      <c r="N180" s="385"/>
      <c r="O180" s="385"/>
      <c r="P180" s="385"/>
      <c r="Q180" s="385"/>
      <c r="R180" s="385"/>
      <c r="S180" s="385"/>
      <c r="T180" s="385"/>
      <c r="U180" s="385"/>
      <c r="V180" s="385"/>
      <c r="W180" s="385"/>
    </row>
    <row r="181" spans="24:24">
      <c r="X181" s="364"/>
    </row>
    <row r="182" spans="24:24">
      <c r="X182" s="364"/>
    </row>
    <row r="183" spans="24:24">
      <c r="X183" s="364"/>
    </row>
    <row r="184" spans="24:24">
      <c r="X184" s="364"/>
    </row>
    <row r="185" spans="24:24">
      <c r="X185" s="364"/>
    </row>
    <row r="186" spans="24:24">
      <c r="X186" s="364"/>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56" customWidth="1"/>
  </cols>
  <sheetData>
    <row r="1" ht="25.5" spans="1:9">
      <c r="A1" s="309" t="s">
        <v>1939</v>
      </c>
      <c r="B1" s="309"/>
      <c r="C1" s="309"/>
      <c r="D1" s="309"/>
      <c r="E1" s="309"/>
      <c r="F1" s="309"/>
      <c r="G1" s="309"/>
      <c r="H1" s="26" t="s">
        <v>62</v>
      </c>
      <c r="I1" s="26" t="s">
        <v>1940</v>
      </c>
    </row>
    <row r="2" ht="27" customHeight="1" spans="1:7">
      <c r="A2" s="311" t="s">
        <v>1941</v>
      </c>
      <c r="B2" s="312"/>
      <c r="C2" s="312"/>
      <c r="D2" s="312"/>
      <c r="E2" s="312"/>
      <c r="F2" s="312"/>
      <c r="G2" s="313"/>
    </row>
    <row r="3" ht="57" customHeight="1" spans="1:7">
      <c r="A3" s="357" t="s">
        <v>1942</v>
      </c>
      <c r="B3" s="358"/>
      <c r="C3" s="358"/>
      <c r="D3" s="358"/>
      <c r="E3" s="358"/>
      <c r="F3" s="358"/>
      <c r="G3" s="359"/>
    </row>
    <row r="4" spans="1:7">
      <c r="A4" s="314" t="s">
        <v>1943</v>
      </c>
      <c r="B4" s="314" t="s">
        <v>1944</v>
      </c>
      <c r="C4" s="314" t="s">
        <v>733</v>
      </c>
      <c r="D4" s="315"/>
      <c r="E4" s="314" t="s">
        <v>1943</v>
      </c>
      <c r="F4" s="314" t="s">
        <v>1944</v>
      </c>
      <c r="G4" s="314" t="s">
        <v>733</v>
      </c>
    </row>
    <row r="5" ht="14.25" spans="1:7">
      <c r="A5" s="316" t="s">
        <v>1945</v>
      </c>
      <c r="B5" s="316"/>
      <c r="C5" s="316"/>
      <c r="D5" s="315"/>
      <c r="E5" s="316" t="s">
        <v>1946</v>
      </c>
      <c r="F5" s="316"/>
      <c r="G5" s="316"/>
    </row>
    <row r="6" spans="1:7">
      <c r="A6" s="317" t="s">
        <v>736</v>
      </c>
      <c r="B6" s="318" t="s">
        <v>673</v>
      </c>
      <c r="C6" s="319" t="s">
        <v>737</v>
      </c>
      <c r="D6" s="315"/>
      <c r="E6" s="317" t="s">
        <v>1947</v>
      </c>
      <c r="F6" s="318" t="s">
        <v>431</v>
      </c>
      <c r="G6" s="319" t="s">
        <v>959</v>
      </c>
    </row>
    <row r="7" ht="14.25" spans="1:7">
      <c r="A7" s="316" t="s">
        <v>1948</v>
      </c>
      <c r="B7" s="316"/>
      <c r="C7" s="316"/>
      <c r="D7" s="315"/>
      <c r="E7" s="317" t="s">
        <v>1949</v>
      </c>
      <c r="F7" s="318" t="s">
        <v>429</v>
      </c>
      <c r="G7" s="319" t="s">
        <v>957</v>
      </c>
    </row>
    <row r="8" spans="1:7">
      <c r="A8" s="317" t="s">
        <v>1950</v>
      </c>
      <c r="B8" s="318" t="s">
        <v>588</v>
      </c>
      <c r="C8" s="319" t="s">
        <v>754</v>
      </c>
      <c r="D8" s="315"/>
      <c r="E8" s="317" t="s">
        <v>1951</v>
      </c>
      <c r="F8" s="318" t="s">
        <v>430</v>
      </c>
      <c r="G8" s="319" t="s">
        <v>1059</v>
      </c>
    </row>
    <row r="9" ht="14.25" spans="1:7">
      <c r="A9" s="316" t="s">
        <v>1952</v>
      </c>
      <c r="B9" s="316"/>
      <c r="C9" s="316"/>
      <c r="D9" s="315"/>
      <c r="E9" s="317" t="s">
        <v>1953</v>
      </c>
      <c r="F9" s="318" t="s">
        <v>571</v>
      </c>
      <c r="G9" s="319" t="s">
        <v>1160</v>
      </c>
    </row>
    <row r="10" spans="1:7">
      <c r="A10" s="317" t="s">
        <v>1954</v>
      </c>
      <c r="B10" s="318" t="s">
        <v>1955</v>
      </c>
      <c r="C10" s="319" t="s">
        <v>773</v>
      </c>
      <c r="D10" s="315"/>
      <c r="E10" s="317" t="s">
        <v>1956</v>
      </c>
      <c r="F10" s="318" t="s">
        <v>1957</v>
      </c>
      <c r="G10" s="319" t="s">
        <v>1000</v>
      </c>
    </row>
    <row r="11" spans="1:7">
      <c r="A11" s="317" t="s">
        <v>1958</v>
      </c>
      <c r="B11" s="318" t="s">
        <v>511</v>
      </c>
      <c r="C11" s="319" t="s">
        <v>1284</v>
      </c>
      <c r="D11" s="315"/>
      <c r="E11" s="317" t="s">
        <v>1959</v>
      </c>
      <c r="F11" s="318" t="s">
        <v>435</v>
      </c>
      <c r="G11" s="319" t="s">
        <v>961</v>
      </c>
    </row>
    <row r="12" spans="1:7">
      <c r="A12" s="317" t="s">
        <v>1960</v>
      </c>
      <c r="B12" s="318" t="s">
        <v>587</v>
      </c>
      <c r="C12" s="319" t="s">
        <v>775</v>
      </c>
      <c r="D12" s="315"/>
      <c r="E12" s="317" t="s">
        <v>1961</v>
      </c>
      <c r="F12" s="318" t="s">
        <v>445</v>
      </c>
      <c r="G12" s="319" t="s">
        <v>963</v>
      </c>
    </row>
    <row r="13" ht="14.25" spans="1:7">
      <c r="A13" s="316" t="s">
        <v>1962</v>
      </c>
      <c r="B13" s="316"/>
      <c r="C13" s="316"/>
      <c r="D13" s="315"/>
      <c r="E13" s="317" t="s">
        <v>1963</v>
      </c>
      <c r="F13" s="318" t="s">
        <v>448</v>
      </c>
      <c r="G13" s="319" t="s">
        <v>1062</v>
      </c>
    </row>
    <row r="14" spans="1:7">
      <c r="A14" s="317" t="s">
        <v>1964</v>
      </c>
      <c r="B14" s="318" t="s">
        <v>608</v>
      </c>
      <c r="C14" s="319" t="s">
        <v>909</v>
      </c>
      <c r="D14" s="315"/>
      <c r="E14" s="320" t="s">
        <v>1965</v>
      </c>
      <c r="F14" s="321" t="s">
        <v>1966</v>
      </c>
      <c r="G14" s="322" t="s">
        <v>786</v>
      </c>
    </row>
    <row r="15" spans="1:7">
      <c r="A15" s="317" t="s">
        <v>1967</v>
      </c>
      <c r="B15" s="318" t="s">
        <v>624</v>
      </c>
      <c r="C15" s="319" t="s">
        <v>918</v>
      </c>
      <c r="D15" s="315"/>
      <c r="E15" s="317" t="s">
        <v>1968</v>
      </c>
      <c r="F15" s="318" t="s">
        <v>1969</v>
      </c>
      <c r="G15" s="319" t="s">
        <v>966</v>
      </c>
    </row>
    <row r="16" spans="1:7">
      <c r="A16" s="317" t="s">
        <v>1970</v>
      </c>
      <c r="B16" s="318" t="s">
        <v>618</v>
      </c>
      <c r="C16" s="319" t="s">
        <v>984</v>
      </c>
      <c r="D16" s="315"/>
      <c r="E16" s="317" t="s">
        <v>1971</v>
      </c>
      <c r="F16" s="318" t="s">
        <v>453</v>
      </c>
      <c r="G16" s="319" t="s">
        <v>1065</v>
      </c>
    </row>
    <row r="17" spans="1:7">
      <c r="A17" s="317" t="s">
        <v>1972</v>
      </c>
      <c r="B17" s="318" t="s">
        <v>630</v>
      </c>
      <c r="C17" s="319" t="s">
        <v>921</v>
      </c>
      <c r="D17" s="315"/>
      <c r="E17" s="317" t="s">
        <v>1973</v>
      </c>
      <c r="F17" s="318" t="s">
        <v>455</v>
      </c>
      <c r="G17" s="319" t="s">
        <v>1171</v>
      </c>
    </row>
    <row r="18" spans="1:7">
      <c r="A18" s="317" t="s">
        <v>1974</v>
      </c>
      <c r="B18" s="318" t="s">
        <v>617</v>
      </c>
      <c r="C18" s="319" t="s">
        <v>933</v>
      </c>
      <c r="D18" s="315"/>
      <c r="E18" s="320" t="s">
        <v>1975</v>
      </c>
      <c r="F18" s="321" t="s">
        <v>1976</v>
      </c>
      <c r="G18" s="322" t="s">
        <v>1068</v>
      </c>
    </row>
    <row r="19" spans="1:7">
      <c r="A19" s="317" t="s">
        <v>1977</v>
      </c>
      <c r="B19" s="318" t="s">
        <v>605</v>
      </c>
      <c r="C19" s="319" t="s">
        <v>907</v>
      </c>
      <c r="D19" s="315"/>
      <c r="E19" s="317" t="s">
        <v>1978</v>
      </c>
      <c r="F19" s="318" t="s">
        <v>489</v>
      </c>
      <c r="G19" s="319" t="s">
        <v>1095</v>
      </c>
    </row>
    <row r="20" spans="1:7">
      <c r="A20" s="317" t="s">
        <v>1979</v>
      </c>
      <c r="B20" s="318" t="s">
        <v>465</v>
      </c>
      <c r="C20" s="319" t="s">
        <v>947</v>
      </c>
      <c r="D20" s="315"/>
      <c r="E20" s="317" t="s">
        <v>1980</v>
      </c>
      <c r="F20" s="318" t="s">
        <v>504</v>
      </c>
      <c r="G20" s="319" t="s">
        <v>1109</v>
      </c>
    </row>
    <row r="21" spans="1:7">
      <c r="A21" s="317" t="s">
        <v>1981</v>
      </c>
      <c r="B21" s="318" t="s">
        <v>610</v>
      </c>
      <c r="C21" s="319" t="s">
        <v>930</v>
      </c>
      <c r="D21" s="315"/>
      <c r="E21" s="317" t="s">
        <v>1982</v>
      </c>
      <c r="F21" s="318" t="s">
        <v>505</v>
      </c>
      <c r="G21" s="319" t="s">
        <v>1112</v>
      </c>
    </row>
    <row r="22" spans="1:7">
      <c r="A22" s="317" t="s">
        <v>1983</v>
      </c>
      <c r="B22" s="318" t="s">
        <v>623</v>
      </c>
      <c r="C22" s="319" t="s">
        <v>936</v>
      </c>
      <c r="D22" s="315"/>
      <c r="E22" s="317" t="s">
        <v>801</v>
      </c>
      <c r="F22" s="318" t="s">
        <v>651</v>
      </c>
      <c r="G22" s="319" t="s">
        <v>802</v>
      </c>
    </row>
    <row r="23" spans="1:7">
      <c r="A23" s="320" t="s">
        <v>1984</v>
      </c>
      <c r="B23" s="321" t="s">
        <v>461</v>
      </c>
      <c r="C23" s="322" t="s">
        <v>969</v>
      </c>
      <c r="D23" s="315"/>
      <c r="E23" s="317" t="s">
        <v>1985</v>
      </c>
      <c r="F23" s="318" t="s">
        <v>506</v>
      </c>
      <c r="G23" s="319" t="s">
        <v>1178</v>
      </c>
    </row>
    <row r="24" spans="1:7">
      <c r="A24" s="317" t="s">
        <v>1986</v>
      </c>
      <c r="B24" s="318" t="s">
        <v>524</v>
      </c>
      <c r="C24" s="319" t="s">
        <v>992</v>
      </c>
      <c r="D24" s="315"/>
      <c r="E24" s="317" t="s">
        <v>1987</v>
      </c>
      <c r="F24" s="318" t="s">
        <v>1988</v>
      </c>
      <c r="G24" s="319" t="s">
        <v>1121</v>
      </c>
    </row>
    <row r="25" spans="1:7">
      <c r="A25" s="317" t="s">
        <v>923</v>
      </c>
      <c r="B25" s="318" t="s">
        <v>632</v>
      </c>
      <c r="C25" s="319" t="s">
        <v>924</v>
      </c>
      <c r="D25" s="315"/>
      <c r="E25" s="317" t="s">
        <v>1989</v>
      </c>
      <c r="F25" s="318" t="s">
        <v>509</v>
      </c>
      <c r="G25" s="319" t="s">
        <v>1118</v>
      </c>
    </row>
    <row r="26" spans="1:7">
      <c r="A26" s="317" t="s">
        <v>1990</v>
      </c>
      <c r="B26" s="318" t="s">
        <v>633</v>
      </c>
      <c r="C26" s="319" t="s">
        <v>926</v>
      </c>
      <c r="D26" s="315"/>
      <c r="E26" s="317" t="s">
        <v>1991</v>
      </c>
      <c r="F26" s="318" t="s">
        <v>514</v>
      </c>
      <c r="G26" s="319" t="s">
        <v>990</v>
      </c>
    </row>
    <row r="27" spans="1:7">
      <c r="A27" s="317" t="s">
        <v>1992</v>
      </c>
      <c r="B27" s="318" t="s">
        <v>948</v>
      </c>
      <c r="C27" s="319" t="s">
        <v>950</v>
      </c>
      <c r="D27" s="315"/>
      <c r="E27" s="317" t="s">
        <v>1993</v>
      </c>
      <c r="F27" s="318" t="s">
        <v>1994</v>
      </c>
      <c r="G27" s="319" t="s">
        <v>978</v>
      </c>
    </row>
    <row r="28" spans="1:7">
      <c r="A28" s="317" t="s">
        <v>1995</v>
      </c>
      <c r="B28" s="318" t="s">
        <v>636</v>
      </c>
      <c r="C28" s="319" t="s">
        <v>939</v>
      </c>
      <c r="D28" s="315"/>
      <c r="E28" s="317" t="s">
        <v>1996</v>
      </c>
      <c r="F28" s="318" t="s">
        <v>515</v>
      </c>
      <c r="G28" s="319" t="s">
        <v>1123</v>
      </c>
    </row>
    <row r="29" spans="1:7">
      <c r="A29" s="317" t="s">
        <v>1997</v>
      </c>
      <c r="B29" s="318" t="s">
        <v>449</v>
      </c>
      <c r="C29" s="319" t="s">
        <v>945</v>
      </c>
      <c r="D29" s="315"/>
      <c r="E29" s="317" t="s">
        <v>1998</v>
      </c>
      <c r="F29" s="318" t="s">
        <v>516</v>
      </c>
      <c r="G29" s="319" t="s">
        <v>1126</v>
      </c>
    </row>
    <row r="30" spans="1:7">
      <c r="A30" s="317" t="s">
        <v>1999</v>
      </c>
      <c r="B30" s="318" t="s">
        <v>569</v>
      </c>
      <c r="C30" s="319" t="s">
        <v>1038</v>
      </c>
      <c r="D30" s="315"/>
      <c r="E30" s="317" t="s">
        <v>2000</v>
      </c>
      <c r="F30" s="318" t="s">
        <v>517</v>
      </c>
      <c r="G30" s="319" t="s">
        <v>1129</v>
      </c>
    </row>
    <row r="31" spans="1:7">
      <c r="A31" s="317" t="s">
        <v>2001</v>
      </c>
      <c r="B31" s="318" t="s">
        <v>619</v>
      </c>
      <c r="C31" s="319" t="s">
        <v>912</v>
      </c>
      <c r="D31" s="315"/>
      <c r="E31" s="317" t="s">
        <v>2002</v>
      </c>
      <c r="F31" s="318" t="s">
        <v>658</v>
      </c>
      <c r="G31" s="319" t="s">
        <v>813</v>
      </c>
    </row>
    <row r="32" spans="1:7">
      <c r="A32" s="317" t="s">
        <v>2003</v>
      </c>
      <c r="B32" s="318" t="s">
        <v>620</v>
      </c>
      <c r="C32" s="319" t="s">
        <v>915</v>
      </c>
      <c r="D32" s="315"/>
      <c r="E32" s="317" t="s">
        <v>2004</v>
      </c>
      <c r="F32" s="318" t="s">
        <v>520</v>
      </c>
      <c r="G32" s="319" t="s">
        <v>1181</v>
      </c>
    </row>
    <row r="33" spans="1:7">
      <c r="A33" s="317" t="s">
        <v>2005</v>
      </c>
      <c r="B33" s="318" t="s">
        <v>568</v>
      </c>
      <c r="C33" s="319" t="s">
        <v>1019</v>
      </c>
      <c r="D33" s="315"/>
      <c r="E33" s="317" t="s">
        <v>2006</v>
      </c>
      <c r="F33" s="318" t="s">
        <v>521</v>
      </c>
      <c r="G33" s="319" t="s">
        <v>1131</v>
      </c>
    </row>
    <row r="34" spans="1:7">
      <c r="A34" s="320" t="s">
        <v>2007</v>
      </c>
      <c r="B34" s="321" t="s">
        <v>548</v>
      </c>
      <c r="C34" s="322" t="s">
        <v>995</v>
      </c>
      <c r="D34" s="315"/>
      <c r="E34" s="317" t="s">
        <v>2008</v>
      </c>
      <c r="F34" s="323" t="s">
        <v>1867</v>
      </c>
      <c r="G34" s="319" t="s">
        <v>1869</v>
      </c>
    </row>
    <row r="35" ht="14.25" spans="1:7">
      <c r="A35" s="316" t="s">
        <v>2009</v>
      </c>
      <c r="B35" s="316"/>
      <c r="C35" s="316"/>
      <c r="D35" s="315"/>
      <c r="E35" s="317" t="s">
        <v>2010</v>
      </c>
      <c r="F35" s="318" t="s">
        <v>466</v>
      </c>
      <c r="G35" s="319" t="s">
        <v>1076</v>
      </c>
    </row>
    <row r="36" spans="1:7">
      <c r="A36" s="317" t="s">
        <v>2011</v>
      </c>
      <c r="B36" s="318" t="s">
        <v>572</v>
      </c>
      <c r="C36" s="319" t="s">
        <v>1006</v>
      </c>
      <c r="D36" s="315"/>
      <c r="E36" s="317" t="s">
        <v>2012</v>
      </c>
      <c r="F36" s="318" t="s">
        <v>1534</v>
      </c>
      <c r="G36" s="319" t="s">
        <v>1156</v>
      </c>
    </row>
    <row r="37" spans="1:7">
      <c r="A37" s="317" t="s">
        <v>2013</v>
      </c>
      <c r="B37" s="318" t="s">
        <v>654</v>
      </c>
      <c r="C37" s="319" t="s">
        <v>805</v>
      </c>
      <c r="D37" s="315"/>
      <c r="E37" s="317" t="s">
        <v>2014</v>
      </c>
      <c r="F37" s="318" t="s">
        <v>469</v>
      </c>
      <c r="G37" s="319" t="s">
        <v>1080</v>
      </c>
    </row>
    <row r="38" spans="1:7">
      <c r="A38" s="317" t="s">
        <v>2015</v>
      </c>
      <c r="B38" s="318" t="s">
        <v>434</v>
      </c>
      <c r="C38" s="319" t="s">
        <v>1023</v>
      </c>
      <c r="D38" s="315"/>
      <c r="E38" s="317" t="s">
        <v>2016</v>
      </c>
      <c r="F38" s="318" t="s">
        <v>1723</v>
      </c>
      <c r="G38" s="319" t="s">
        <v>1162</v>
      </c>
    </row>
    <row r="39" spans="1:7">
      <c r="A39" s="317" t="s">
        <v>2017</v>
      </c>
      <c r="B39" s="318" t="s">
        <v>644</v>
      </c>
      <c r="C39" s="319" t="s">
        <v>839</v>
      </c>
      <c r="D39" s="315"/>
      <c r="E39" s="317" t="s">
        <v>2018</v>
      </c>
      <c r="F39" s="318" t="s">
        <v>482</v>
      </c>
      <c r="G39" s="319" t="s">
        <v>1082</v>
      </c>
    </row>
    <row r="40" spans="1:7">
      <c r="A40" s="317" t="s">
        <v>2019</v>
      </c>
      <c r="B40" s="318" t="s">
        <v>436</v>
      </c>
      <c r="C40" s="319" t="s">
        <v>1041</v>
      </c>
      <c r="D40" s="315"/>
      <c r="E40" s="317" t="s">
        <v>2020</v>
      </c>
      <c r="F40" s="318" t="s">
        <v>463</v>
      </c>
      <c r="G40" s="319" t="s">
        <v>1047</v>
      </c>
    </row>
    <row r="41" spans="1:7">
      <c r="A41" s="317" t="s">
        <v>2021</v>
      </c>
      <c r="B41" s="318" t="s">
        <v>490</v>
      </c>
      <c r="C41" s="319" t="s">
        <v>1009</v>
      </c>
      <c r="D41" s="315"/>
      <c r="E41" s="317" t="s">
        <v>2022</v>
      </c>
      <c r="F41" s="318" t="s">
        <v>437</v>
      </c>
      <c r="G41" s="319" t="s">
        <v>1045</v>
      </c>
    </row>
    <row r="42" spans="1:7">
      <c r="A42" s="317" t="s">
        <v>2023</v>
      </c>
      <c r="B42" s="318" t="s">
        <v>576</v>
      </c>
      <c r="C42" s="319" t="s">
        <v>1031</v>
      </c>
      <c r="D42" s="315"/>
      <c r="E42" s="324" t="s">
        <v>2024</v>
      </c>
      <c r="F42" s="318" t="s">
        <v>488</v>
      </c>
      <c r="G42" s="319" t="s">
        <v>1089</v>
      </c>
    </row>
    <row r="43" spans="1:7">
      <c r="A43" s="317" t="s">
        <v>2025</v>
      </c>
      <c r="B43" s="318" t="s">
        <v>574</v>
      </c>
      <c r="C43" s="319" t="s">
        <v>1053</v>
      </c>
      <c r="D43" s="315"/>
      <c r="E43" s="324" t="s">
        <v>2026</v>
      </c>
      <c r="F43" s="318" t="s">
        <v>468</v>
      </c>
      <c r="G43" s="319" t="s">
        <v>1078</v>
      </c>
    </row>
    <row r="44" spans="1:7">
      <c r="A44" s="317" t="s">
        <v>2027</v>
      </c>
      <c r="B44" s="318" t="s">
        <v>567</v>
      </c>
      <c r="C44" s="319" t="s">
        <v>836</v>
      </c>
      <c r="D44" s="315"/>
      <c r="E44" s="324" t="s">
        <v>2028</v>
      </c>
      <c r="F44" s="318" t="s">
        <v>475</v>
      </c>
      <c r="G44" s="319" t="s">
        <v>974</v>
      </c>
    </row>
    <row r="45" spans="1:7">
      <c r="A45" s="317" t="s">
        <v>2029</v>
      </c>
      <c r="B45" s="318" t="s">
        <v>559</v>
      </c>
      <c r="C45" s="319" t="s">
        <v>1015</v>
      </c>
      <c r="D45" s="315"/>
      <c r="E45" s="324" t="s">
        <v>2030</v>
      </c>
      <c r="F45" s="318" t="s">
        <v>487</v>
      </c>
      <c r="G45" s="319" t="s">
        <v>1087</v>
      </c>
    </row>
    <row r="46" spans="1:7">
      <c r="A46" s="317" t="s">
        <v>2031</v>
      </c>
      <c r="B46" s="318" t="s">
        <v>495</v>
      </c>
      <c r="C46" s="319" t="s">
        <v>1012</v>
      </c>
      <c r="D46" s="315"/>
      <c r="E46" s="324" t="s">
        <v>2032</v>
      </c>
      <c r="F46" s="318" t="s">
        <v>641</v>
      </c>
      <c r="G46" s="319" t="s">
        <v>954</v>
      </c>
    </row>
    <row r="47" spans="1:7">
      <c r="A47" s="317" t="s">
        <v>2033</v>
      </c>
      <c r="B47" s="318" t="s">
        <v>499</v>
      </c>
      <c r="C47" s="319" t="s">
        <v>1026</v>
      </c>
      <c r="D47" s="315"/>
      <c r="E47" s="324" t="s">
        <v>2034</v>
      </c>
      <c r="F47" s="318" t="s">
        <v>502</v>
      </c>
      <c r="G47" s="319" t="s">
        <v>1103</v>
      </c>
    </row>
    <row r="48" spans="1:7">
      <c r="A48" s="317" t="s">
        <v>2035</v>
      </c>
      <c r="B48" s="318" t="s">
        <v>1002</v>
      </c>
      <c r="C48" s="319" t="s">
        <v>1004</v>
      </c>
      <c r="D48" s="315"/>
      <c r="E48" s="324" t="s">
        <v>2036</v>
      </c>
      <c r="F48" s="318" t="s">
        <v>503</v>
      </c>
      <c r="G48" s="319" t="s">
        <v>1106</v>
      </c>
    </row>
    <row r="49" ht="14.25" spans="1:7">
      <c r="A49" s="316" t="s">
        <v>2037</v>
      </c>
      <c r="B49" s="316"/>
      <c r="C49" s="316"/>
      <c r="D49" s="315"/>
      <c r="E49" s="324" t="s">
        <v>2038</v>
      </c>
      <c r="F49" s="318" t="s">
        <v>525</v>
      </c>
      <c r="G49" s="319" t="s">
        <v>1134</v>
      </c>
    </row>
    <row r="50" spans="1:7">
      <c r="A50" s="317" t="s">
        <v>2039</v>
      </c>
      <c r="B50" s="318" t="s">
        <v>1646</v>
      </c>
      <c r="C50" s="319" t="s">
        <v>1339</v>
      </c>
      <c r="D50" s="315"/>
      <c r="E50" s="324" t="s">
        <v>2040</v>
      </c>
      <c r="F50" s="318" t="s">
        <v>2041</v>
      </c>
      <c r="G50" s="319" t="s">
        <v>1137</v>
      </c>
    </row>
    <row r="51" spans="1:7">
      <c r="A51" s="317" t="s">
        <v>2042</v>
      </c>
      <c r="B51" s="318" t="s">
        <v>2043</v>
      </c>
      <c r="C51" s="319" t="s">
        <v>1230</v>
      </c>
      <c r="D51" s="315"/>
      <c r="E51" s="324" t="s">
        <v>2044</v>
      </c>
      <c r="F51" s="318" t="s">
        <v>484</v>
      </c>
      <c r="G51" s="319" t="s">
        <v>1173</v>
      </c>
    </row>
    <row r="52" spans="1:7">
      <c r="A52" s="317" t="s">
        <v>1232</v>
      </c>
      <c r="B52" s="318" t="s">
        <v>439</v>
      </c>
      <c r="C52" s="319" t="s">
        <v>1233</v>
      </c>
      <c r="D52" s="315"/>
      <c r="E52" s="324" t="s">
        <v>2045</v>
      </c>
      <c r="F52" s="318" t="s">
        <v>555</v>
      </c>
      <c r="G52" s="319" t="s">
        <v>1036</v>
      </c>
    </row>
    <row r="53" spans="1:7">
      <c r="A53" s="317" t="s">
        <v>2046</v>
      </c>
      <c r="B53" s="318" t="s">
        <v>2047</v>
      </c>
      <c r="C53" s="319" t="s">
        <v>1215</v>
      </c>
      <c r="D53" s="315"/>
      <c r="E53" s="324" t="s">
        <v>2048</v>
      </c>
      <c r="F53" s="318" t="s">
        <v>2049</v>
      </c>
      <c r="G53" s="319" t="s">
        <v>1164</v>
      </c>
    </row>
    <row r="54" spans="1:7">
      <c r="A54" s="317" t="s">
        <v>2050</v>
      </c>
      <c r="B54" s="318" t="s">
        <v>2051</v>
      </c>
      <c r="C54" s="319" t="s">
        <v>1227</v>
      </c>
      <c r="D54" s="315"/>
      <c r="E54" s="324" t="s">
        <v>2052</v>
      </c>
      <c r="F54" s="318" t="s">
        <v>496</v>
      </c>
      <c r="G54" s="319" t="s">
        <v>1050</v>
      </c>
    </row>
    <row r="55" spans="1:7">
      <c r="A55" s="317" t="s">
        <v>2053</v>
      </c>
      <c r="B55" s="318" t="s">
        <v>2054</v>
      </c>
      <c r="C55" s="319" t="s">
        <v>1237</v>
      </c>
      <c r="D55" s="315"/>
      <c r="E55" s="324" t="s">
        <v>2055</v>
      </c>
      <c r="F55" s="318" t="s">
        <v>483</v>
      </c>
      <c r="G55" s="319" t="s">
        <v>308</v>
      </c>
    </row>
    <row r="56" spans="1:7">
      <c r="A56" s="317" t="s">
        <v>2056</v>
      </c>
      <c r="B56" s="323" t="s">
        <v>440</v>
      </c>
      <c r="C56" s="319" t="s">
        <v>1235</v>
      </c>
      <c r="D56" s="315"/>
      <c r="E56" s="324" t="s">
        <v>2057</v>
      </c>
      <c r="F56" s="318" t="s">
        <v>498</v>
      </c>
      <c r="G56" s="319" t="s">
        <v>1101</v>
      </c>
    </row>
    <row r="57" spans="1:7">
      <c r="A57" s="317" t="s">
        <v>2058</v>
      </c>
      <c r="B57" s="318" t="s">
        <v>2059</v>
      </c>
      <c r="C57" s="319" t="s">
        <v>2060</v>
      </c>
      <c r="D57" s="315"/>
      <c r="E57" s="324" t="s">
        <v>2061</v>
      </c>
      <c r="F57" s="318" t="s">
        <v>2062</v>
      </c>
      <c r="G57" s="319" t="s">
        <v>1175</v>
      </c>
    </row>
    <row r="58" spans="1:7">
      <c r="A58" s="317" t="s">
        <v>2063</v>
      </c>
      <c r="B58" s="318" t="s">
        <v>2064</v>
      </c>
      <c r="C58" s="319" t="s">
        <v>1247</v>
      </c>
      <c r="D58" s="315"/>
      <c r="E58" s="324" t="s">
        <v>2065</v>
      </c>
      <c r="F58" s="318" t="s">
        <v>501</v>
      </c>
      <c r="G58" s="319" t="s">
        <v>1858</v>
      </c>
    </row>
    <row r="59" spans="1:7">
      <c r="A59" s="317" t="s">
        <v>1239</v>
      </c>
      <c r="B59" s="318" t="s">
        <v>2066</v>
      </c>
      <c r="C59" s="319" t="s">
        <v>1240</v>
      </c>
      <c r="D59" s="315"/>
      <c r="E59" s="324" t="s">
        <v>2067</v>
      </c>
      <c r="F59" s="323" t="s">
        <v>2068</v>
      </c>
      <c r="G59" s="319" t="s">
        <v>987</v>
      </c>
    </row>
    <row r="60" spans="1:7">
      <c r="A60" s="317" t="s">
        <v>2069</v>
      </c>
      <c r="B60" s="318" t="s">
        <v>451</v>
      </c>
      <c r="C60" s="319" t="s">
        <v>1244</v>
      </c>
      <c r="D60" s="315"/>
      <c r="E60" s="324" t="s">
        <v>2070</v>
      </c>
      <c r="F60" s="318" t="s">
        <v>535</v>
      </c>
      <c r="G60" s="319" t="s">
        <v>1139</v>
      </c>
    </row>
    <row r="61" spans="1:7">
      <c r="A61" s="317" t="s">
        <v>1248</v>
      </c>
      <c r="B61" s="318" t="s">
        <v>2071</v>
      </c>
      <c r="C61" s="319" t="s">
        <v>1249</v>
      </c>
      <c r="D61" s="315"/>
      <c r="E61" s="320" t="s">
        <v>2072</v>
      </c>
      <c r="F61" s="321" t="s">
        <v>2073</v>
      </c>
      <c r="G61" s="322" t="s">
        <v>1874</v>
      </c>
    </row>
    <row r="62" spans="1:7">
      <c r="A62" s="317" t="s">
        <v>2074</v>
      </c>
      <c r="B62" s="318" t="s">
        <v>444</v>
      </c>
      <c r="C62" s="319" t="s">
        <v>1217</v>
      </c>
      <c r="D62" s="315"/>
      <c r="E62" s="324" t="s">
        <v>2075</v>
      </c>
      <c r="F62" s="318" t="s">
        <v>541</v>
      </c>
      <c r="G62" s="319" t="s">
        <v>1147</v>
      </c>
    </row>
    <row r="63" spans="1:7">
      <c r="A63" s="317" t="s">
        <v>2076</v>
      </c>
      <c r="B63" s="318" t="s">
        <v>558</v>
      </c>
      <c r="C63" s="319" t="s">
        <v>1326</v>
      </c>
      <c r="D63" s="315"/>
      <c r="E63" s="324" t="s">
        <v>2077</v>
      </c>
      <c r="F63" s="318" t="s">
        <v>458</v>
      </c>
      <c r="G63" s="319" t="s">
        <v>1073</v>
      </c>
    </row>
    <row r="64" spans="1:7">
      <c r="A64" s="317" t="s">
        <v>2078</v>
      </c>
      <c r="B64" s="318" t="s">
        <v>2079</v>
      </c>
      <c r="C64" s="319" t="s">
        <v>1336</v>
      </c>
      <c r="D64" s="315"/>
      <c r="E64" s="324" t="s">
        <v>2080</v>
      </c>
      <c r="F64" s="318" t="s">
        <v>543</v>
      </c>
      <c r="G64" s="319" t="s">
        <v>1150</v>
      </c>
    </row>
    <row r="65" spans="1:7">
      <c r="A65" s="317" t="s">
        <v>2081</v>
      </c>
      <c r="B65" s="318" t="s">
        <v>2082</v>
      </c>
      <c r="C65" s="319" t="s">
        <v>1278</v>
      </c>
      <c r="D65" s="315"/>
      <c r="E65" s="324" t="s">
        <v>2083</v>
      </c>
      <c r="F65" s="318" t="s">
        <v>547</v>
      </c>
      <c r="G65" s="319" t="s">
        <v>1056</v>
      </c>
    </row>
    <row r="66" spans="1:7">
      <c r="A66" s="317" t="s">
        <v>2084</v>
      </c>
      <c r="B66" s="318" t="s">
        <v>655</v>
      </c>
      <c r="C66" s="319" t="s">
        <v>1888</v>
      </c>
      <c r="D66" s="315"/>
      <c r="E66" s="324" t="s">
        <v>2085</v>
      </c>
      <c r="F66" s="318" t="s">
        <v>550</v>
      </c>
      <c r="G66" s="319" t="s">
        <v>997</v>
      </c>
    </row>
    <row r="67" spans="1:7">
      <c r="A67" s="317" t="s">
        <v>2086</v>
      </c>
      <c r="B67" s="318" t="s">
        <v>2087</v>
      </c>
      <c r="C67" s="319" t="s">
        <v>1287</v>
      </c>
      <c r="D67" s="315"/>
      <c r="E67" s="324" t="s">
        <v>2088</v>
      </c>
      <c r="F67" s="318" t="s">
        <v>560</v>
      </c>
      <c r="G67" s="319" t="s">
        <v>1153</v>
      </c>
    </row>
    <row r="68" spans="1:7">
      <c r="A68" s="317" t="s">
        <v>2089</v>
      </c>
      <c r="B68" s="318" t="s">
        <v>522</v>
      </c>
      <c r="C68" s="319" t="s">
        <v>1292</v>
      </c>
      <c r="D68" s="315"/>
      <c r="E68" s="324" t="s">
        <v>2090</v>
      </c>
      <c r="F68" s="318" t="s">
        <v>573</v>
      </c>
      <c r="G68" s="319" t="s">
        <v>1092</v>
      </c>
    </row>
    <row r="69" ht="14.25" spans="1:7">
      <c r="A69" s="317" t="s">
        <v>2091</v>
      </c>
      <c r="B69" s="318" t="s">
        <v>2092</v>
      </c>
      <c r="C69" s="319" t="s">
        <v>831</v>
      </c>
      <c r="D69" s="315"/>
      <c r="E69" s="360" t="s">
        <v>2093</v>
      </c>
      <c r="F69" s="361"/>
      <c r="G69" s="362"/>
    </row>
    <row r="70" spans="1:7">
      <c r="A70" s="317" t="s">
        <v>2094</v>
      </c>
      <c r="B70" s="318" t="s">
        <v>519</v>
      </c>
      <c r="C70" s="319" t="s">
        <v>1290</v>
      </c>
      <c r="D70" s="315"/>
      <c r="E70" s="324" t="s">
        <v>2095</v>
      </c>
      <c r="F70" s="318" t="s">
        <v>591</v>
      </c>
      <c r="G70" s="319" t="s">
        <v>777</v>
      </c>
    </row>
    <row r="71" ht="14.25" spans="1:7">
      <c r="A71" s="317" t="s">
        <v>2096</v>
      </c>
      <c r="B71" s="318" t="s">
        <v>2097</v>
      </c>
      <c r="C71" s="319"/>
      <c r="D71" s="315"/>
      <c r="E71" s="316" t="s">
        <v>2098</v>
      </c>
      <c r="F71" s="316"/>
      <c r="G71" s="316"/>
    </row>
    <row r="72" spans="1:7">
      <c r="A72" s="317" t="s">
        <v>2099</v>
      </c>
      <c r="B72" s="318" t="s">
        <v>781</v>
      </c>
      <c r="C72" s="319" t="s">
        <v>2100</v>
      </c>
      <c r="D72" s="315"/>
      <c r="E72" s="324" t="s">
        <v>2101</v>
      </c>
      <c r="F72" s="318" t="s">
        <v>607</v>
      </c>
      <c r="G72" s="319" t="s">
        <v>877</v>
      </c>
    </row>
    <row r="73" spans="1:7">
      <c r="A73" s="317" t="s">
        <v>2102</v>
      </c>
      <c r="B73" s="318" t="s">
        <v>660</v>
      </c>
      <c r="C73" s="319" t="s">
        <v>1892</v>
      </c>
      <c r="D73" s="315"/>
      <c r="E73" s="324" t="s">
        <v>2103</v>
      </c>
      <c r="F73" s="318" t="s">
        <v>609</v>
      </c>
      <c r="G73" s="319" t="s">
        <v>849</v>
      </c>
    </row>
    <row r="74" spans="1:7">
      <c r="A74" s="317" t="s">
        <v>2104</v>
      </c>
      <c r="B74" s="318" t="s">
        <v>443</v>
      </c>
      <c r="C74" s="319" t="s">
        <v>1189</v>
      </c>
      <c r="D74" s="315"/>
      <c r="E74" s="324" t="s">
        <v>2105</v>
      </c>
      <c r="F74" s="318" t="s">
        <v>2106</v>
      </c>
      <c r="G74" s="319" t="s">
        <v>952</v>
      </c>
    </row>
    <row r="75" spans="1:7">
      <c r="A75" s="317" t="s">
        <v>2107</v>
      </c>
      <c r="B75" s="318" t="s">
        <v>491</v>
      </c>
      <c r="C75" s="319" t="s">
        <v>1273</v>
      </c>
      <c r="D75" s="315"/>
      <c r="E75" s="324" t="s">
        <v>2108</v>
      </c>
      <c r="F75" s="318" t="s">
        <v>625</v>
      </c>
      <c r="G75" s="319" t="s">
        <v>864</v>
      </c>
    </row>
    <row r="76" spans="1:7">
      <c r="A76" s="317" t="s">
        <v>2109</v>
      </c>
      <c r="B76" s="318" t="s">
        <v>561</v>
      </c>
      <c r="C76" s="319" t="s">
        <v>1212</v>
      </c>
      <c r="D76" s="315"/>
      <c r="E76" s="317" t="s">
        <v>2110</v>
      </c>
      <c r="F76" s="318" t="s">
        <v>616</v>
      </c>
      <c r="G76" s="319" t="s">
        <v>859</v>
      </c>
    </row>
    <row r="77" spans="1:7">
      <c r="A77" s="317" t="s">
        <v>2111</v>
      </c>
      <c r="B77" s="318" t="s">
        <v>471</v>
      </c>
      <c r="C77" s="319" t="s">
        <v>1258</v>
      </c>
      <c r="D77" s="315"/>
      <c r="E77" s="317" t="s">
        <v>2112</v>
      </c>
      <c r="F77" s="318" t="s">
        <v>626</v>
      </c>
      <c r="G77" s="319" t="s">
        <v>888</v>
      </c>
    </row>
    <row r="78" spans="1:7">
      <c r="A78" s="317" t="s">
        <v>2113</v>
      </c>
      <c r="B78" s="318" t="s">
        <v>650</v>
      </c>
      <c r="C78" s="319" t="s">
        <v>799</v>
      </c>
      <c r="D78" s="315"/>
      <c r="E78" s="317" t="s">
        <v>2114</v>
      </c>
      <c r="F78" s="318" t="s">
        <v>2115</v>
      </c>
      <c r="G78" s="319" t="s">
        <v>2116</v>
      </c>
    </row>
    <row r="79" spans="1:7">
      <c r="A79" s="317" t="s">
        <v>2117</v>
      </c>
      <c r="B79" s="318" t="s">
        <v>2118</v>
      </c>
      <c r="C79" s="319" t="s">
        <v>1203</v>
      </c>
      <c r="D79" s="315"/>
      <c r="E79" s="317" t="s">
        <v>2119</v>
      </c>
      <c r="F79" s="318" t="s">
        <v>611</v>
      </c>
      <c r="G79" s="319" t="s">
        <v>879</v>
      </c>
    </row>
    <row r="80" spans="1:7">
      <c r="A80" s="317" t="s">
        <v>2120</v>
      </c>
      <c r="B80" s="323" t="s">
        <v>2121</v>
      </c>
      <c r="C80" s="319" t="s">
        <v>1276</v>
      </c>
      <c r="D80" s="315"/>
      <c r="E80" s="317" t="s">
        <v>2122</v>
      </c>
      <c r="F80" s="318" t="s">
        <v>614</v>
      </c>
      <c r="G80" s="319" t="s">
        <v>881</v>
      </c>
    </row>
    <row r="81" spans="1:7">
      <c r="A81" s="317" t="s">
        <v>1200</v>
      </c>
      <c r="B81" s="318" t="s">
        <v>459</v>
      </c>
      <c r="C81" s="319" t="s">
        <v>1192</v>
      </c>
      <c r="D81" s="315"/>
      <c r="E81" s="317" t="s">
        <v>2123</v>
      </c>
      <c r="F81" s="318" t="s">
        <v>612</v>
      </c>
      <c r="G81" s="319" t="s">
        <v>854</v>
      </c>
    </row>
    <row r="82" spans="1:7">
      <c r="A82" s="317" t="s">
        <v>2124</v>
      </c>
      <c r="B82" s="318" t="s">
        <v>460</v>
      </c>
      <c r="C82" s="319" t="s">
        <v>1201</v>
      </c>
      <c r="D82" s="315"/>
      <c r="E82" s="317" t="s">
        <v>2125</v>
      </c>
      <c r="F82" s="318" t="s">
        <v>2126</v>
      </c>
      <c r="G82" s="319" t="s">
        <v>852</v>
      </c>
    </row>
    <row r="83" spans="1:7">
      <c r="A83" s="320" t="s">
        <v>2127</v>
      </c>
      <c r="B83" s="321" t="s">
        <v>2128</v>
      </c>
      <c r="C83" s="322" t="s">
        <v>788</v>
      </c>
      <c r="D83" s="315"/>
      <c r="E83" s="317" t="s">
        <v>2129</v>
      </c>
      <c r="F83" s="318" t="s">
        <v>627</v>
      </c>
      <c r="G83" s="319" t="s">
        <v>891</v>
      </c>
    </row>
    <row r="84" spans="1:7">
      <c r="A84" s="317" t="s">
        <v>2130</v>
      </c>
      <c r="B84" s="318" t="s">
        <v>462</v>
      </c>
      <c r="C84" s="319" t="s">
        <v>1252</v>
      </c>
      <c r="D84" s="315"/>
      <c r="E84" s="317" t="s">
        <v>2131</v>
      </c>
      <c r="F84" s="318" t="s">
        <v>631</v>
      </c>
      <c r="G84" s="319" t="s">
        <v>867</v>
      </c>
    </row>
    <row r="85" spans="1:7">
      <c r="A85" s="317" t="s">
        <v>2132</v>
      </c>
      <c r="B85" s="318" t="s">
        <v>523</v>
      </c>
      <c r="C85" s="319" t="s">
        <v>1295</v>
      </c>
      <c r="D85" s="315"/>
      <c r="E85" s="317" t="s">
        <v>2133</v>
      </c>
      <c r="F85" s="318" t="s">
        <v>634</v>
      </c>
      <c r="G85" s="319" t="s">
        <v>899</v>
      </c>
    </row>
    <row r="86" spans="1:7">
      <c r="A86" s="317" t="s">
        <v>2134</v>
      </c>
      <c r="B86" s="318" t="s">
        <v>566</v>
      </c>
      <c r="C86" s="319" t="s">
        <v>794</v>
      </c>
      <c r="D86" s="315"/>
      <c r="E86" s="317" t="s">
        <v>2135</v>
      </c>
      <c r="F86" s="318" t="s">
        <v>635</v>
      </c>
      <c r="G86" s="319" t="s">
        <v>902</v>
      </c>
    </row>
    <row r="87" spans="1:7">
      <c r="A87" s="317" t="s">
        <v>2136</v>
      </c>
      <c r="B87" s="318" t="s">
        <v>1396</v>
      </c>
      <c r="C87" s="319" t="s">
        <v>1255</v>
      </c>
      <c r="D87" s="315"/>
      <c r="E87" s="317" t="s">
        <v>2137</v>
      </c>
      <c r="F87" s="318" t="s">
        <v>604</v>
      </c>
      <c r="G87" s="319" t="s">
        <v>875</v>
      </c>
    </row>
    <row r="88" spans="1:7">
      <c r="A88" s="317" t="s">
        <v>2138</v>
      </c>
      <c r="B88" s="318" t="s">
        <v>2139</v>
      </c>
      <c r="C88" s="319" t="s">
        <v>791</v>
      </c>
      <c r="D88" s="315"/>
      <c r="E88" s="317" t="s">
        <v>2140</v>
      </c>
      <c r="F88" s="318" t="s">
        <v>637</v>
      </c>
      <c r="G88" s="319" t="s">
        <v>872</v>
      </c>
    </row>
    <row r="89" spans="1:7">
      <c r="A89" s="317" t="s">
        <v>2141</v>
      </c>
      <c r="B89" s="318" t="s">
        <v>2142</v>
      </c>
      <c r="C89" s="319" t="s">
        <v>1273</v>
      </c>
      <c r="D89" s="315"/>
      <c r="E89" s="317" t="s">
        <v>2143</v>
      </c>
      <c r="F89" s="318" t="s">
        <v>621</v>
      </c>
      <c r="G89" s="319" t="s">
        <v>885</v>
      </c>
    </row>
    <row r="90" spans="1:7">
      <c r="A90" s="317" t="s">
        <v>2144</v>
      </c>
      <c r="B90" s="323" t="s">
        <v>2145</v>
      </c>
      <c r="C90" s="319"/>
      <c r="D90" s="315"/>
      <c r="E90" s="317" t="s">
        <v>2146</v>
      </c>
      <c r="F90" s="318" t="s">
        <v>622</v>
      </c>
      <c r="G90" s="319" t="s">
        <v>862</v>
      </c>
    </row>
    <row r="91" spans="1:7">
      <c r="A91" s="317" t="s">
        <v>779</v>
      </c>
      <c r="B91" s="318" t="s">
        <v>643</v>
      </c>
      <c r="C91" s="319" t="s">
        <v>780</v>
      </c>
      <c r="D91" s="315"/>
      <c r="E91" s="317" t="s">
        <v>2147</v>
      </c>
      <c r="F91" s="318" t="s">
        <v>628</v>
      </c>
      <c r="G91" s="319" t="s">
        <v>893</v>
      </c>
    </row>
    <row r="92" spans="1:7">
      <c r="A92" s="324" t="s">
        <v>2148</v>
      </c>
      <c r="B92" s="339" t="s">
        <v>442</v>
      </c>
      <c r="C92" s="319" t="s">
        <v>1329</v>
      </c>
      <c r="D92" s="315"/>
      <c r="E92" s="317" t="s">
        <v>2149</v>
      </c>
      <c r="F92" s="318" t="s">
        <v>629</v>
      </c>
      <c r="G92" s="319" t="s">
        <v>896</v>
      </c>
    </row>
    <row r="93" spans="1:7">
      <c r="A93" s="324" t="s">
        <v>2150</v>
      </c>
      <c r="B93" s="339" t="s">
        <v>513</v>
      </c>
      <c r="C93" s="319" t="s">
        <v>1206</v>
      </c>
      <c r="D93" s="315"/>
      <c r="E93" s="317" t="s">
        <v>2151</v>
      </c>
      <c r="F93" s="318" t="s">
        <v>639</v>
      </c>
      <c r="G93" s="319" t="s">
        <v>869</v>
      </c>
    </row>
    <row r="94" spans="1:7">
      <c r="A94" s="324" t="s">
        <v>2152</v>
      </c>
      <c r="B94" s="340" t="s">
        <v>2153</v>
      </c>
      <c r="C94" s="319" t="s">
        <v>2154</v>
      </c>
      <c r="D94" s="315"/>
      <c r="E94" s="317" t="s">
        <v>2155</v>
      </c>
      <c r="F94" s="318" t="s">
        <v>613</v>
      </c>
      <c r="G94" s="319" t="s">
        <v>857</v>
      </c>
    </row>
    <row r="95" ht="14.25" spans="1:7">
      <c r="A95" s="324" t="s">
        <v>2156</v>
      </c>
      <c r="B95" s="339" t="s">
        <v>2157</v>
      </c>
      <c r="C95" s="319" t="s">
        <v>2158</v>
      </c>
      <c r="D95" s="315"/>
      <c r="E95" s="316" t="s">
        <v>2159</v>
      </c>
      <c r="F95" s="316"/>
      <c r="G95" s="316"/>
    </row>
    <row r="96" spans="1:7">
      <c r="A96" s="324" t="s">
        <v>2160</v>
      </c>
      <c r="B96" s="339" t="s">
        <v>1508</v>
      </c>
      <c r="C96" s="319" t="s">
        <v>783</v>
      </c>
      <c r="D96" s="315"/>
      <c r="E96" s="317" t="s">
        <v>2161</v>
      </c>
      <c r="F96" s="318" t="s">
        <v>600</v>
      </c>
      <c r="G96" s="319" t="s">
        <v>842</v>
      </c>
    </row>
    <row r="97" spans="1:7">
      <c r="A97" s="324" t="s">
        <v>817</v>
      </c>
      <c r="B97" s="339" t="s">
        <v>2162</v>
      </c>
      <c r="C97" s="319" t="s">
        <v>1339</v>
      </c>
      <c r="D97" s="315"/>
      <c r="E97" s="317" t="s">
        <v>2163</v>
      </c>
      <c r="F97" s="318" t="s">
        <v>601</v>
      </c>
      <c r="G97" s="319" t="s">
        <v>845</v>
      </c>
    </row>
    <row r="98" ht="14.25" spans="1:7">
      <c r="A98" s="324" t="s">
        <v>2164</v>
      </c>
      <c r="B98" s="339" t="s">
        <v>2165</v>
      </c>
      <c r="C98" s="319" t="s">
        <v>1298</v>
      </c>
      <c r="D98" s="315"/>
      <c r="E98" s="316" t="s">
        <v>2166</v>
      </c>
      <c r="F98" s="316"/>
      <c r="G98" s="316"/>
    </row>
    <row r="99" spans="1:7">
      <c r="A99" s="324" t="s">
        <v>2167</v>
      </c>
      <c r="B99" s="339" t="s">
        <v>2168</v>
      </c>
      <c r="C99" s="319" t="s">
        <v>1303</v>
      </c>
      <c r="D99" s="315"/>
      <c r="E99" s="317" t="s">
        <v>2169</v>
      </c>
      <c r="F99" s="318" t="s">
        <v>638</v>
      </c>
      <c r="G99" s="319" t="s">
        <v>834</v>
      </c>
    </row>
    <row r="100" ht="14.25" spans="1:7">
      <c r="A100" s="324" t="s">
        <v>1305</v>
      </c>
      <c r="B100" s="339" t="s">
        <v>1692</v>
      </c>
      <c r="C100" s="319" t="s">
        <v>1306</v>
      </c>
      <c r="D100" s="315"/>
      <c r="E100" s="316" t="s">
        <v>2170</v>
      </c>
      <c r="F100" s="316"/>
      <c r="G100" s="316"/>
    </row>
    <row r="101" spans="1:7">
      <c r="A101" s="324" t="s">
        <v>2171</v>
      </c>
      <c r="B101" s="339" t="s">
        <v>2172</v>
      </c>
      <c r="C101" s="319" t="s">
        <v>1309</v>
      </c>
      <c r="D101" s="315"/>
      <c r="E101" s="317" t="s">
        <v>2173</v>
      </c>
      <c r="F101" s="318" t="s">
        <v>312</v>
      </c>
      <c r="G101" s="319" t="s">
        <v>761</v>
      </c>
    </row>
    <row r="102" ht="14.25" spans="1:7">
      <c r="A102" s="324" t="s">
        <v>2174</v>
      </c>
      <c r="B102" s="339" t="s">
        <v>1307</v>
      </c>
      <c r="C102" s="319" t="s">
        <v>1900</v>
      </c>
      <c r="D102" s="315"/>
      <c r="E102" s="316" t="s">
        <v>2175</v>
      </c>
      <c r="F102" s="316"/>
      <c r="G102" s="316"/>
    </row>
    <row r="103" spans="1:7">
      <c r="A103" s="324" t="s">
        <v>2176</v>
      </c>
      <c r="B103" s="339" t="s">
        <v>2177</v>
      </c>
      <c r="C103" s="319" t="s">
        <v>1209</v>
      </c>
      <c r="D103" s="315"/>
      <c r="E103" s="317" t="s">
        <v>2178</v>
      </c>
      <c r="F103" s="318" t="s">
        <v>579</v>
      </c>
      <c r="G103" s="319" t="s">
        <v>746</v>
      </c>
    </row>
    <row r="104" ht="14.25" spans="1:7">
      <c r="A104" s="324" t="s">
        <v>2179</v>
      </c>
      <c r="B104" s="339" t="s">
        <v>473</v>
      </c>
      <c r="C104" s="319" t="s">
        <v>1261</v>
      </c>
      <c r="D104" s="315"/>
      <c r="E104" s="316" t="s">
        <v>2180</v>
      </c>
      <c r="F104" s="316"/>
      <c r="G104" s="316"/>
    </row>
    <row r="105" spans="1:7">
      <c r="A105" s="324" t="s">
        <v>2181</v>
      </c>
      <c r="B105" s="339" t="s">
        <v>1262</v>
      </c>
      <c r="C105" s="319" t="s">
        <v>1264</v>
      </c>
      <c r="D105" s="315"/>
      <c r="E105" s="317" t="s">
        <v>2182</v>
      </c>
      <c r="F105" s="318" t="s">
        <v>580</v>
      </c>
      <c r="G105" s="319" t="s">
        <v>752</v>
      </c>
    </row>
    <row r="106" ht="14.25" spans="1:7">
      <c r="A106" s="324" t="s">
        <v>2183</v>
      </c>
      <c r="B106" s="339" t="s">
        <v>648</v>
      </c>
      <c r="C106" s="319" t="s">
        <v>1333</v>
      </c>
      <c r="D106" s="315"/>
      <c r="E106" s="316" t="s">
        <v>2184</v>
      </c>
      <c r="F106" s="316"/>
      <c r="G106" s="316"/>
    </row>
    <row r="107" spans="1:7">
      <c r="A107" s="324" t="s">
        <v>2185</v>
      </c>
      <c r="B107" s="339" t="s">
        <v>545</v>
      </c>
      <c r="C107" s="319" t="s">
        <v>1324</v>
      </c>
      <c r="D107" s="315"/>
      <c r="E107" s="317" t="s">
        <v>2186</v>
      </c>
      <c r="F107" s="318" t="s">
        <v>585</v>
      </c>
      <c r="G107" s="319" t="s">
        <v>741</v>
      </c>
    </row>
    <row r="108" ht="14.25" spans="1:7">
      <c r="A108" s="324" t="s">
        <v>2187</v>
      </c>
      <c r="B108" s="339" t="s">
        <v>2188</v>
      </c>
      <c r="C108" s="319" t="s">
        <v>1267</v>
      </c>
      <c r="D108" s="315"/>
      <c r="E108" s="316" t="s">
        <v>2189</v>
      </c>
      <c r="F108" s="316"/>
      <c r="G108" s="316"/>
    </row>
    <row r="109" spans="1:7">
      <c r="A109" s="324" t="s">
        <v>2190</v>
      </c>
      <c r="B109" s="339" t="s">
        <v>479</v>
      </c>
      <c r="C109" s="319" t="s">
        <v>1270</v>
      </c>
      <c r="D109" s="315"/>
      <c r="E109" s="317" t="s">
        <v>2191</v>
      </c>
      <c r="F109" s="318" t="s">
        <v>2192</v>
      </c>
      <c r="G109" s="319" t="s">
        <v>771</v>
      </c>
    </row>
    <row r="110" ht="14.25" spans="1:7">
      <c r="A110" s="324" t="s">
        <v>2193</v>
      </c>
      <c r="B110" s="339" t="s">
        <v>481</v>
      </c>
      <c r="C110" s="319" t="s">
        <v>1195</v>
      </c>
      <c r="D110" s="315"/>
      <c r="E110" s="316" t="s">
        <v>2194</v>
      </c>
      <c r="F110" s="316"/>
      <c r="G110" s="316"/>
    </row>
    <row r="111" spans="1:7">
      <c r="A111" s="324" t="s">
        <v>2195</v>
      </c>
      <c r="B111" s="339" t="s">
        <v>552</v>
      </c>
      <c r="C111" s="319" t="s">
        <v>1223</v>
      </c>
      <c r="D111" s="315"/>
      <c r="E111" s="317" t="s">
        <v>2196</v>
      </c>
      <c r="F111" s="318" t="s">
        <v>2197</v>
      </c>
      <c r="G111" s="319" t="s">
        <v>765</v>
      </c>
    </row>
    <row r="112" spans="1:7">
      <c r="A112" s="324" t="s">
        <v>1311</v>
      </c>
      <c r="B112" s="339" t="s">
        <v>1310</v>
      </c>
      <c r="C112" s="319" t="s">
        <v>1312</v>
      </c>
      <c r="D112" s="315"/>
      <c r="E112" s="317" t="s">
        <v>2198</v>
      </c>
      <c r="F112" s="318" t="s">
        <v>595</v>
      </c>
      <c r="G112" s="319" t="s">
        <v>768</v>
      </c>
    </row>
    <row r="113" spans="1:7">
      <c r="A113" s="324" t="s">
        <v>2199</v>
      </c>
      <c r="B113" s="339" t="s">
        <v>2200</v>
      </c>
      <c r="C113" s="319" t="s">
        <v>1318</v>
      </c>
      <c r="D113" s="315"/>
      <c r="E113" s="317" t="s">
        <v>2201</v>
      </c>
      <c r="F113" s="318" t="s">
        <v>1478</v>
      </c>
      <c r="G113" s="319" t="s">
        <v>2202</v>
      </c>
    </row>
    <row r="114" ht="14.25" spans="1:7">
      <c r="A114" s="324" t="s">
        <v>790</v>
      </c>
      <c r="B114" s="339" t="s">
        <v>1540</v>
      </c>
      <c r="C114" s="319"/>
      <c r="D114" s="315"/>
      <c r="E114" s="316" t="s">
        <v>2203</v>
      </c>
      <c r="F114" s="316"/>
      <c r="G114" s="316"/>
    </row>
    <row r="115" spans="1:7">
      <c r="A115" s="324" t="s">
        <v>2204</v>
      </c>
      <c r="B115" s="339" t="s">
        <v>2205</v>
      </c>
      <c r="C115" s="319" t="s">
        <v>2206</v>
      </c>
      <c r="D115" s="315"/>
      <c r="E115" s="317" t="s">
        <v>2207</v>
      </c>
      <c r="F115" s="318" t="s">
        <v>747</v>
      </c>
      <c r="G115" s="319" t="s">
        <v>749</v>
      </c>
    </row>
    <row r="116" ht="14.25" spans="1:7">
      <c r="A116" s="324" t="s">
        <v>2208</v>
      </c>
      <c r="B116" s="340" t="s">
        <v>1712</v>
      </c>
      <c r="C116" s="319" t="s">
        <v>2209</v>
      </c>
      <c r="D116" s="315"/>
      <c r="E116" s="316" t="s">
        <v>2210</v>
      </c>
      <c r="F116" s="316"/>
      <c r="G116" s="316"/>
    </row>
    <row r="117" spans="1:7">
      <c r="A117" s="324" t="s">
        <v>2211</v>
      </c>
      <c r="B117" s="339" t="s">
        <v>577</v>
      </c>
      <c r="C117" s="319" t="s">
        <v>1209</v>
      </c>
      <c r="D117" s="315"/>
      <c r="E117" s="317" t="s">
        <v>2212</v>
      </c>
      <c r="F117" s="318" t="s">
        <v>589</v>
      </c>
      <c r="G117" s="319" t="s">
        <v>758</v>
      </c>
    </row>
    <row r="118" ht="14.25" spans="1:7">
      <c r="A118" s="317" t="s">
        <v>2213</v>
      </c>
      <c r="B118" s="318" t="s">
        <v>1319</v>
      </c>
      <c r="C118" s="319" t="s">
        <v>1321</v>
      </c>
      <c r="D118" s="315"/>
      <c r="E118" s="316" t="s">
        <v>2214</v>
      </c>
      <c r="F118" s="316"/>
      <c r="G118" s="316"/>
    </row>
    <row r="119" spans="1:7">
      <c r="A119" s="317" t="s">
        <v>2215</v>
      </c>
      <c r="B119" s="318" t="s">
        <v>1279</v>
      </c>
      <c r="C119" s="319" t="s">
        <v>1281</v>
      </c>
      <c r="D119" s="315"/>
      <c r="E119" s="317" t="s">
        <v>2216</v>
      </c>
      <c r="F119" s="323" t="s">
        <v>582</v>
      </c>
      <c r="G119" s="319" t="s">
        <v>743</v>
      </c>
    </row>
    <row r="120" ht="14.25" spans="1:7">
      <c r="A120" s="317" t="s">
        <v>2217</v>
      </c>
      <c r="B120" s="318" t="s">
        <v>1520</v>
      </c>
      <c r="C120" s="319" t="s">
        <v>2218</v>
      </c>
      <c r="D120" s="315"/>
      <c r="E120" s="316" t="s">
        <v>2219</v>
      </c>
      <c r="F120" s="316"/>
      <c r="G120" s="316"/>
    </row>
    <row r="121" spans="1:7">
      <c r="A121" s="317" t="s">
        <v>2220</v>
      </c>
      <c r="B121" s="318" t="s">
        <v>549</v>
      </c>
      <c r="C121" s="319" t="s">
        <v>1220</v>
      </c>
      <c r="D121" s="315"/>
      <c r="E121" s="317" t="s">
        <v>2221</v>
      </c>
      <c r="F121" s="318" t="s">
        <v>2222</v>
      </c>
      <c r="G121" s="319" t="s">
        <v>2223</v>
      </c>
    </row>
    <row r="122" ht="14.25" spans="1:7">
      <c r="A122" s="317" t="s">
        <v>2224</v>
      </c>
      <c r="B122" s="318" t="s">
        <v>666</v>
      </c>
      <c r="C122" s="319" t="s">
        <v>829</v>
      </c>
      <c r="D122" s="315"/>
      <c r="E122" s="316" t="s">
        <v>2225</v>
      </c>
      <c r="F122" s="316"/>
      <c r="G122" s="316"/>
    </row>
    <row r="123" spans="1:7">
      <c r="A123" s="320" t="s">
        <v>2226</v>
      </c>
      <c r="B123" s="321" t="s">
        <v>2227</v>
      </c>
      <c r="C123" s="322" t="s">
        <v>1197</v>
      </c>
      <c r="D123" s="315"/>
      <c r="E123" s="317" t="s">
        <v>2228</v>
      </c>
      <c r="F123" s="318" t="s">
        <v>599</v>
      </c>
      <c r="G123" s="319" t="s">
        <v>1242</v>
      </c>
    </row>
    <row r="124" spans="1:7">
      <c r="A124" s="317" t="s">
        <v>2229</v>
      </c>
      <c r="B124" s="318" t="s">
        <v>2230</v>
      </c>
      <c r="C124" s="319" t="s">
        <v>1907</v>
      </c>
      <c r="D124" s="315"/>
      <c r="E124" s="317" t="s">
        <v>2231</v>
      </c>
      <c r="F124" s="318" t="s">
        <v>2232</v>
      </c>
      <c r="G124" s="319" t="s">
        <v>1846</v>
      </c>
    </row>
    <row r="125" ht="14.25" spans="1:7">
      <c r="A125" s="254"/>
      <c r="B125" s="254"/>
      <c r="C125" s="254"/>
      <c r="D125" s="315"/>
      <c r="E125" s="254"/>
      <c r="F125" s="254"/>
      <c r="G125" s="254"/>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70" zoomScaleNormal="70" workbookViewId="0">
      <selection activeCell="V1" sqref="V1"/>
    </sheetView>
  </sheetViews>
  <sheetFormatPr defaultColWidth="9" defaultRowHeight="13.5"/>
  <cols>
    <col min="1" max="1" width="6.75833333333333" style="308" customWidth="1"/>
    <col min="2" max="4" width="8.425" style="308" customWidth="1"/>
    <col min="5" max="5" width="8.95833333333333" style="308" customWidth="1"/>
    <col min="6" max="6" width="8.425" style="308" customWidth="1"/>
    <col min="7" max="7" width="9.84166666666667" style="308" customWidth="1"/>
    <col min="8" max="10" width="8.425" style="308" customWidth="1"/>
    <col min="11" max="11" width="9.4" style="308" customWidth="1"/>
    <col min="12" max="16" width="8.425" style="308" customWidth="1"/>
    <col min="17" max="17" width="8.80833333333333" style="308" customWidth="1"/>
    <col min="18" max="21" width="8.425" style="308" customWidth="1"/>
    <col min="22" max="16384" width="9" style="308"/>
  </cols>
  <sheetData>
    <row r="1" ht="45" customHeight="1" spans="1:22">
      <c r="A1" s="346" t="s">
        <v>2233</v>
      </c>
      <c r="B1" s="346"/>
      <c r="C1" s="346"/>
      <c r="D1" s="346"/>
      <c r="E1" s="346"/>
      <c r="F1" s="346"/>
      <c r="G1" s="346"/>
      <c r="H1" s="346"/>
      <c r="I1" s="346"/>
      <c r="J1" s="346"/>
      <c r="K1" s="346"/>
      <c r="L1" s="346"/>
      <c r="M1" s="346"/>
      <c r="N1" s="346"/>
      <c r="O1" s="346"/>
      <c r="P1" s="346"/>
      <c r="Q1" s="346"/>
      <c r="R1" s="346"/>
      <c r="S1" s="346"/>
      <c r="T1" s="346"/>
      <c r="U1" s="346"/>
      <c r="V1" s="310" t="s">
        <v>62</v>
      </c>
    </row>
    <row r="2" s="345" customFormat="1" ht="30" customHeight="1" spans="1:22">
      <c r="A2" s="347" t="s">
        <v>2234</v>
      </c>
      <c r="B2" s="347"/>
      <c r="C2" s="347"/>
      <c r="D2" s="347"/>
      <c r="E2" s="347"/>
      <c r="F2" s="347"/>
      <c r="G2" s="347"/>
      <c r="H2" s="347"/>
      <c r="I2" s="347"/>
      <c r="J2" s="347"/>
      <c r="K2" s="347"/>
      <c r="L2" s="347"/>
      <c r="M2" s="347"/>
      <c r="N2" s="347"/>
      <c r="O2" s="347"/>
      <c r="P2" s="347"/>
      <c r="Q2" s="347"/>
      <c r="R2" s="347"/>
      <c r="S2" s="347"/>
      <c r="T2" s="347"/>
      <c r="U2" s="347"/>
      <c r="V2" s="354" t="s">
        <v>305</v>
      </c>
    </row>
    <row r="3" s="345" customFormat="1" ht="30" customHeight="1" spans="1:21">
      <c r="A3" s="347" t="s">
        <v>2235</v>
      </c>
      <c r="B3" s="347"/>
      <c r="C3" s="347"/>
      <c r="D3" s="347"/>
      <c r="E3" s="347"/>
      <c r="F3" s="347"/>
      <c r="G3" s="347"/>
      <c r="H3" s="347"/>
      <c r="I3" s="347"/>
      <c r="J3" s="347"/>
      <c r="K3" s="347"/>
      <c r="L3" s="347"/>
      <c r="M3" s="347"/>
      <c r="N3" s="347"/>
      <c r="O3" s="347"/>
      <c r="P3" s="347"/>
      <c r="Q3" s="347"/>
      <c r="R3" s="347"/>
      <c r="S3" s="347"/>
      <c r="T3" s="347"/>
      <c r="U3" s="347"/>
    </row>
    <row r="4" customHeight="1" spans="1:21">
      <c r="A4" s="348" t="s">
        <v>1797</v>
      </c>
      <c r="B4" s="349" t="s">
        <v>2236</v>
      </c>
      <c r="C4" s="348" t="s">
        <v>2237</v>
      </c>
      <c r="D4" s="349" t="s">
        <v>2238</v>
      </c>
      <c r="E4" s="348" t="s">
        <v>2239</v>
      </c>
      <c r="F4" s="348" t="s">
        <v>2240</v>
      </c>
      <c r="G4" s="348" t="s">
        <v>2241</v>
      </c>
      <c r="H4" s="348" t="s">
        <v>2242</v>
      </c>
      <c r="I4" s="348" t="s">
        <v>2243</v>
      </c>
      <c r="J4" s="348" t="s">
        <v>2244</v>
      </c>
      <c r="K4" s="348" t="s">
        <v>2245</v>
      </c>
      <c r="L4" s="348" t="s">
        <v>2246</v>
      </c>
      <c r="M4" s="348" t="s">
        <v>2247</v>
      </c>
      <c r="N4" s="348" t="s">
        <v>2248</v>
      </c>
      <c r="O4" s="348" t="s">
        <v>2249</v>
      </c>
      <c r="P4" s="349" t="s">
        <v>2250</v>
      </c>
      <c r="Q4" s="348" t="s">
        <v>2251</v>
      </c>
      <c r="R4" s="348" t="s">
        <v>2252</v>
      </c>
      <c r="S4" s="355" t="s">
        <v>2253</v>
      </c>
      <c r="T4" s="348" t="s">
        <v>2254</v>
      </c>
      <c r="U4" s="349" t="s">
        <v>2255</v>
      </c>
    </row>
    <row r="5" ht="14.25" spans="1:21">
      <c r="A5" s="350">
        <v>1</v>
      </c>
      <c r="B5" s="351">
        <v>252.4</v>
      </c>
      <c r="C5" s="351">
        <v>360.6</v>
      </c>
      <c r="D5" s="351">
        <v>357.4</v>
      </c>
      <c r="E5" s="352">
        <v>245.3</v>
      </c>
      <c r="F5" s="351">
        <v>604.8</v>
      </c>
      <c r="G5" s="351">
        <v>718.1</v>
      </c>
      <c r="H5" s="351">
        <v>772.3</v>
      </c>
      <c r="I5" s="352">
        <v>247.6</v>
      </c>
      <c r="J5" s="351">
        <v>195.4</v>
      </c>
      <c r="K5" s="352">
        <v>247</v>
      </c>
      <c r="L5" s="351">
        <v>241.8</v>
      </c>
      <c r="M5" s="351">
        <v>303.9</v>
      </c>
      <c r="N5" s="351">
        <v>195.4</v>
      </c>
      <c r="O5" s="351">
        <v>195.4</v>
      </c>
      <c r="P5" s="351">
        <v>195.4</v>
      </c>
      <c r="Q5" s="351">
        <v>192</v>
      </c>
      <c r="R5" s="351">
        <v>264.8</v>
      </c>
      <c r="S5" s="351">
        <v>252.4</v>
      </c>
      <c r="T5" s="351">
        <v>195.4</v>
      </c>
      <c r="U5" s="351">
        <v>195.4</v>
      </c>
    </row>
    <row r="6" ht="14.25" spans="1:21">
      <c r="A6" s="350">
        <v>1.5</v>
      </c>
      <c r="B6" s="351">
        <v>274.3</v>
      </c>
      <c r="C6" s="351">
        <v>411.2</v>
      </c>
      <c r="D6" s="351">
        <v>391.6</v>
      </c>
      <c r="E6" s="352">
        <v>271</v>
      </c>
      <c r="F6" s="351">
        <v>672.9</v>
      </c>
      <c r="G6" s="351">
        <v>867.5</v>
      </c>
      <c r="H6" s="351">
        <v>900.7</v>
      </c>
      <c r="I6" s="352">
        <v>277.9</v>
      </c>
      <c r="J6" s="351">
        <v>211</v>
      </c>
      <c r="K6" s="352">
        <v>271.9</v>
      </c>
      <c r="L6" s="351">
        <v>266.1</v>
      </c>
      <c r="M6" s="351">
        <v>340</v>
      </c>
      <c r="N6" s="351">
        <v>211</v>
      </c>
      <c r="O6" s="351">
        <v>211</v>
      </c>
      <c r="P6" s="351">
        <v>211</v>
      </c>
      <c r="Q6" s="351">
        <v>210.1</v>
      </c>
      <c r="R6" s="351">
        <v>302.2</v>
      </c>
      <c r="S6" s="351">
        <v>274.3</v>
      </c>
      <c r="T6" s="351">
        <v>211</v>
      </c>
      <c r="U6" s="351">
        <v>211</v>
      </c>
    </row>
    <row r="7" ht="14.25" spans="1:21">
      <c r="A7" s="350">
        <v>2</v>
      </c>
      <c r="B7" s="351">
        <v>296.2</v>
      </c>
      <c r="C7" s="351">
        <v>450.9</v>
      </c>
      <c r="D7" s="351">
        <v>425.9</v>
      </c>
      <c r="E7" s="352">
        <v>289.6</v>
      </c>
      <c r="F7" s="351">
        <v>735</v>
      </c>
      <c r="G7" s="351">
        <v>1008.9</v>
      </c>
      <c r="H7" s="351">
        <v>1023</v>
      </c>
      <c r="I7" s="352">
        <v>296.3</v>
      </c>
      <c r="J7" s="351">
        <v>226.7</v>
      </c>
      <c r="K7" s="352">
        <v>290.7</v>
      </c>
      <c r="L7" s="351">
        <v>284.5</v>
      </c>
      <c r="M7" s="351">
        <v>376.2</v>
      </c>
      <c r="N7" s="351">
        <v>226.7</v>
      </c>
      <c r="O7" s="351">
        <v>226.7</v>
      </c>
      <c r="P7" s="351">
        <v>226.7</v>
      </c>
      <c r="Q7" s="351">
        <v>228.2</v>
      </c>
      <c r="R7" s="351">
        <v>328.8</v>
      </c>
      <c r="S7" s="351">
        <v>296.2</v>
      </c>
      <c r="T7" s="351">
        <v>226.7</v>
      </c>
      <c r="U7" s="351">
        <v>226.7</v>
      </c>
    </row>
    <row r="8" ht="14.25" spans="1:21">
      <c r="A8" s="350">
        <v>2.5</v>
      </c>
      <c r="B8" s="351">
        <v>318.1</v>
      </c>
      <c r="C8" s="351">
        <v>501.5</v>
      </c>
      <c r="D8" s="351">
        <v>460.2</v>
      </c>
      <c r="E8" s="352">
        <v>315.3</v>
      </c>
      <c r="F8" s="351">
        <v>803</v>
      </c>
      <c r="G8" s="351">
        <v>1158.3</v>
      </c>
      <c r="H8" s="351">
        <v>1151.4</v>
      </c>
      <c r="I8" s="352">
        <v>326.6</v>
      </c>
      <c r="J8" s="351">
        <v>242.4</v>
      </c>
      <c r="K8" s="352">
        <v>315.6</v>
      </c>
      <c r="L8" s="351">
        <v>308.8</v>
      </c>
      <c r="M8" s="351">
        <v>412.3</v>
      </c>
      <c r="N8" s="351">
        <v>242.4</v>
      </c>
      <c r="O8" s="351">
        <v>242.4</v>
      </c>
      <c r="P8" s="351">
        <v>242.4</v>
      </c>
      <c r="Q8" s="351">
        <v>246.4</v>
      </c>
      <c r="R8" s="351">
        <v>366.3</v>
      </c>
      <c r="S8" s="351">
        <v>318.1</v>
      </c>
      <c r="T8" s="351">
        <v>242.4</v>
      </c>
      <c r="U8" s="351">
        <v>242.4</v>
      </c>
    </row>
    <row r="9" ht="14.25" spans="1:21">
      <c r="A9" s="350">
        <v>3</v>
      </c>
      <c r="B9" s="351">
        <v>340.4</v>
      </c>
      <c r="C9" s="351">
        <v>515</v>
      </c>
      <c r="D9" s="351">
        <v>481.1</v>
      </c>
      <c r="E9" s="352">
        <v>337.9</v>
      </c>
      <c r="F9" s="351">
        <v>920.4</v>
      </c>
      <c r="G9" s="351">
        <v>1326.9</v>
      </c>
      <c r="H9" s="351">
        <v>1267.3</v>
      </c>
      <c r="I9" s="352">
        <v>353.4</v>
      </c>
      <c r="J9" s="351">
        <v>254.1</v>
      </c>
      <c r="K9" s="352">
        <v>345.3</v>
      </c>
      <c r="L9" s="351">
        <v>328.8</v>
      </c>
      <c r="M9" s="351">
        <v>432.7</v>
      </c>
      <c r="N9" s="351">
        <v>254.1</v>
      </c>
      <c r="O9" s="351">
        <v>254.1</v>
      </c>
      <c r="P9" s="351">
        <v>254.1</v>
      </c>
      <c r="Q9" s="351">
        <v>257.2</v>
      </c>
      <c r="R9" s="351">
        <v>391.5</v>
      </c>
      <c r="S9" s="351">
        <v>340.4</v>
      </c>
      <c r="T9" s="351">
        <v>254.1</v>
      </c>
      <c r="U9" s="351">
        <v>254.1</v>
      </c>
    </row>
    <row r="10" ht="14.25" spans="1:21">
      <c r="A10" s="350">
        <v>3.5</v>
      </c>
      <c r="B10" s="351">
        <v>374.7</v>
      </c>
      <c r="C10" s="351">
        <v>573</v>
      </c>
      <c r="D10" s="351">
        <v>529.1</v>
      </c>
      <c r="E10" s="352">
        <v>373.5</v>
      </c>
      <c r="F10" s="351">
        <v>1018.2</v>
      </c>
      <c r="G10" s="351">
        <v>1472.3</v>
      </c>
      <c r="H10" s="351">
        <v>1472.1</v>
      </c>
      <c r="I10" s="352">
        <v>393.9</v>
      </c>
      <c r="J10" s="351">
        <v>277.3</v>
      </c>
      <c r="K10" s="352">
        <v>380.9</v>
      </c>
      <c r="L10" s="351">
        <v>362.6</v>
      </c>
      <c r="M10" s="351">
        <v>471.6</v>
      </c>
      <c r="N10" s="351">
        <v>277.3</v>
      </c>
      <c r="O10" s="351">
        <v>277.3</v>
      </c>
      <c r="P10" s="351">
        <v>277.3</v>
      </c>
      <c r="Q10" s="351">
        <v>278.6</v>
      </c>
      <c r="R10" s="351">
        <v>435.4</v>
      </c>
      <c r="S10" s="351">
        <v>374.7</v>
      </c>
      <c r="T10" s="351">
        <v>277.3</v>
      </c>
      <c r="U10" s="351">
        <v>277.3</v>
      </c>
    </row>
    <row r="11" ht="14.25" spans="1:21">
      <c r="A11" s="350">
        <v>4</v>
      </c>
      <c r="B11" s="351">
        <v>409</v>
      </c>
      <c r="C11" s="351">
        <v>620.2</v>
      </c>
      <c r="D11" s="351">
        <v>577.2</v>
      </c>
      <c r="E11" s="352">
        <v>401.9</v>
      </c>
      <c r="F11" s="351">
        <v>1109.9</v>
      </c>
      <c r="G11" s="351">
        <v>1609.8</v>
      </c>
      <c r="H11" s="351">
        <v>1670.8</v>
      </c>
      <c r="I11" s="352">
        <v>422.4</v>
      </c>
      <c r="J11" s="351">
        <v>300.5</v>
      </c>
      <c r="K11" s="352">
        <v>410.6</v>
      </c>
      <c r="L11" s="351">
        <v>390.3</v>
      </c>
      <c r="M11" s="351">
        <v>510.6</v>
      </c>
      <c r="N11" s="351">
        <v>300.5</v>
      </c>
      <c r="O11" s="351">
        <v>300.5</v>
      </c>
      <c r="P11" s="351">
        <v>300.5</v>
      </c>
      <c r="Q11" s="351">
        <v>300</v>
      </c>
      <c r="R11" s="351">
        <v>468.5</v>
      </c>
      <c r="S11" s="351">
        <v>409</v>
      </c>
      <c r="T11" s="351">
        <v>300.5</v>
      </c>
      <c r="U11" s="351">
        <v>300.5</v>
      </c>
    </row>
    <row r="12" ht="14.25" spans="1:21">
      <c r="A12" s="350">
        <v>4.5</v>
      </c>
      <c r="B12" s="351">
        <v>443.3</v>
      </c>
      <c r="C12" s="351">
        <v>678.2</v>
      </c>
      <c r="D12" s="351">
        <v>625.3</v>
      </c>
      <c r="E12" s="352">
        <v>437.5</v>
      </c>
      <c r="F12" s="351">
        <v>1207.7</v>
      </c>
      <c r="G12" s="351">
        <v>1755.3</v>
      </c>
      <c r="H12" s="351">
        <v>1875.6</v>
      </c>
      <c r="I12" s="352">
        <v>462.9</v>
      </c>
      <c r="J12" s="351">
        <v>323.6</v>
      </c>
      <c r="K12" s="352">
        <v>446.2</v>
      </c>
      <c r="L12" s="351">
        <v>424.1</v>
      </c>
      <c r="M12" s="351">
        <v>549.6</v>
      </c>
      <c r="N12" s="351">
        <v>323.6</v>
      </c>
      <c r="O12" s="351">
        <v>323.6</v>
      </c>
      <c r="P12" s="351">
        <v>323.6</v>
      </c>
      <c r="Q12" s="351">
        <v>321.4</v>
      </c>
      <c r="R12" s="351">
        <v>512.3</v>
      </c>
      <c r="S12" s="351">
        <v>443.3</v>
      </c>
      <c r="T12" s="351">
        <v>323.6</v>
      </c>
      <c r="U12" s="351">
        <v>323.6</v>
      </c>
    </row>
    <row r="13" ht="14.25" spans="1:21">
      <c r="A13" s="350">
        <v>5</v>
      </c>
      <c r="B13" s="351">
        <v>477.6</v>
      </c>
      <c r="C13" s="351">
        <v>725.4</v>
      </c>
      <c r="D13" s="351">
        <v>673.3</v>
      </c>
      <c r="E13" s="352">
        <v>466</v>
      </c>
      <c r="F13" s="351">
        <v>1299.4</v>
      </c>
      <c r="G13" s="351">
        <v>1892.8</v>
      </c>
      <c r="H13" s="351">
        <v>2074.4</v>
      </c>
      <c r="I13" s="352">
        <v>491.4</v>
      </c>
      <c r="J13" s="351">
        <v>346.8</v>
      </c>
      <c r="K13" s="352">
        <v>475.9</v>
      </c>
      <c r="L13" s="351">
        <v>451.8</v>
      </c>
      <c r="M13" s="351">
        <v>588.5</v>
      </c>
      <c r="N13" s="351">
        <v>346.8</v>
      </c>
      <c r="O13" s="351">
        <v>346.8</v>
      </c>
      <c r="P13" s="351">
        <v>346.8</v>
      </c>
      <c r="Q13" s="351">
        <v>342.8</v>
      </c>
      <c r="R13" s="351">
        <v>545.4</v>
      </c>
      <c r="S13" s="351">
        <v>477.6</v>
      </c>
      <c r="T13" s="351">
        <v>346.8</v>
      </c>
      <c r="U13" s="351">
        <v>346.8</v>
      </c>
    </row>
    <row r="14" ht="14.25" spans="1:21">
      <c r="A14" s="350">
        <v>5.5</v>
      </c>
      <c r="B14" s="351">
        <v>478.9</v>
      </c>
      <c r="C14" s="351">
        <v>727.7</v>
      </c>
      <c r="D14" s="351">
        <v>674</v>
      </c>
      <c r="E14" s="352">
        <v>546.2</v>
      </c>
      <c r="F14" s="351">
        <v>1418.3</v>
      </c>
      <c r="G14" s="351">
        <v>2068.3</v>
      </c>
      <c r="H14" s="351">
        <v>2058.1</v>
      </c>
      <c r="I14" s="352">
        <v>548.4</v>
      </c>
      <c r="J14" s="351">
        <v>351.7</v>
      </c>
      <c r="K14" s="352">
        <v>534.8</v>
      </c>
      <c r="L14" s="351">
        <v>468</v>
      </c>
      <c r="M14" s="351">
        <v>609.1</v>
      </c>
      <c r="N14" s="351">
        <v>351.7</v>
      </c>
      <c r="O14" s="351">
        <v>351.7</v>
      </c>
      <c r="P14" s="351">
        <v>351.7</v>
      </c>
      <c r="Q14" s="351">
        <v>338.5</v>
      </c>
      <c r="R14" s="351">
        <v>571.9</v>
      </c>
      <c r="S14" s="351">
        <v>478.9</v>
      </c>
      <c r="T14" s="351">
        <v>351.7</v>
      </c>
      <c r="U14" s="351">
        <v>351.7</v>
      </c>
    </row>
    <row r="15" ht="14.25" spans="1:21">
      <c r="A15" s="350">
        <v>6</v>
      </c>
      <c r="B15" s="351">
        <v>497.3</v>
      </c>
      <c r="C15" s="351">
        <v>763.1</v>
      </c>
      <c r="D15" s="351">
        <v>706.6</v>
      </c>
      <c r="E15" s="352">
        <v>568.3</v>
      </c>
      <c r="F15" s="351">
        <v>1482</v>
      </c>
      <c r="G15" s="351">
        <v>2135.8</v>
      </c>
      <c r="H15" s="351">
        <v>2144.4</v>
      </c>
      <c r="I15" s="352">
        <v>569.3</v>
      </c>
      <c r="J15" s="351">
        <v>365</v>
      </c>
      <c r="K15" s="352">
        <v>556.7</v>
      </c>
      <c r="L15" s="351">
        <v>486.8</v>
      </c>
      <c r="M15" s="351">
        <v>644</v>
      </c>
      <c r="N15" s="351">
        <v>365</v>
      </c>
      <c r="O15" s="351">
        <v>365</v>
      </c>
      <c r="P15" s="351">
        <v>365</v>
      </c>
      <c r="Q15" s="351">
        <v>355</v>
      </c>
      <c r="R15" s="351">
        <v>598.2</v>
      </c>
      <c r="S15" s="351">
        <v>497.3</v>
      </c>
      <c r="T15" s="351">
        <v>365</v>
      </c>
      <c r="U15" s="351">
        <v>365</v>
      </c>
    </row>
    <row r="16" ht="14.25" spans="1:21">
      <c r="A16" s="350">
        <v>6.5</v>
      </c>
      <c r="B16" s="351">
        <v>515.7</v>
      </c>
      <c r="C16" s="351">
        <v>809.2</v>
      </c>
      <c r="D16" s="351">
        <v>739.2</v>
      </c>
      <c r="E16" s="352">
        <v>597.7</v>
      </c>
      <c r="F16" s="351">
        <v>1551.6</v>
      </c>
      <c r="G16" s="351">
        <v>2211.3</v>
      </c>
      <c r="H16" s="351">
        <v>2236.7</v>
      </c>
      <c r="I16" s="352">
        <v>602.1</v>
      </c>
      <c r="J16" s="351">
        <v>378.2</v>
      </c>
      <c r="K16" s="352">
        <v>584.7</v>
      </c>
      <c r="L16" s="351">
        <v>511.5</v>
      </c>
      <c r="M16" s="351">
        <v>678.9</v>
      </c>
      <c r="N16" s="351">
        <v>378.2</v>
      </c>
      <c r="O16" s="351">
        <v>378.2</v>
      </c>
      <c r="P16" s="351">
        <v>378.2</v>
      </c>
      <c r="Q16" s="351">
        <v>371.4</v>
      </c>
      <c r="R16" s="351">
        <v>635.2</v>
      </c>
      <c r="S16" s="351">
        <v>515.7</v>
      </c>
      <c r="T16" s="351">
        <v>378.2</v>
      </c>
      <c r="U16" s="351">
        <v>378.2</v>
      </c>
    </row>
    <row r="17" ht="14.25" spans="1:21">
      <c r="A17" s="350">
        <v>7</v>
      </c>
      <c r="B17" s="351">
        <v>534.1</v>
      </c>
      <c r="C17" s="351">
        <v>844.5</v>
      </c>
      <c r="D17" s="351">
        <v>771.8</v>
      </c>
      <c r="E17" s="352">
        <v>619.8</v>
      </c>
      <c r="F17" s="351">
        <v>1615.2</v>
      </c>
      <c r="G17" s="351">
        <v>2278.9</v>
      </c>
      <c r="H17" s="351">
        <v>2323</v>
      </c>
      <c r="I17" s="352">
        <v>623</v>
      </c>
      <c r="J17" s="351">
        <v>391.5</v>
      </c>
      <c r="K17" s="352">
        <v>606.6</v>
      </c>
      <c r="L17" s="351">
        <v>530.3</v>
      </c>
      <c r="M17" s="351">
        <v>713.8</v>
      </c>
      <c r="N17" s="351">
        <v>391.5</v>
      </c>
      <c r="O17" s="351">
        <v>391.5</v>
      </c>
      <c r="P17" s="351">
        <v>391.5</v>
      </c>
      <c r="Q17" s="351">
        <v>387.9</v>
      </c>
      <c r="R17" s="351">
        <v>661.5</v>
      </c>
      <c r="S17" s="351">
        <v>534.1</v>
      </c>
      <c r="T17" s="351">
        <v>391.5</v>
      </c>
      <c r="U17" s="351">
        <v>391.5</v>
      </c>
    </row>
    <row r="18" ht="14.25" spans="1:21">
      <c r="A18" s="350">
        <v>7.5</v>
      </c>
      <c r="B18" s="351">
        <v>552.5</v>
      </c>
      <c r="C18" s="351">
        <v>890.6</v>
      </c>
      <c r="D18" s="351">
        <v>804.4</v>
      </c>
      <c r="E18" s="352">
        <v>649.2</v>
      </c>
      <c r="F18" s="351">
        <v>1684.8</v>
      </c>
      <c r="G18" s="351">
        <v>2354.4</v>
      </c>
      <c r="H18" s="351">
        <v>2415.4</v>
      </c>
      <c r="I18" s="352">
        <v>655.9</v>
      </c>
      <c r="J18" s="351">
        <v>404.7</v>
      </c>
      <c r="K18" s="352">
        <v>634.6</v>
      </c>
      <c r="L18" s="351">
        <v>555</v>
      </c>
      <c r="M18" s="351">
        <v>748.7</v>
      </c>
      <c r="N18" s="351">
        <v>404.7</v>
      </c>
      <c r="O18" s="351">
        <v>404.7</v>
      </c>
      <c r="P18" s="351">
        <v>404.7</v>
      </c>
      <c r="Q18" s="351">
        <v>404.3</v>
      </c>
      <c r="R18" s="351">
        <v>698.5</v>
      </c>
      <c r="S18" s="351">
        <v>552.5</v>
      </c>
      <c r="T18" s="351">
        <v>404.7</v>
      </c>
      <c r="U18" s="351">
        <v>404.7</v>
      </c>
    </row>
    <row r="19" ht="14.25" spans="1:21">
      <c r="A19" s="350">
        <v>8</v>
      </c>
      <c r="B19" s="351">
        <v>570.9</v>
      </c>
      <c r="C19" s="351">
        <v>925.9</v>
      </c>
      <c r="D19" s="351">
        <v>837</v>
      </c>
      <c r="E19" s="352">
        <v>671.3</v>
      </c>
      <c r="F19" s="351">
        <v>1748.4</v>
      </c>
      <c r="G19" s="351">
        <v>2422</v>
      </c>
      <c r="H19" s="351">
        <v>2501.7</v>
      </c>
      <c r="I19" s="352">
        <v>676.8</v>
      </c>
      <c r="J19" s="351">
        <v>418</v>
      </c>
      <c r="K19" s="352">
        <v>656.5</v>
      </c>
      <c r="L19" s="351">
        <v>573.8</v>
      </c>
      <c r="M19" s="351">
        <v>783.6</v>
      </c>
      <c r="N19" s="351">
        <v>418</v>
      </c>
      <c r="O19" s="351">
        <v>418</v>
      </c>
      <c r="P19" s="351">
        <v>418</v>
      </c>
      <c r="Q19" s="351">
        <v>420.8</v>
      </c>
      <c r="R19" s="351">
        <v>724.8</v>
      </c>
      <c r="S19" s="351">
        <v>570.9</v>
      </c>
      <c r="T19" s="351">
        <v>418</v>
      </c>
      <c r="U19" s="351">
        <v>418</v>
      </c>
    </row>
    <row r="20" ht="14.25" spans="1:21">
      <c r="A20" s="350">
        <v>8.5</v>
      </c>
      <c r="B20" s="351">
        <v>589.3</v>
      </c>
      <c r="C20" s="351">
        <v>972</v>
      </c>
      <c r="D20" s="351">
        <v>869.6</v>
      </c>
      <c r="E20" s="352">
        <v>700.7</v>
      </c>
      <c r="F20" s="351">
        <v>1818.1</v>
      </c>
      <c r="G20" s="351">
        <v>2497.5</v>
      </c>
      <c r="H20" s="351">
        <v>2594</v>
      </c>
      <c r="I20" s="352">
        <v>709.6</v>
      </c>
      <c r="J20" s="351">
        <v>431.2</v>
      </c>
      <c r="K20" s="352">
        <v>684.5</v>
      </c>
      <c r="L20" s="351">
        <v>598.5</v>
      </c>
      <c r="M20" s="351">
        <v>818.5</v>
      </c>
      <c r="N20" s="351">
        <v>431.2</v>
      </c>
      <c r="O20" s="351">
        <v>431.2</v>
      </c>
      <c r="P20" s="351">
        <v>431.2</v>
      </c>
      <c r="Q20" s="351">
        <v>437.2</v>
      </c>
      <c r="R20" s="351">
        <v>761.8</v>
      </c>
      <c r="S20" s="351">
        <v>589.3</v>
      </c>
      <c r="T20" s="351">
        <v>431.2</v>
      </c>
      <c r="U20" s="351">
        <v>431.2</v>
      </c>
    </row>
    <row r="21" ht="14.25" spans="1:21">
      <c r="A21" s="350">
        <v>9</v>
      </c>
      <c r="B21" s="351">
        <v>607.7</v>
      </c>
      <c r="C21" s="351">
        <v>1007.4</v>
      </c>
      <c r="D21" s="351">
        <v>902.2</v>
      </c>
      <c r="E21" s="352">
        <v>722.8</v>
      </c>
      <c r="F21" s="351">
        <v>1881.7</v>
      </c>
      <c r="G21" s="351">
        <v>2565</v>
      </c>
      <c r="H21" s="351">
        <v>2680.3</v>
      </c>
      <c r="I21" s="352">
        <v>730.5</v>
      </c>
      <c r="J21" s="351">
        <v>444.5</v>
      </c>
      <c r="K21" s="352">
        <v>706.4</v>
      </c>
      <c r="L21" s="351">
        <v>617.3</v>
      </c>
      <c r="M21" s="351">
        <v>853.4</v>
      </c>
      <c r="N21" s="351">
        <v>444.5</v>
      </c>
      <c r="O21" s="351">
        <v>444.5</v>
      </c>
      <c r="P21" s="351">
        <v>444.5</v>
      </c>
      <c r="Q21" s="351">
        <v>453.7</v>
      </c>
      <c r="R21" s="351">
        <v>788.1</v>
      </c>
      <c r="S21" s="351">
        <v>607.7</v>
      </c>
      <c r="T21" s="351">
        <v>444.5</v>
      </c>
      <c r="U21" s="351">
        <v>444.5</v>
      </c>
    </row>
    <row r="22" ht="14.25" spans="1:21">
      <c r="A22" s="350">
        <v>9.5</v>
      </c>
      <c r="B22" s="351">
        <v>626.1</v>
      </c>
      <c r="C22" s="351">
        <v>1053.5</v>
      </c>
      <c r="D22" s="351">
        <v>934.8</v>
      </c>
      <c r="E22" s="352">
        <v>752.1</v>
      </c>
      <c r="F22" s="351">
        <v>1951.3</v>
      </c>
      <c r="G22" s="351">
        <v>2640.6</v>
      </c>
      <c r="H22" s="351">
        <v>2772.6</v>
      </c>
      <c r="I22" s="352">
        <v>763.4</v>
      </c>
      <c r="J22" s="351">
        <v>457.7</v>
      </c>
      <c r="K22" s="352">
        <v>734.4</v>
      </c>
      <c r="L22" s="351">
        <v>642</v>
      </c>
      <c r="M22" s="351">
        <v>888.3</v>
      </c>
      <c r="N22" s="351">
        <v>457.7</v>
      </c>
      <c r="O22" s="351">
        <v>457.7</v>
      </c>
      <c r="P22" s="351">
        <v>457.7</v>
      </c>
      <c r="Q22" s="351">
        <v>470.1</v>
      </c>
      <c r="R22" s="351">
        <v>825.2</v>
      </c>
      <c r="S22" s="351">
        <v>626.1</v>
      </c>
      <c r="T22" s="351">
        <v>457.7</v>
      </c>
      <c r="U22" s="351">
        <v>457.7</v>
      </c>
    </row>
    <row r="23" ht="14.25" spans="1:21">
      <c r="A23" s="350">
        <v>10</v>
      </c>
      <c r="B23" s="351">
        <v>644.5</v>
      </c>
      <c r="C23" s="351">
        <v>1088.8</v>
      </c>
      <c r="D23" s="351">
        <v>967.4</v>
      </c>
      <c r="E23" s="352">
        <v>774.3</v>
      </c>
      <c r="F23" s="351">
        <v>2014.9</v>
      </c>
      <c r="G23" s="351">
        <v>2708.1</v>
      </c>
      <c r="H23" s="351">
        <v>2859</v>
      </c>
      <c r="I23" s="352">
        <v>784.3</v>
      </c>
      <c r="J23" s="351">
        <v>471</v>
      </c>
      <c r="K23" s="352">
        <v>756.3</v>
      </c>
      <c r="L23" s="351">
        <v>660.8</v>
      </c>
      <c r="M23" s="351">
        <v>923.2</v>
      </c>
      <c r="N23" s="351">
        <v>471</v>
      </c>
      <c r="O23" s="351">
        <v>471</v>
      </c>
      <c r="P23" s="351">
        <v>471</v>
      </c>
      <c r="Q23" s="351">
        <v>486.6</v>
      </c>
      <c r="R23" s="351">
        <v>851.4</v>
      </c>
      <c r="S23" s="351">
        <v>644.5</v>
      </c>
      <c r="T23" s="351">
        <v>471</v>
      </c>
      <c r="U23" s="351">
        <v>471</v>
      </c>
    </row>
    <row r="24" ht="14.25" spans="1:21">
      <c r="A24" s="350">
        <v>10.5</v>
      </c>
      <c r="B24" s="351">
        <v>659.9</v>
      </c>
      <c r="C24" s="351">
        <v>1114</v>
      </c>
      <c r="D24" s="351">
        <v>1005.4</v>
      </c>
      <c r="E24" s="352">
        <v>1057</v>
      </c>
      <c r="F24" s="351">
        <v>2120.8</v>
      </c>
      <c r="G24" s="351">
        <v>2855.7</v>
      </c>
      <c r="H24" s="351">
        <v>2956.8</v>
      </c>
      <c r="I24" s="352">
        <v>933.3</v>
      </c>
      <c r="J24" s="351">
        <v>486.9</v>
      </c>
      <c r="K24" s="352">
        <v>930.8</v>
      </c>
      <c r="L24" s="351">
        <v>686.8</v>
      </c>
      <c r="M24" s="351">
        <v>942.1</v>
      </c>
      <c r="N24" s="351">
        <v>486.9</v>
      </c>
      <c r="O24" s="351">
        <v>486.9</v>
      </c>
      <c r="P24" s="351">
        <v>486.9</v>
      </c>
      <c r="Q24" s="351">
        <v>490.2</v>
      </c>
      <c r="R24" s="351">
        <v>879.5</v>
      </c>
      <c r="S24" s="351">
        <v>659.9</v>
      </c>
      <c r="T24" s="351">
        <v>486.9</v>
      </c>
      <c r="U24" s="351">
        <v>486.9</v>
      </c>
    </row>
    <row r="25" ht="14.25" spans="1:21">
      <c r="A25" s="350">
        <v>11</v>
      </c>
      <c r="B25" s="351">
        <v>679.7</v>
      </c>
      <c r="C25" s="351">
        <v>1143.3</v>
      </c>
      <c r="D25" s="351">
        <v>1033.5</v>
      </c>
      <c r="E25" s="352">
        <v>1082.9</v>
      </c>
      <c r="F25" s="351">
        <v>2168.7</v>
      </c>
      <c r="G25" s="351">
        <v>2928.8</v>
      </c>
      <c r="H25" s="351">
        <v>3033.8</v>
      </c>
      <c r="I25" s="352">
        <v>954.4</v>
      </c>
      <c r="J25" s="351">
        <v>501.2</v>
      </c>
      <c r="K25" s="352">
        <v>953.6</v>
      </c>
      <c r="L25" s="351">
        <v>703.1</v>
      </c>
      <c r="M25" s="351">
        <v>970.5</v>
      </c>
      <c r="N25" s="351">
        <v>501.2</v>
      </c>
      <c r="O25" s="351">
        <v>501.2</v>
      </c>
      <c r="P25" s="351">
        <v>501.2</v>
      </c>
      <c r="Q25" s="351">
        <v>504.1</v>
      </c>
      <c r="R25" s="351">
        <v>901.6</v>
      </c>
      <c r="S25" s="351">
        <v>679.7</v>
      </c>
      <c r="T25" s="351">
        <v>501.2</v>
      </c>
      <c r="U25" s="351">
        <v>501.2</v>
      </c>
    </row>
    <row r="26" ht="14.25" spans="1:21">
      <c r="A26" s="350">
        <v>11.5</v>
      </c>
      <c r="B26" s="351">
        <v>699.5</v>
      </c>
      <c r="C26" s="351">
        <v>1183.3</v>
      </c>
      <c r="D26" s="351">
        <v>1061.6</v>
      </c>
      <c r="E26" s="352">
        <v>1115.9</v>
      </c>
      <c r="F26" s="351">
        <v>2222.6</v>
      </c>
      <c r="G26" s="351">
        <v>3009.9</v>
      </c>
      <c r="H26" s="351">
        <v>3116.9</v>
      </c>
      <c r="I26" s="352">
        <v>987.5</v>
      </c>
      <c r="J26" s="351">
        <v>515.5</v>
      </c>
      <c r="K26" s="352">
        <v>982.4</v>
      </c>
      <c r="L26" s="351">
        <v>725.3</v>
      </c>
      <c r="M26" s="351">
        <v>999</v>
      </c>
      <c r="N26" s="351">
        <v>515.5</v>
      </c>
      <c r="O26" s="351">
        <v>515.5</v>
      </c>
      <c r="P26" s="351">
        <v>515.5</v>
      </c>
      <c r="Q26" s="351">
        <v>518.1</v>
      </c>
      <c r="R26" s="351">
        <v>934.5</v>
      </c>
      <c r="S26" s="351">
        <v>699.5</v>
      </c>
      <c r="T26" s="351">
        <v>515.5</v>
      </c>
      <c r="U26" s="351">
        <v>515.5</v>
      </c>
    </row>
    <row r="27" ht="14.25" spans="1:21">
      <c r="A27" s="350">
        <v>12</v>
      </c>
      <c r="B27" s="351">
        <v>719.3</v>
      </c>
      <c r="C27" s="351">
        <v>1212.6</v>
      </c>
      <c r="D27" s="351">
        <v>1089.7</v>
      </c>
      <c r="E27" s="352">
        <v>1141.7</v>
      </c>
      <c r="F27" s="351">
        <v>2270.5</v>
      </c>
      <c r="G27" s="351">
        <v>3083</v>
      </c>
      <c r="H27" s="351">
        <v>3193.9</v>
      </c>
      <c r="I27" s="352">
        <v>1008.6</v>
      </c>
      <c r="J27" s="351">
        <v>529.9</v>
      </c>
      <c r="K27" s="352">
        <v>1005.2</v>
      </c>
      <c r="L27" s="351">
        <v>741.6</v>
      </c>
      <c r="M27" s="351">
        <v>1027.4</v>
      </c>
      <c r="N27" s="351">
        <v>529.9</v>
      </c>
      <c r="O27" s="351">
        <v>529.9</v>
      </c>
      <c r="P27" s="351">
        <v>529.9</v>
      </c>
      <c r="Q27" s="351">
        <v>532</v>
      </c>
      <c r="R27" s="351">
        <v>956.7</v>
      </c>
      <c r="S27" s="351">
        <v>719.3</v>
      </c>
      <c r="T27" s="351">
        <v>529.9</v>
      </c>
      <c r="U27" s="351">
        <v>529.9</v>
      </c>
    </row>
    <row r="28" ht="14.25" spans="1:21">
      <c r="A28" s="350">
        <v>12.5</v>
      </c>
      <c r="B28" s="351">
        <v>739.2</v>
      </c>
      <c r="C28" s="351">
        <v>1252.7</v>
      </c>
      <c r="D28" s="351">
        <v>1117.8</v>
      </c>
      <c r="E28" s="352">
        <v>1174.7</v>
      </c>
      <c r="F28" s="351">
        <v>2324.4</v>
      </c>
      <c r="G28" s="351">
        <v>3164.1</v>
      </c>
      <c r="H28" s="351">
        <v>3276.9</v>
      </c>
      <c r="I28" s="352">
        <v>1041.7</v>
      </c>
      <c r="J28" s="351">
        <v>544.2</v>
      </c>
      <c r="K28" s="352">
        <v>1034</v>
      </c>
      <c r="L28" s="351">
        <v>763.8</v>
      </c>
      <c r="M28" s="351">
        <v>1055.8</v>
      </c>
      <c r="N28" s="351">
        <v>544.2</v>
      </c>
      <c r="O28" s="351">
        <v>544.2</v>
      </c>
      <c r="P28" s="351">
        <v>544.2</v>
      </c>
      <c r="Q28" s="351">
        <v>545.9</v>
      </c>
      <c r="R28" s="351">
        <v>989.6</v>
      </c>
      <c r="S28" s="351">
        <v>739.2</v>
      </c>
      <c r="T28" s="351">
        <v>544.2</v>
      </c>
      <c r="U28" s="351">
        <v>544.2</v>
      </c>
    </row>
    <row r="29" ht="14.25" spans="1:21">
      <c r="A29" s="350">
        <v>13</v>
      </c>
      <c r="B29" s="351">
        <v>759</v>
      </c>
      <c r="C29" s="351">
        <v>1282</v>
      </c>
      <c r="D29" s="351">
        <v>1145.9</v>
      </c>
      <c r="E29" s="352">
        <v>1200.5</v>
      </c>
      <c r="F29" s="351">
        <v>2372.3</v>
      </c>
      <c r="G29" s="351">
        <v>3237.2</v>
      </c>
      <c r="H29" s="351">
        <v>3353.9</v>
      </c>
      <c r="I29" s="352">
        <v>1062.8</v>
      </c>
      <c r="J29" s="351">
        <v>558.5</v>
      </c>
      <c r="K29" s="352">
        <v>1056.8</v>
      </c>
      <c r="L29" s="351">
        <v>780.1</v>
      </c>
      <c r="M29" s="351">
        <v>1084.2</v>
      </c>
      <c r="N29" s="351">
        <v>558.5</v>
      </c>
      <c r="O29" s="351">
        <v>558.5</v>
      </c>
      <c r="P29" s="351">
        <v>558.5</v>
      </c>
      <c r="Q29" s="351">
        <v>559.9</v>
      </c>
      <c r="R29" s="351">
        <v>1011.8</v>
      </c>
      <c r="S29" s="351">
        <v>759</v>
      </c>
      <c r="T29" s="351">
        <v>558.5</v>
      </c>
      <c r="U29" s="351">
        <v>558.5</v>
      </c>
    </row>
    <row r="30" ht="14.25" spans="1:21">
      <c r="A30" s="350">
        <v>13.5</v>
      </c>
      <c r="B30" s="351">
        <v>778.8</v>
      </c>
      <c r="C30" s="351">
        <v>1322</v>
      </c>
      <c r="D30" s="351">
        <v>1174.1</v>
      </c>
      <c r="E30" s="352">
        <v>1233.6</v>
      </c>
      <c r="F30" s="351">
        <v>2426.2</v>
      </c>
      <c r="G30" s="351">
        <v>3318.3</v>
      </c>
      <c r="H30" s="351">
        <v>3436.9</v>
      </c>
      <c r="I30" s="352">
        <v>1095.9</v>
      </c>
      <c r="J30" s="351">
        <v>572.8</v>
      </c>
      <c r="K30" s="352">
        <v>1085.6</v>
      </c>
      <c r="L30" s="351">
        <v>802.4</v>
      </c>
      <c r="M30" s="351">
        <v>1112.7</v>
      </c>
      <c r="N30" s="351">
        <v>572.8</v>
      </c>
      <c r="O30" s="351">
        <v>572.8</v>
      </c>
      <c r="P30" s="351">
        <v>572.8</v>
      </c>
      <c r="Q30" s="351">
        <v>573.8</v>
      </c>
      <c r="R30" s="351">
        <v>1044.7</v>
      </c>
      <c r="S30" s="351">
        <v>778.8</v>
      </c>
      <c r="T30" s="351">
        <v>572.8</v>
      </c>
      <c r="U30" s="351">
        <v>572.8</v>
      </c>
    </row>
    <row r="31" ht="14.25" spans="1:21">
      <c r="A31" s="350">
        <v>14</v>
      </c>
      <c r="B31" s="351">
        <v>798.6</v>
      </c>
      <c r="C31" s="351">
        <v>1351.3</v>
      </c>
      <c r="D31" s="351">
        <v>1202.2</v>
      </c>
      <c r="E31" s="352">
        <v>1259.4</v>
      </c>
      <c r="F31" s="351">
        <v>2474</v>
      </c>
      <c r="G31" s="351">
        <v>3391.4</v>
      </c>
      <c r="H31" s="351">
        <v>3514</v>
      </c>
      <c r="I31" s="352">
        <v>1117</v>
      </c>
      <c r="J31" s="351">
        <v>587.1</v>
      </c>
      <c r="K31" s="352">
        <v>1108.4</v>
      </c>
      <c r="L31" s="351">
        <v>818.6</v>
      </c>
      <c r="M31" s="351">
        <v>1141.1</v>
      </c>
      <c r="N31" s="351">
        <v>587.1</v>
      </c>
      <c r="O31" s="351">
        <v>587.1</v>
      </c>
      <c r="P31" s="351">
        <v>587.1</v>
      </c>
      <c r="Q31" s="351">
        <v>587.7</v>
      </c>
      <c r="R31" s="351">
        <v>1066.9</v>
      </c>
      <c r="S31" s="351">
        <v>798.6</v>
      </c>
      <c r="T31" s="351">
        <v>587.1</v>
      </c>
      <c r="U31" s="351">
        <v>587.1</v>
      </c>
    </row>
    <row r="32" ht="14.25" spans="1:21">
      <c r="A32" s="350">
        <v>14.5</v>
      </c>
      <c r="B32" s="351">
        <v>818.5</v>
      </c>
      <c r="C32" s="351">
        <v>1391.4</v>
      </c>
      <c r="D32" s="351">
        <v>1230.3</v>
      </c>
      <c r="E32" s="352">
        <v>1292.4</v>
      </c>
      <c r="F32" s="351">
        <v>2527.9</v>
      </c>
      <c r="G32" s="351">
        <v>3472.5</v>
      </c>
      <c r="H32" s="351">
        <v>3597</v>
      </c>
      <c r="I32" s="352">
        <v>1150.1</v>
      </c>
      <c r="J32" s="351">
        <v>601.4</v>
      </c>
      <c r="K32" s="352">
        <v>1137.2</v>
      </c>
      <c r="L32" s="351">
        <v>840.9</v>
      </c>
      <c r="M32" s="351">
        <v>1169.5</v>
      </c>
      <c r="N32" s="351">
        <v>601.4</v>
      </c>
      <c r="O32" s="351">
        <v>601.4</v>
      </c>
      <c r="P32" s="351">
        <v>601.4</v>
      </c>
      <c r="Q32" s="351">
        <v>601.7</v>
      </c>
      <c r="R32" s="351">
        <v>1099.8</v>
      </c>
      <c r="S32" s="351">
        <v>818.5</v>
      </c>
      <c r="T32" s="351">
        <v>601.4</v>
      </c>
      <c r="U32" s="351">
        <v>601.4</v>
      </c>
    </row>
    <row r="33" ht="14.25" spans="1:21">
      <c r="A33" s="350">
        <v>15</v>
      </c>
      <c r="B33" s="351">
        <v>838.3</v>
      </c>
      <c r="C33" s="351">
        <v>1420.7</v>
      </c>
      <c r="D33" s="351">
        <v>1258.4</v>
      </c>
      <c r="E33" s="352">
        <v>1318.2</v>
      </c>
      <c r="F33" s="351">
        <v>2575.8</v>
      </c>
      <c r="G33" s="351">
        <v>3545.7</v>
      </c>
      <c r="H33" s="351">
        <v>3674</v>
      </c>
      <c r="I33" s="352">
        <v>1171.2</v>
      </c>
      <c r="J33" s="351">
        <v>615.7</v>
      </c>
      <c r="K33" s="352">
        <v>1160</v>
      </c>
      <c r="L33" s="351">
        <v>857.2</v>
      </c>
      <c r="M33" s="351">
        <v>1197.9</v>
      </c>
      <c r="N33" s="351">
        <v>615.7</v>
      </c>
      <c r="O33" s="351">
        <v>615.7</v>
      </c>
      <c r="P33" s="351">
        <v>615.7</v>
      </c>
      <c r="Q33" s="351">
        <v>615.6</v>
      </c>
      <c r="R33" s="351">
        <v>1122</v>
      </c>
      <c r="S33" s="351">
        <v>838.3</v>
      </c>
      <c r="T33" s="351">
        <v>615.7</v>
      </c>
      <c r="U33" s="351">
        <v>615.7</v>
      </c>
    </row>
    <row r="34" ht="14.25" spans="1:21">
      <c r="A34" s="350">
        <v>15.5</v>
      </c>
      <c r="B34" s="351">
        <v>858.1</v>
      </c>
      <c r="C34" s="351">
        <v>1460.7</v>
      </c>
      <c r="D34" s="351">
        <v>1286.5</v>
      </c>
      <c r="E34" s="352">
        <v>1351.3</v>
      </c>
      <c r="F34" s="351">
        <v>2629.7</v>
      </c>
      <c r="G34" s="351">
        <v>3626.8</v>
      </c>
      <c r="H34" s="351">
        <v>3757</v>
      </c>
      <c r="I34" s="352">
        <v>1204.3</v>
      </c>
      <c r="J34" s="351">
        <v>630</v>
      </c>
      <c r="K34" s="352">
        <v>1188.8</v>
      </c>
      <c r="L34" s="351">
        <v>879.4</v>
      </c>
      <c r="M34" s="351">
        <v>1226.3</v>
      </c>
      <c r="N34" s="351">
        <v>630</v>
      </c>
      <c r="O34" s="351">
        <v>630</v>
      </c>
      <c r="P34" s="351">
        <v>630</v>
      </c>
      <c r="Q34" s="351">
        <v>629.5</v>
      </c>
      <c r="R34" s="351">
        <v>1154.9</v>
      </c>
      <c r="S34" s="351">
        <v>858.1</v>
      </c>
      <c r="T34" s="351">
        <v>630</v>
      </c>
      <c r="U34" s="351">
        <v>630</v>
      </c>
    </row>
    <row r="35" ht="14.25" spans="1:21">
      <c r="A35" s="350">
        <v>16</v>
      </c>
      <c r="B35" s="351">
        <v>877.9</v>
      </c>
      <c r="C35" s="351">
        <v>1490</v>
      </c>
      <c r="D35" s="351">
        <v>1314.6</v>
      </c>
      <c r="E35" s="352">
        <v>1377.1</v>
      </c>
      <c r="F35" s="351">
        <v>2677.6</v>
      </c>
      <c r="G35" s="351">
        <v>3699.9</v>
      </c>
      <c r="H35" s="351">
        <v>3834</v>
      </c>
      <c r="I35" s="352">
        <v>1225.4</v>
      </c>
      <c r="J35" s="351">
        <v>644.3</v>
      </c>
      <c r="K35" s="352">
        <v>1211.6</v>
      </c>
      <c r="L35" s="351">
        <v>895.7</v>
      </c>
      <c r="M35" s="351">
        <v>1254.8</v>
      </c>
      <c r="N35" s="351">
        <v>644.3</v>
      </c>
      <c r="O35" s="351">
        <v>644.3</v>
      </c>
      <c r="P35" s="351">
        <v>644.3</v>
      </c>
      <c r="Q35" s="351">
        <v>643.4</v>
      </c>
      <c r="R35" s="351">
        <v>1177.1</v>
      </c>
      <c r="S35" s="351">
        <v>877.9</v>
      </c>
      <c r="T35" s="351">
        <v>644.3</v>
      </c>
      <c r="U35" s="351">
        <v>644.3</v>
      </c>
    </row>
    <row r="36" ht="14.25" spans="1:21">
      <c r="A36" s="350">
        <v>16.5</v>
      </c>
      <c r="B36" s="351">
        <v>897.8</v>
      </c>
      <c r="C36" s="351">
        <v>1530.1</v>
      </c>
      <c r="D36" s="351">
        <v>1342.7</v>
      </c>
      <c r="E36" s="352">
        <v>1410.1</v>
      </c>
      <c r="F36" s="351">
        <v>2731.5</v>
      </c>
      <c r="G36" s="351">
        <v>3781</v>
      </c>
      <c r="H36" s="351">
        <v>3917.1</v>
      </c>
      <c r="I36" s="352">
        <v>1258.5</v>
      </c>
      <c r="J36" s="351">
        <v>658.6</v>
      </c>
      <c r="K36" s="352">
        <v>1240.4</v>
      </c>
      <c r="L36" s="351">
        <v>918</v>
      </c>
      <c r="M36" s="351">
        <v>1283.2</v>
      </c>
      <c r="N36" s="351">
        <v>658.6</v>
      </c>
      <c r="O36" s="351">
        <v>658.6</v>
      </c>
      <c r="P36" s="351">
        <v>658.6</v>
      </c>
      <c r="Q36" s="351">
        <v>657.4</v>
      </c>
      <c r="R36" s="351">
        <v>1210</v>
      </c>
      <c r="S36" s="351">
        <v>897.8</v>
      </c>
      <c r="T36" s="351">
        <v>658.6</v>
      </c>
      <c r="U36" s="351">
        <v>658.6</v>
      </c>
    </row>
    <row r="37" ht="14.25" spans="1:21">
      <c r="A37" s="350">
        <v>17</v>
      </c>
      <c r="B37" s="351">
        <v>917.6</v>
      </c>
      <c r="C37" s="351">
        <v>1559.4</v>
      </c>
      <c r="D37" s="351">
        <v>1370.8</v>
      </c>
      <c r="E37" s="352">
        <v>1435.9</v>
      </c>
      <c r="F37" s="351">
        <v>2779.4</v>
      </c>
      <c r="G37" s="351">
        <v>3854.1</v>
      </c>
      <c r="H37" s="351">
        <v>3994.1</v>
      </c>
      <c r="I37" s="352">
        <v>1279.6</v>
      </c>
      <c r="J37" s="351">
        <v>673</v>
      </c>
      <c r="K37" s="352">
        <v>1263.2</v>
      </c>
      <c r="L37" s="351">
        <v>934.2</v>
      </c>
      <c r="M37" s="351">
        <v>1311.6</v>
      </c>
      <c r="N37" s="351">
        <v>673</v>
      </c>
      <c r="O37" s="351">
        <v>673</v>
      </c>
      <c r="P37" s="351">
        <v>673</v>
      </c>
      <c r="Q37" s="351">
        <v>671.3</v>
      </c>
      <c r="R37" s="351">
        <v>1232.2</v>
      </c>
      <c r="S37" s="351">
        <v>917.6</v>
      </c>
      <c r="T37" s="351">
        <v>673</v>
      </c>
      <c r="U37" s="351">
        <v>673</v>
      </c>
    </row>
    <row r="38" ht="14.25" spans="1:21">
      <c r="A38" s="350">
        <v>17.5</v>
      </c>
      <c r="B38" s="351">
        <v>937.4</v>
      </c>
      <c r="C38" s="351">
        <v>1599.4</v>
      </c>
      <c r="D38" s="351">
        <v>1398.9</v>
      </c>
      <c r="E38" s="352">
        <v>1468.9</v>
      </c>
      <c r="F38" s="351">
        <v>2833.2</v>
      </c>
      <c r="G38" s="351">
        <v>3935.2</v>
      </c>
      <c r="H38" s="351">
        <v>4077.1</v>
      </c>
      <c r="I38" s="352">
        <v>1312.7</v>
      </c>
      <c r="J38" s="351">
        <v>687.3</v>
      </c>
      <c r="K38" s="352">
        <v>1292</v>
      </c>
      <c r="L38" s="351">
        <v>956.5</v>
      </c>
      <c r="M38" s="351">
        <v>1340</v>
      </c>
      <c r="N38" s="351">
        <v>687.3</v>
      </c>
      <c r="O38" s="351">
        <v>687.3</v>
      </c>
      <c r="P38" s="351">
        <v>687.3</v>
      </c>
      <c r="Q38" s="351">
        <v>685.2</v>
      </c>
      <c r="R38" s="351">
        <v>1265.1</v>
      </c>
      <c r="S38" s="351">
        <v>937.4</v>
      </c>
      <c r="T38" s="351">
        <v>687.3</v>
      </c>
      <c r="U38" s="351">
        <v>687.3</v>
      </c>
    </row>
    <row r="39" ht="14.25" spans="1:21">
      <c r="A39" s="350">
        <v>18</v>
      </c>
      <c r="B39" s="351">
        <v>957.2</v>
      </c>
      <c r="C39" s="351">
        <v>1628.7</v>
      </c>
      <c r="D39" s="351">
        <v>1427</v>
      </c>
      <c r="E39" s="352">
        <v>1494.8</v>
      </c>
      <c r="F39" s="351">
        <v>2881.1</v>
      </c>
      <c r="G39" s="351">
        <v>4008.3</v>
      </c>
      <c r="H39" s="351">
        <v>4154.1</v>
      </c>
      <c r="I39" s="352">
        <v>1333.8</v>
      </c>
      <c r="J39" s="351">
        <v>701.6</v>
      </c>
      <c r="K39" s="352">
        <v>1314.8</v>
      </c>
      <c r="L39" s="351">
        <v>972.8</v>
      </c>
      <c r="M39" s="351">
        <v>1368.5</v>
      </c>
      <c r="N39" s="351">
        <v>701.6</v>
      </c>
      <c r="O39" s="351">
        <v>701.6</v>
      </c>
      <c r="P39" s="351">
        <v>701.6</v>
      </c>
      <c r="Q39" s="351">
        <v>699.2</v>
      </c>
      <c r="R39" s="351">
        <v>1287.2</v>
      </c>
      <c r="S39" s="351">
        <v>957.2</v>
      </c>
      <c r="T39" s="351">
        <v>701.6</v>
      </c>
      <c r="U39" s="351">
        <v>701.6</v>
      </c>
    </row>
    <row r="40" ht="14.25" spans="1:21">
      <c r="A40" s="350">
        <v>18.5</v>
      </c>
      <c r="B40" s="351">
        <v>977.1</v>
      </c>
      <c r="C40" s="351">
        <v>1668.8</v>
      </c>
      <c r="D40" s="351">
        <v>1455.2</v>
      </c>
      <c r="E40" s="352">
        <v>1527.8</v>
      </c>
      <c r="F40" s="351">
        <v>2935</v>
      </c>
      <c r="G40" s="351">
        <v>4089.4</v>
      </c>
      <c r="H40" s="351">
        <v>4237.2</v>
      </c>
      <c r="I40" s="352">
        <v>1366.9</v>
      </c>
      <c r="J40" s="351">
        <v>715.9</v>
      </c>
      <c r="K40" s="352">
        <v>1343.6</v>
      </c>
      <c r="L40" s="351">
        <v>995</v>
      </c>
      <c r="M40" s="351">
        <v>1396.9</v>
      </c>
      <c r="N40" s="351">
        <v>715.9</v>
      </c>
      <c r="O40" s="351">
        <v>715.9</v>
      </c>
      <c r="P40" s="351">
        <v>715.9</v>
      </c>
      <c r="Q40" s="351">
        <v>713.1</v>
      </c>
      <c r="R40" s="351">
        <v>1320.2</v>
      </c>
      <c r="S40" s="351">
        <v>977.1</v>
      </c>
      <c r="T40" s="351">
        <v>715.9</v>
      </c>
      <c r="U40" s="351">
        <v>715.9</v>
      </c>
    </row>
    <row r="41" ht="14.25" spans="1:21">
      <c r="A41" s="350">
        <v>19</v>
      </c>
      <c r="B41" s="351">
        <v>996.9</v>
      </c>
      <c r="C41" s="351">
        <v>1698</v>
      </c>
      <c r="D41" s="351">
        <v>1483.3</v>
      </c>
      <c r="E41" s="352">
        <v>1553.6</v>
      </c>
      <c r="F41" s="351">
        <v>2982.9</v>
      </c>
      <c r="G41" s="351">
        <v>4162.5</v>
      </c>
      <c r="H41" s="351">
        <v>4314.2</v>
      </c>
      <c r="I41" s="352">
        <v>1388</v>
      </c>
      <c r="J41" s="351">
        <v>730.2</v>
      </c>
      <c r="K41" s="352">
        <v>1366.4</v>
      </c>
      <c r="L41" s="351">
        <v>1011.3</v>
      </c>
      <c r="M41" s="351">
        <v>1425.3</v>
      </c>
      <c r="N41" s="351">
        <v>730.2</v>
      </c>
      <c r="O41" s="351">
        <v>730.2</v>
      </c>
      <c r="P41" s="351">
        <v>730.2</v>
      </c>
      <c r="Q41" s="351">
        <v>727</v>
      </c>
      <c r="R41" s="351">
        <v>1342.3</v>
      </c>
      <c r="S41" s="351">
        <v>996.9</v>
      </c>
      <c r="T41" s="351">
        <v>730.2</v>
      </c>
      <c r="U41" s="351">
        <v>730.2</v>
      </c>
    </row>
    <row r="42" ht="14.25" spans="1:21">
      <c r="A42" s="350">
        <v>19.5</v>
      </c>
      <c r="B42" s="351">
        <v>1016.7</v>
      </c>
      <c r="C42" s="351">
        <v>1738.1</v>
      </c>
      <c r="D42" s="351">
        <v>1511.4</v>
      </c>
      <c r="E42" s="352">
        <v>1586.6</v>
      </c>
      <c r="F42" s="351">
        <v>3036.8</v>
      </c>
      <c r="G42" s="351">
        <v>4243.6</v>
      </c>
      <c r="H42" s="351">
        <v>4397.2</v>
      </c>
      <c r="I42" s="352">
        <v>1421.1</v>
      </c>
      <c r="J42" s="351">
        <v>744.5</v>
      </c>
      <c r="K42" s="352">
        <v>1395.2</v>
      </c>
      <c r="L42" s="351">
        <v>1033.6</v>
      </c>
      <c r="M42" s="351">
        <v>1453.7</v>
      </c>
      <c r="N42" s="351">
        <v>744.5</v>
      </c>
      <c r="O42" s="351">
        <v>744.5</v>
      </c>
      <c r="P42" s="351">
        <v>744.5</v>
      </c>
      <c r="Q42" s="351">
        <v>741</v>
      </c>
      <c r="R42" s="351">
        <v>1375.3</v>
      </c>
      <c r="S42" s="351">
        <v>1016.7</v>
      </c>
      <c r="T42" s="351">
        <v>744.5</v>
      </c>
      <c r="U42" s="351">
        <v>744.5</v>
      </c>
    </row>
    <row r="43" ht="14.25" spans="1:21">
      <c r="A43" s="350">
        <v>20</v>
      </c>
      <c r="B43" s="351">
        <v>1036.5</v>
      </c>
      <c r="C43" s="351">
        <v>1767.4</v>
      </c>
      <c r="D43" s="351">
        <v>1539.5</v>
      </c>
      <c r="E43" s="352">
        <v>1612.5</v>
      </c>
      <c r="F43" s="351">
        <v>3084.7</v>
      </c>
      <c r="G43" s="351">
        <v>4316.7</v>
      </c>
      <c r="H43" s="351">
        <v>4474.2</v>
      </c>
      <c r="I43" s="352">
        <v>1442.2</v>
      </c>
      <c r="J43" s="351">
        <v>758.8</v>
      </c>
      <c r="K43" s="352">
        <v>1418</v>
      </c>
      <c r="L43" s="351">
        <v>1049.8</v>
      </c>
      <c r="M43" s="351">
        <v>1482.2</v>
      </c>
      <c r="N43" s="351">
        <v>758.8</v>
      </c>
      <c r="O43" s="351">
        <v>758.8</v>
      </c>
      <c r="P43" s="351">
        <v>758.8</v>
      </c>
      <c r="Q43" s="351">
        <v>754.9</v>
      </c>
      <c r="R43" s="351">
        <v>1397.4</v>
      </c>
      <c r="S43" s="351">
        <v>1036.5</v>
      </c>
      <c r="T43" s="351">
        <v>758.8</v>
      </c>
      <c r="U43" s="351">
        <v>758.8</v>
      </c>
    </row>
    <row r="44" ht="14.25" spans="1:21">
      <c r="A44" s="350">
        <v>20.5</v>
      </c>
      <c r="B44" s="351">
        <v>1056.4</v>
      </c>
      <c r="C44" s="351">
        <v>1807.5</v>
      </c>
      <c r="D44" s="351">
        <v>1567.6</v>
      </c>
      <c r="E44" s="352">
        <v>1645.5</v>
      </c>
      <c r="F44" s="351">
        <v>3138.6</v>
      </c>
      <c r="G44" s="351">
        <v>4397.8</v>
      </c>
      <c r="H44" s="351">
        <v>4557.2</v>
      </c>
      <c r="I44" s="352">
        <v>1475.3</v>
      </c>
      <c r="J44" s="351">
        <v>773.1</v>
      </c>
      <c r="K44" s="352">
        <v>1446.8</v>
      </c>
      <c r="L44" s="351">
        <v>1072.1</v>
      </c>
      <c r="M44" s="351">
        <v>1510.6</v>
      </c>
      <c r="N44" s="351">
        <v>773.1</v>
      </c>
      <c r="O44" s="351">
        <v>773.1</v>
      </c>
      <c r="P44" s="351">
        <v>773.1</v>
      </c>
      <c r="Q44" s="351">
        <v>768.8</v>
      </c>
      <c r="R44" s="351">
        <v>1430.4</v>
      </c>
      <c r="S44" s="351">
        <v>1056.4</v>
      </c>
      <c r="T44" s="351">
        <v>773.1</v>
      </c>
      <c r="U44" s="351">
        <v>773.1</v>
      </c>
    </row>
    <row r="45" ht="37" customHeight="1" spans="1:21">
      <c r="A45" s="353" t="s">
        <v>1797</v>
      </c>
      <c r="B45" s="348" t="s">
        <v>2236</v>
      </c>
      <c r="C45" s="348" t="s">
        <v>2237</v>
      </c>
      <c r="D45" s="348" t="s">
        <v>2238</v>
      </c>
      <c r="E45" s="348" t="s">
        <v>2239</v>
      </c>
      <c r="F45" s="348" t="s">
        <v>2240</v>
      </c>
      <c r="G45" s="348" t="s">
        <v>2256</v>
      </c>
      <c r="H45" s="348" t="s">
        <v>2242</v>
      </c>
      <c r="I45" s="348" t="s">
        <v>2243</v>
      </c>
      <c r="J45" s="348" t="s">
        <v>2244</v>
      </c>
      <c r="K45" s="348" t="s">
        <v>2245</v>
      </c>
      <c r="L45" s="348" t="s">
        <v>2246</v>
      </c>
      <c r="M45" s="348" t="s">
        <v>2247</v>
      </c>
      <c r="N45" s="348" t="s">
        <v>2248</v>
      </c>
      <c r="O45" s="348" t="s">
        <v>2249</v>
      </c>
      <c r="P45" s="348" t="s">
        <v>2250</v>
      </c>
      <c r="Q45" s="348" t="s">
        <v>2257</v>
      </c>
      <c r="R45" s="348" t="s">
        <v>2258</v>
      </c>
      <c r="S45" s="348" t="s">
        <v>2253</v>
      </c>
      <c r="T45" s="348" t="s">
        <v>2254</v>
      </c>
      <c r="U45" s="348" t="s">
        <v>2255</v>
      </c>
    </row>
    <row r="46" ht="14.25" spans="1:21">
      <c r="A46" s="350" t="s">
        <v>1818</v>
      </c>
      <c r="B46" s="351">
        <v>50.3</v>
      </c>
      <c r="C46" s="351">
        <v>88.1</v>
      </c>
      <c r="D46" s="351">
        <v>77.3</v>
      </c>
      <c r="E46" s="351">
        <v>77.8</v>
      </c>
      <c r="F46" s="351">
        <v>142.9</v>
      </c>
      <c r="G46" s="351">
        <v>218.1</v>
      </c>
      <c r="H46" s="351">
        <v>223.9</v>
      </c>
      <c r="I46" s="351">
        <v>60.4</v>
      </c>
      <c r="J46" s="351">
        <v>36.5</v>
      </c>
      <c r="K46" s="351">
        <v>64.5</v>
      </c>
      <c r="L46" s="351">
        <v>55.9</v>
      </c>
      <c r="M46" s="351">
        <v>73.1</v>
      </c>
      <c r="N46" s="351">
        <v>36.5</v>
      </c>
      <c r="O46" s="351">
        <v>36.5</v>
      </c>
      <c r="P46" s="351">
        <v>36.5</v>
      </c>
      <c r="Q46" s="351">
        <v>36.5</v>
      </c>
      <c r="R46" s="351">
        <v>68</v>
      </c>
      <c r="S46" s="351">
        <v>47.7</v>
      </c>
      <c r="T46" s="351">
        <v>36.5</v>
      </c>
      <c r="U46" s="351">
        <v>36.5</v>
      </c>
    </row>
    <row r="47" ht="14.25" spans="1:21">
      <c r="A47" s="350" t="s">
        <v>1819</v>
      </c>
      <c r="B47" s="351">
        <v>45.6</v>
      </c>
      <c r="C47" s="351">
        <v>81.8</v>
      </c>
      <c r="D47" s="351">
        <v>71</v>
      </c>
      <c r="E47" s="351">
        <v>69.3</v>
      </c>
      <c r="F47" s="351">
        <v>127.4</v>
      </c>
      <c r="G47" s="351">
        <v>193.7</v>
      </c>
      <c r="H47" s="351">
        <v>198.4</v>
      </c>
      <c r="I47" s="351">
        <v>57.5</v>
      </c>
      <c r="J47" s="351">
        <v>32.3</v>
      </c>
      <c r="K47" s="351">
        <v>58.1</v>
      </c>
      <c r="L47" s="351">
        <v>51.6</v>
      </c>
      <c r="M47" s="351">
        <v>64.8</v>
      </c>
      <c r="N47" s="351">
        <v>32.3</v>
      </c>
      <c r="O47" s="351">
        <v>32.3</v>
      </c>
      <c r="P47" s="351">
        <v>32.3</v>
      </c>
      <c r="Q47" s="351">
        <v>32.3</v>
      </c>
      <c r="R47" s="351">
        <v>65.7</v>
      </c>
      <c r="S47" s="351">
        <v>45.6</v>
      </c>
      <c r="T47" s="351">
        <v>32.3</v>
      </c>
      <c r="U47" s="351">
        <v>32.3</v>
      </c>
    </row>
    <row r="48" ht="14.25" spans="1:21">
      <c r="A48" s="350" t="s">
        <v>1820</v>
      </c>
      <c r="B48" s="351">
        <v>43.1</v>
      </c>
      <c r="C48" s="351">
        <v>77.7</v>
      </c>
      <c r="D48" s="351">
        <v>66.9</v>
      </c>
      <c r="E48" s="351">
        <v>65.3</v>
      </c>
      <c r="F48" s="351">
        <v>125.3</v>
      </c>
      <c r="G48" s="351">
        <v>181.3</v>
      </c>
      <c r="H48" s="351">
        <v>189.1</v>
      </c>
      <c r="I48" s="351">
        <v>54.4</v>
      </c>
      <c r="J48" s="351">
        <v>30.9</v>
      </c>
      <c r="K48" s="351">
        <v>55.2</v>
      </c>
      <c r="L48" s="351">
        <v>49.2</v>
      </c>
      <c r="M48" s="351">
        <v>62.3</v>
      </c>
      <c r="N48" s="351">
        <v>30.9</v>
      </c>
      <c r="O48" s="351">
        <v>30.9</v>
      </c>
      <c r="P48" s="351">
        <v>30.9</v>
      </c>
      <c r="Q48" s="351">
        <v>30.9</v>
      </c>
      <c r="R48" s="351">
        <v>62.4</v>
      </c>
      <c r="S48" s="351">
        <v>43.1</v>
      </c>
      <c r="T48" s="351">
        <v>30.9</v>
      </c>
      <c r="U48" s="351">
        <v>30.9</v>
      </c>
    </row>
    <row r="49" ht="14.25" spans="1:21">
      <c r="A49" s="350" t="s">
        <v>1769</v>
      </c>
      <c r="B49" s="351">
        <v>41.5</v>
      </c>
      <c r="C49" s="351">
        <v>74.6</v>
      </c>
      <c r="D49" s="351">
        <v>63.8</v>
      </c>
      <c r="E49" s="351">
        <v>62.4</v>
      </c>
      <c r="F49" s="351">
        <v>124.3</v>
      </c>
      <c r="G49" s="351">
        <v>169.9</v>
      </c>
      <c r="H49" s="351">
        <v>181.4</v>
      </c>
      <c r="I49" s="351">
        <v>52.9</v>
      </c>
      <c r="J49" s="351">
        <v>30.5</v>
      </c>
      <c r="K49" s="351">
        <v>53.7</v>
      </c>
      <c r="L49" s="351">
        <v>47.9</v>
      </c>
      <c r="M49" s="351">
        <v>60.2</v>
      </c>
      <c r="N49" s="351">
        <v>30.5</v>
      </c>
      <c r="O49" s="351">
        <v>30.5</v>
      </c>
      <c r="P49" s="351">
        <v>30.5</v>
      </c>
      <c r="Q49" s="351">
        <v>30.5</v>
      </c>
      <c r="R49" s="351">
        <v>59.7</v>
      </c>
      <c r="S49" s="351">
        <v>41.5</v>
      </c>
      <c r="T49" s="351">
        <v>30.5</v>
      </c>
      <c r="U49" s="351">
        <v>30.5</v>
      </c>
    </row>
    <row r="50" ht="14.25" spans="1:21">
      <c r="A50" s="350" t="s">
        <v>1770</v>
      </c>
      <c r="B50" s="351">
        <v>39.8</v>
      </c>
      <c r="C50" s="351">
        <v>72.9</v>
      </c>
      <c r="D50" s="351">
        <v>62.1</v>
      </c>
      <c r="E50" s="351">
        <v>60.8</v>
      </c>
      <c r="F50" s="351">
        <v>122.1</v>
      </c>
      <c r="G50" s="351">
        <v>167.1</v>
      </c>
      <c r="H50" s="351">
        <v>178.6</v>
      </c>
      <c r="I50" s="351">
        <v>49.9</v>
      </c>
      <c r="J50" s="351">
        <v>28.9</v>
      </c>
      <c r="K50" s="351">
        <v>52.1</v>
      </c>
      <c r="L50" s="351">
        <v>46.4</v>
      </c>
      <c r="M50" s="351">
        <v>58.5</v>
      </c>
      <c r="N50" s="351">
        <v>28.9</v>
      </c>
      <c r="O50" s="351">
        <v>28.9</v>
      </c>
      <c r="P50" s="351">
        <v>28.9</v>
      </c>
      <c r="Q50" s="351">
        <v>28.9</v>
      </c>
      <c r="R50" s="351">
        <v>58.2</v>
      </c>
      <c r="S50" s="351">
        <v>39.8</v>
      </c>
      <c r="T50" s="351">
        <v>28.9</v>
      </c>
      <c r="U50" s="351">
        <v>28.9</v>
      </c>
    </row>
    <row r="51" ht="14.25" spans="1:21">
      <c r="A51" s="350" t="s">
        <v>1771</v>
      </c>
      <c r="B51" s="351">
        <v>39.8</v>
      </c>
      <c r="C51" s="351">
        <v>72.9</v>
      </c>
      <c r="D51" s="351">
        <v>62.1</v>
      </c>
      <c r="E51" s="351">
        <v>60.8</v>
      </c>
      <c r="F51" s="351">
        <v>122.1</v>
      </c>
      <c r="G51" s="351">
        <v>167.1</v>
      </c>
      <c r="H51" s="351">
        <v>178.6</v>
      </c>
      <c r="I51" s="351">
        <v>49.1</v>
      </c>
      <c r="J51" s="351">
        <v>28.9</v>
      </c>
      <c r="K51" s="351">
        <v>52.1</v>
      </c>
      <c r="L51" s="351">
        <v>46.4</v>
      </c>
      <c r="M51" s="351">
        <v>58.5</v>
      </c>
      <c r="N51" s="351">
        <v>28.9</v>
      </c>
      <c r="O51" s="351">
        <v>28.9</v>
      </c>
      <c r="P51" s="351">
        <v>28.9</v>
      </c>
      <c r="Q51" s="351">
        <v>28.9</v>
      </c>
      <c r="R51" s="351">
        <v>58.2</v>
      </c>
      <c r="S51" s="351">
        <v>39.8</v>
      </c>
      <c r="T51" s="351">
        <v>28.9</v>
      </c>
      <c r="U51" s="351">
        <v>28.9</v>
      </c>
    </row>
    <row r="52" ht="14.25" spans="1:21">
      <c r="A52" s="350" t="s">
        <v>1821</v>
      </c>
      <c r="B52" s="351">
        <v>39.8</v>
      </c>
      <c r="C52" s="351">
        <v>72.9</v>
      </c>
      <c r="D52" s="351">
        <v>62.1</v>
      </c>
      <c r="E52" s="351">
        <v>60.8</v>
      </c>
      <c r="F52" s="351">
        <v>122.1</v>
      </c>
      <c r="G52" s="351">
        <v>167.1</v>
      </c>
      <c r="H52" s="351">
        <v>178.6</v>
      </c>
      <c r="I52" s="351">
        <v>49.1</v>
      </c>
      <c r="J52" s="351">
        <v>28.9</v>
      </c>
      <c r="K52" s="351">
        <v>52.1</v>
      </c>
      <c r="L52" s="351">
        <v>46.4</v>
      </c>
      <c r="M52" s="351">
        <v>58.5</v>
      </c>
      <c r="N52" s="351">
        <v>28.9</v>
      </c>
      <c r="O52" s="351">
        <v>28.9</v>
      </c>
      <c r="P52" s="351">
        <v>28.9</v>
      </c>
      <c r="Q52" s="351">
        <v>28.9</v>
      </c>
      <c r="R52" s="351">
        <v>58.2</v>
      </c>
      <c r="S52" s="351">
        <v>39.8</v>
      </c>
      <c r="T52" s="351">
        <v>28.9</v>
      </c>
      <c r="U52" s="351">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307" customWidth="1"/>
    <col min="8" max="16384" width="9" style="308"/>
  </cols>
  <sheetData>
    <row r="1" ht="25.5" spans="1:8">
      <c r="A1" s="309" t="s">
        <v>2259</v>
      </c>
      <c r="B1" s="309"/>
      <c r="C1" s="309"/>
      <c r="D1" s="309"/>
      <c r="E1" s="309"/>
      <c r="F1" s="309"/>
      <c r="G1" s="309"/>
      <c r="H1" s="310" t="s">
        <v>62</v>
      </c>
    </row>
    <row r="2" ht="27" customHeight="1" spans="1:8">
      <c r="A2" s="311" t="s">
        <v>1941</v>
      </c>
      <c r="B2" s="312"/>
      <c r="C2" s="312"/>
      <c r="D2" s="312"/>
      <c r="E2" s="312"/>
      <c r="F2" s="312"/>
      <c r="G2" s="313"/>
      <c r="H2" s="310" t="s">
        <v>2260</v>
      </c>
    </row>
    <row r="3" spans="1:7">
      <c r="A3" s="314" t="s">
        <v>1943</v>
      </c>
      <c r="B3" s="314" t="s">
        <v>1944</v>
      </c>
      <c r="C3" s="314" t="s">
        <v>733</v>
      </c>
      <c r="D3" s="315"/>
      <c r="E3" s="314" t="s">
        <v>1943</v>
      </c>
      <c r="F3" s="314" t="s">
        <v>1944</v>
      </c>
      <c r="G3" s="314" t="s">
        <v>733</v>
      </c>
    </row>
    <row r="4" ht="14.25" spans="1:7">
      <c r="A4" s="316" t="s">
        <v>1798</v>
      </c>
      <c r="B4" s="316"/>
      <c r="C4" s="316"/>
      <c r="D4" s="315"/>
      <c r="E4" s="316" t="s">
        <v>1804</v>
      </c>
      <c r="F4" s="316"/>
      <c r="G4" s="316"/>
    </row>
    <row r="5" spans="1:7">
      <c r="A5" s="317" t="s">
        <v>736</v>
      </c>
      <c r="B5" s="318" t="s">
        <v>673</v>
      </c>
      <c r="C5" s="319" t="s">
        <v>737</v>
      </c>
      <c r="D5" s="315"/>
      <c r="E5" s="317" t="s">
        <v>1947</v>
      </c>
      <c r="F5" s="318" t="s">
        <v>431</v>
      </c>
      <c r="G5" s="319" t="s">
        <v>959</v>
      </c>
    </row>
    <row r="6" ht="14.25" spans="1:7">
      <c r="A6" s="316" t="s">
        <v>1799</v>
      </c>
      <c r="B6" s="316"/>
      <c r="C6" s="316"/>
      <c r="D6" s="315"/>
      <c r="E6" s="317" t="s">
        <v>1949</v>
      </c>
      <c r="F6" s="318" t="s">
        <v>429</v>
      </c>
      <c r="G6" s="319" t="s">
        <v>957</v>
      </c>
    </row>
    <row r="7" spans="1:7">
      <c r="A7" s="317" t="s">
        <v>1950</v>
      </c>
      <c r="B7" s="318" t="s">
        <v>588</v>
      </c>
      <c r="C7" s="319" t="s">
        <v>754</v>
      </c>
      <c r="D7" s="315"/>
      <c r="E7" s="317" t="s">
        <v>1951</v>
      </c>
      <c r="F7" s="318" t="s">
        <v>430</v>
      </c>
      <c r="G7" s="319" t="s">
        <v>1059</v>
      </c>
    </row>
    <row r="8" ht="14.25" spans="1:7">
      <c r="A8" s="316" t="s">
        <v>1800</v>
      </c>
      <c r="B8" s="316"/>
      <c r="C8" s="316"/>
      <c r="D8" s="315"/>
      <c r="E8" s="317" t="s">
        <v>1953</v>
      </c>
      <c r="F8" s="318" t="s">
        <v>571</v>
      </c>
      <c r="G8" s="319" t="s">
        <v>1160</v>
      </c>
    </row>
    <row r="9" spans="1:7">
      <c r="A9" s="317" t="s">
        <v>1954</v>
      </c>
      <c r="B9" s="318" t="s">
        <v>1955</v>
      </c>
      <c r="C9" s="319" t="s">
        <v>773</v>
      </c>
      <c r="D9" s="315"/>
      <c r="E9" s="317" t="s">
        <v>1956</v>
      </c>
      <c r="F9" s="318" t="s">
        <v>1957</v>
      </c>
      <c r="G9" s="319" t="s">
        <v>1000</v>
      </c>
    </row>
    <row r="10" spans="1:7">
      <c r="A10" s="317" t="s">
        <v>1958</v>
      </c>
      <c r="B10" s="318" t="s">
        <v>511</v>
      </c>
      <c r="C10" s="319" t="s">
        <v>1284</v>
      </c>
      <c r="D10" s="315"/>
      <c r="E10" s="317" t="s">
        <v>1959</v>
      </c>
      <c r="F10" s="318" t="s">
        <v>435</v>
      </c>
      <c r="G10" s="319" t="s">
        <v>961</v>
      </c>
    </row>
    <row r="11" spans="1:7">
      <c r="A11" s="317" t="s">
        <v>1960</v>
      </c>
      <c r="B11" s="318" t="s">
        <v>587</v>
      </c>
      <c r="C11" s="319" t="s">
        <v>775</v>
      </c>
      <c r="D11" s="315"/>
      <c r="E11" s="317" t="s">
        <v>1961</v>
      </c>
      <c r="F11" s="318" t="s">
        <v>445</v>
      </c>
      <c r="G11" s="319" t="s">
        <v>963</v>
      </c>
    </row>
    <row r="12" ht="14.25" spans="1:7">
      <c r="A12" s="316" t="s">
        <v>1801</v>
      </c>
      <c r="B12" s="316"/>
      <c r="C12" s="316"/>
      <c r="D12" s="315"/>
      <c r="E12" s="317" t="s">
        <v>1963</v>
      </c>
      <c r="F12" s="318" t="s">
        <v>448</v>
      </c>
      <c r="G12" s="319" t="s">
        <v>1062</v>
      </c>
    </row>
    <row r="13" spans="1:7">
      <c r="A13" s="317" t="s">
        <v>1964</v>
      </c>
      <c r="B13" s="318" t="s">
        <v>608</v>
      </c>
      <c r="C13" s="319" t="s">
        <v>909</v>
      </c>
      <c r="D13" s="315"/>
      <c r="E13" s="320" t="s">
        <v>1965</v>
      </c>
      <c r="F13" s="321" t="s">
        <v>1966</v>
      </c>
      <c r="G13" s="322" t="s">
        <v>786</v>
      </c>
    </row>
    <row r="14" spans="1:7">
      <c r="A14" s="317" t="s">
        <v>1967</v>
      </c>
      <c r="B14" s="318" t="s">
        <v>624</v>
      </c>
      <c r="C14" s="319" t="s">
        <v>918</v>
      </c>
      <c r="D14" s="315"/>
      <c r="E14" s="317" t="s">
        <v>1968</v>
      </c>
      <c r="F14" s="318" t="s">
        <v>1969</v>
      </c>
      <c r="G14" s="319" t="s">
        <v>966</v>
      </c>
    </row>
    <row r="15" spans="1:7">
      <c r="A15" s="317" t="s">
        <v>1970</v>
      </c>
      <c r="B15" s="318" t="s">
        <v>618</v>
      </c>
      <c r="C15" s="319" t="s">
        <v>984</v>
      </c>
      <c r="D15" s="315"/>
      <c r="E15" s="317" t="s">
        <v>1971</v>
      </c>
      <c r="F15" s="318" t="s">
        <v>453</v>
      </c>
      <c r="G15" s="319" t="s">
        <v>1065</v>
      </c>
    </row>
    <row r="16" spans="1:7">
      <c r="A16" s="317" t="s">
        <v>1972</v>
      </c>
      <c r="B16" s="318" t="s">
        <v>630</v>
      </c>
      <c r="C16" s="319" t="s">
        <v>921</v>
      </c>
      <c r="D16" s="315"/>
      <c r="E16" s="317" t="s">
        <v>1973</v>
      </c>
      <c r="F16" s="318" t="s">
        <v>455</v>
      </c>
      <c r="G16" s="319" t="s">
        <v>1171</v>
      </c>
    </row>
    <row r="17" spans="1:7">
      <c r="A17" s="317" t="s">
        <v>1974</v>
      </c>
      <c r="B17" s="318" t="s">
        <v>617</v>
      </c>
      <c r="C17" s="319" t="s">
        <v>933</v>
      </c>
      <c r="D17" s="315"/>
      <c r="E17" s="320" t="s">
        <v>1975</v>
      </c>
      <c r="F17" s="321" t="s">
        <v>1976</v>
      </c>
      <c r="G17" s="322" t="s">
        <v>1068</v>
      </c>
    </row>
    <row r="18" spans="1:7">
      <c r="A18" s="317" t="s">
        <v>1977</v>
      </c>
      <c r="B18" s="318" t="s">
        <v>605</v>
      </c>
      <c r="C18" s="319" t="s">
        <v>907</v>
      </c>
      <c r="D18" s="315"/>
      <c r="E18" s="317" t="s">
        <v>1978</v>
      </c>
      <c r="F18" s="318" t="s">
        <v>489</v>
      </c>
      <c r="G18" s="319" t="s">
        <v>1095</v>
      </c>
    </row>
    <row r="19" spans="1:7">
      <c r="A19" s="317" t="s">
        <v>1979</v>
      </c>
      <c r="B19" s="318" t="s">
        <v>465</v>
      </c>
      <c r="C19" s="319" t="s">
        <v>947</v>
      </c>
      <c r="D19" s="315"/>
      <c r="E19" s="317" t="s">
        <v>1980</v>
      </c>
      <c r="F19" s="318" t="s">
        <v>504</v>
      </c>
      <c r="G19" s="319" t="s">
        <v>1109</v>
      </c>
    </row>
    <row r="20" spans="1:7">
      <c r="A20" s="317" t="s">
        <v>1981</v>
      </c>
      <c r="B20" s="318" t="s">
        <v>610</v>
      </c>
      <c r="C20" s="319" t="s">
        <v>930</v>
      </c>
      <c r="D20" s="315"/>
      <c r="E20" s="317" t="s">
        <v>1982</v>
      </c>
      <c r="F20" s="318" t="s">
        <v>505</v>
      </c>
      <c r="G20" s="319" t="s">
        <v>1112</v>
      </c>
    </row>
    <row r="21" spans="1:7">
      <c r="A21" s="317" t="s">
        <v>1983</v>
      </c>
      <c r="B21" s="318" t="s">
        <v>623</v>
      </c>
      <c r="C21" s="319" t="s">
        <v>936</v>
      </c>
      <c r="D21" s="315"/>
      <c r="E21" s="317" t="s">
        <v>801</v>
      </c>
      <c r="F21" s="318" t="s">
        <v>651</v>
      </c>
      <c r="G21" s="319" t="s">
        <v>802</v>
      </c>
    </row>
    <row r="22" spans="1:7">
      <c r="A22" s="320" t="s">
        <v>1984</v>
      </c>
      <c r="B22" s="321" t="s">
        <v>461</v>
      </c>
      <c r="C22" s="322" t="s">
        <v>969</v>
      </c>
      <c r="D22" s="315"/>
      <c r="E22" s="317" t="s">
        <v>1985</v>
      </c>
      <c r="F22" s="318" t="s">
        <v>506</v>
      </c>
      <c r="G22" s="319" t="s">
        <v>1178</v>
      </c>
    </row>
    <row r="23" spans="1:7">
      <c r="A23" s="317" t="s">
        <v>1986</v>
      </c>
      <c r="B23" s="318" t="s">
        <v>524</v>
      </c>
      <c r="C23" s="319" t="s">
        <v>992</v>
      </c>
      <c r="D23" s="315"/>
      <c r="E23" s="317" t="s">
        <v>1987</v>
      </c>
      <c r="F23" s="318" t="s">
        <v>1988</v>
      </c>
      <c r="G23" s="319" t="s">
        <v>1121</v>
      </c>
    </row>
    <row r="24" spans="1:7">
      <c r="A24" s="317" t="s">
        <v>923</v>
      </c>
      <c r="B24" s="318" t="s">
        <v>632</v>
      </c>
      <c r="C24" s="319" t="s">
        <v>924</v>
      </c>
      <c r="D24" s="315"/>
      <c r="E24" s="317" t="s">
        <v>1989</v>
      </c>
      <c r="F24" s="318" t="s">
        <v>509</v>
      </c>
      <c r="G24" s="319" t="s">
        <v>1118</v>
      </c>
    </row>
    <row r="25" spans="1:7">
      <c r="A25" s="317" t="s">
        <v>1990</v>
      </c>
      <c r="B25" s="318" t="s">
        <v>633</v>
      </c>
      <c r="C25" s="319" t="s">
        <v>926</v>
      </c>
      <c r="D25" s="315"/>
      <c r="E25" s="317" t="s">
        <v>1991</v>
      </c>
      <c r="F25" s="318" t="s">
        <v>514</v>
      </c>
      <c r="G25" s="319" t="s">
        <v>990</v>
      </c>
    </row>
    <row r="26" spans="1:7">
      <c r="A26" s="317" t="s">
        <v>1992</v>
      </c>
      <c r="B26" s="318" t="s">
        <v>948</v>
      </c>
      <c r="C26" s="319" t="s">
        <v>950</v>
      </c>
      <c r="D26" s="315"/>
      <c r="E26" s="317" t="s">
        <v>1993</v>
      </c>
      <c r="F26" s="318" t="s">
        <v>1994</v>
      </c>
      <c r="G26" s="319" t="s">
        <v>978</v>
      </c>
    </row>
    <row r="27" spans="1:7">
      <c r="A27" s="317" t="s">
        <v>1995</v>
      </c>
      <c r="B27" s="318" t="s">
        <v>636</v>
      </c>
      <c r="C27" s="319" t="s">
        <v>939</v>
      </c>
      <c r="D27" s="315"/>
      <c r="E27" s="317" t="s">
        <v>1996</v>
      </c>
      <c r="F27" s="318" t="s">
        <v>515</v>
      </c>
      <c r="G27" s="319" t="s">
        <v>1123</v>
      </c>
    </row>
    <row r="28" spans="1:7">
      <c r="A28" s="317" t="s">
        <v>1997</v>
      </c>
      <c r="B28" s="318" t="s">
        <v>449</v>
      </c>
      <c r="C28" s="319" t="s">
        <v>945</v>
      </c>
      <c r="D28" s="315"/>
      <c r="E28" s="317" t="s">
        <v>1998</v>
      </c>
      <c r="F28" s="318" t="s">
        <v>516</v>
      </c>
      <c r="G28" s="319" t="s">
        <v>1126</v>
      </c>
    </row>
    <row r="29" spans="1:7">
      <c r="A29" s="317" t="s">
        <v>1999</v>
      </c>
      <c r="B29" s="318" t="s">
        <v>569</v>
      </c>
      <c r="C29" s="319" t="s">
        <v>1038</v>
      </c>
      <c r="D29" s="315"/>
      <c r="E29" s="317" t="s">
        <v>2000</v>
      </c>
      <c r="F29" s="318" t="s">
        <v>517</v>
      </c>
      <c r="G29" s="319" t="s">
        <v>1129</v>
      </c>
    </row>
    <row r="30" spans="1:7">
      <c r="A30" s="317" t="s">
        <v>2001</v>
      </c>
      <c r="B30" s="318" t="s">
        <v>619</v>
      </c>
      <c r="C30" s="319" t="s">
        <v>912</v>
      </c>
      <c r="D30" s="315"/>
      <c r="E30" s="317" t="s">
        <v>2002</v>
      </c>
      <c r="F30" s="318" t="s">
        <v>658</v>
      </c>
      <c r="G30" s="319" t="s">
        <v>813</v>
      </c>
    </row>
    <row r="31" spans="1:7">
      <c r="A31" s="317" t="s">
        <v>2003</v>
      </c>
      <c r="B31" s="318" t="s">
        <v>620</v>
      </c>
      <c r="C31" s="319" t="s">
        <v>915</v>
      </c>
      <c r="D31" s="315"/>
      <c r="E31" s="317" t="s">
        <v>2004</v>
      </c>
      <c r="F31" s="318" t="s">
        <v>520</v>
      </c>
      <c r="G31" s="319" t="s">
        <v>1181</v>
      </c>
    </row>
    <row r="32" spans="1:7">
      <c r="A32" s="317" t="s">
        <v>2005</v>
      </c>
      <c r="B32" s="318" t="s">
        <v>568</v>
      </c>
      <c r="C32" s="319" t="s">
        <v>1019</v>
      </c>
      <c r="D32" s="315"/>
      <c r="E32" s="317" t="s">
        <v>2006</v>
      </c>
      <c r="F32" s="318" t="s">
        <v>521</v>
      </c>
      <c r="G32" s="319" t="s">
        <v>1131</v>
      </c>
    </row>
    <row r="33" spans="1:7">
      <c r="A33" s="320" t="s">
        <v>2007</v>
      </c>
      <c r="B33" s="321" t="s">
        <v>548</v>
      </c>
      <c r="C33" s="322" t="s">
        <v>995</v>
      </c>
      <c r="D33" s="315"/>
      <c r="E33" s="317" t="s">
        <v>2008</v>
      </c>
      <c r="F33" s="323" t="s">
        <v>1867</v>
      </c>
      <c r="G33" s="319" t="s">
        <v>1869</v>
      </c>
    </row>
    <row r="34" ht="14.25" spans="1:7">
      <c r="A34" s="316" t="s">
        <v>1802</v>
      </c>
      <c r="B34" s="316"/>
      <c r="C34" s="316"/>
      <c r="D34" s="315"/>
      <c r="E34" s="317" t="s">
        <v>2010</v>
      </c>
      <c r="F34" s="318" t="s">
        <v>466</v>
      </c>
      <c r="G34" s="319" t="s">
        <v>1076</v>
      </c>
    </row>
    <row r="35" spans="1:7">
      <c r="A35" s="317" t="s">
        <v>2011</v>
      </c>
      <c r="B35" s="318" t="s">
        <v>572</v>
      </c>
      <c r="C35" s="319" t="s">
        <v>1006</v>
      </c>
      <c r="D35" s="315"/>
      <c r="E35" s="317" t="s">
        <v>2012</v>
      </c>
      <c r="F35" s="318" t="s">
        <v>1534</v>
      </c>
      <c r="G35" s="319" t="s">
        <v>1156</v>
      </c>
    </row>
    <row r="36" spans="1:7">
      <c r="A36" s="317" t="s">
        <v>2013</v>
      </c>
      <c r="B36" s="318" t="s">
        <v>654</v>
      </c>
      <c r="C36" s="319" t="s">
        <v>805</v>
      </c>
      <c r="D36" s="315"/>
      <c r="E36" s="317" t="s">
        <v>2014</v>
      </c>
      <c r="F36" s="318" t="s">
        <v>469</v>
      </c>
      <c r="G36" s="319" t="s">
        <v>1080</v>
      </c>
    </row>
    <row r="37" spans="1:7">
      <c r="A37" s="317" t="s">
        <v>2015</v>
      </c>
      <c r="B37" s="318" t="s">
        <v>434</v>
      </c>
      <c r="C37" s="319" t="s">
        <v>1023</v>
      </c>
      <c r="D37" s="315"/>
      <c r="E37" s="317" t="s">
        <v>2016</v>
      </c>
      <c r="F37" s="318" t="s">
        <v>1723</v>
      </c>
      <c r="G37" s="319" t="s">
        <v>1162</v>
      </c>
    </row>
    <row r="38" spans="1:7">
      <c r="A38" s="317" t="s">
        <v>2017</v>
      </c>
      <c r="B38" s="318" t="s">
        <v>644</v>
      </c>
      <c r="C38" s="319" t="s">
        <v>839</v>
      </c>
      <c r="D38" s="315"/>
      <c r="E38" s="317" t="s">
        <v>2018</v>
      </c>
      <c r="F38" s="318" t="s">
        <v>482</v>
      </c>
      <c r="G38" s="319" t="s">
        <v>1082</v>
      </c>
    </row>
    <row r="39" spans="1:7">
      <c r="A39" s="317" t="s">
        <v>2019</v>
      </c>
      <c r="B39" s="318" t="s">
        <v>436</v>
      </c>
      <c r="C39" s="319" t="s">
        <v>1041</v>
      </c>
      <c r="D39" s="315"/>
      <c r="E39" s="317" t="s">
        <v>2020</v>
      </c>
      <c r="F39" s="318" t="s">
        <v>463</v>
      </c>
      <c r="G39" s="319" t="s">
        <v>1047</v>
      </c>
    </row>
    <row r="40" spans="1:7">
      <c r="A40" s="317" t="s">
        <v>2021</v>
      </c>
      <c r="B40" s="318" t="s">
        <v>490</v>
      </c>
      <c r="C40" s="319" t="s">
        <v>1009</v>
      </c>
      <c r="D40" s="315"/>
      <c r="E40" s="317" t="s">
        <v>2022</v>
      </c>
      <c r="F40" s="318" t="s">
        <v>437</v>
      </c>
      <c r="G40" s="319" t="s">
        <v>1045</v>
      </c>
    </row>
    <row r="41" spans="1:7">
      <c r="A41" s="317" t="s">
        <v>2023</v>
      </c>
      <c r="B41" s="318" t="s">
        <v>576</v>
      </c>
      <c r="C41" s="319" t="s">
        <v>1031</v>
      </c>
      <c r="D41" s="315"/>
      <c r="E41" s="324" t="s">
        <v>2024</v>
      </c>
      <c r="F41" s="318" t="s">
        <v>488</v>
      </c>
      <c r="G41" s="319" t="s">
        <v>1089</v>
      </c>
    </row>
    <row r="42" spans="1:7">
      <c r="A42" s="317" t="s">
        <v>2025</v>
      </c>
      <c r="B42" s="318" t="s">
        <v>574</v>
      </c>
      <c r="C42" s="319" t="s">
        <v>1053</v>
      </c>
      <c r="D42" s="315"/>
      <c r="E42" s="324" t="s">
        <v>2026</v>
      </c>
      <c r="F42" s="318" t="s">
        <v>468</v>
      </c>
      <c r="G42" s="319" t="s">
        <v>1078</v>
      </c>
    </row>
    <row r="43" spans="1:7">
      <c r="A43" s="317" t="s">
        <v>2027</v>
      </c>
      <c r="B43" s="318" t="s">
        <v>567</v>
      </c>
      <c r="C43" s="319" t="s">
        <v>836</v>
      </c>
      <c r="D43" s="315"/>
      <c r="E43" s="324" t="s">
        <v>2028</v>
      </c>
      <c r="F43" s="318" t="s">
        <v>475</v>
      </c>
      <c r="G43" s="319" t="s">
        <v>974</v>
      </c>
    </row>
    <row r="44" spans="1:7">
      <c r="A44" s="317" t="s">
        <v>2029</v>
      </c>
      <c r="B44" s="318" t="s">
        <v>559</v>
      </c>
      <c r="C44" s="319" t="s">
        <v>1015</v>
      </c>
      <c r="D44" s="315"/>
      <c r="E44" s="324" t="s">
        <v>2030</v>
      </c>
      <c r="F44" s="318" t="s">
        <v>487</v>
      </c>
      <c r="G44" s="319" t="s">
        <v>1087</v>
      </c>
    </row>
    <row r="45" spans="1:7">
      <c r="A45" s="317" t="s">
        <v>2031</v>
      </c>
      <c r="B45" s="318" t="s">
        <v>495</v>
      </c>
      <c r="C45" s="319" t="s">
        <v>1012</v>
      </c>
      <c r="D45" s="315"/>
      <c r="E45" s="324" t="s">
        <v>2032</v>
      </c>
      <c r="F45" s="318" t="s">
        <v>641</v>
      </c>
      <c r="G45" s="319" t="s">
        <v>954</v>
      </c>
    </row>
    <row r="46" spans="1:7">
      <c r="A46" s="317" t="s">
        <v>2033</v>
      </c>
      <c r="B46" s="318" t="s">
        <v>499</v>
      </c>
      <c r="C46" s="319" t="s">
        <v>1026</v>
      </c>
      <c r="D46" s="315"/>
      <c r="E46" s="324" t="s">
        <v>2034</v>
      </c>
      <c r="F46" s="318" t="s">
        <v>502</v>
      </c>
      <c r="G46" s="319" t="s">
        <v>1103</v>
      </c>
    </row>
    <row r="47" spans="1:7">
      <c r="A47" s="317" t="s">
        <v>2035</v>
      </c>
      <c r="B47" s="318" t="s">
        <v>1002</v>
      </c>
      <c r="C47" s="319" t="s">
        <v>1004</v>
      </c>
      <c r="D47" s="315"/>
      <c r="E47" s="324" t="s">
        <v>2036</v>
      </c>
      <c r="F47" s="318" t="s">
        <v>503</v>
      </c>
      <c r="G47" s="319" t="s">
        <v>1106</v>
      </c>
    </row>
    <row r="48" ht="14.25" spans="1:7">
      <c r="A48" s="316" t="s">
        <v>1803</v>
      </c>
      <c r="B48" s="316"/>
      <c r="C48" s="316"/>
      <c r="D48" s="315"/>
      <c r="E48" s="324" t="s">
        <v>2038</v>
      </c>
      <c r="F48" s="318" t="s">
        <v>525</v>
      </c>
      <c r="G48" s="319" t="s">
        <v>1134</v>
      </c>
    </row>
    <row r="49" spans="1:7">
      <c r="A49" s="317" t="s">
        <v>2039</v>
      </c>
      <c r="B49" s="318" t="s">
        <v>1646</v>
      </c>
      <c r="C49" s="319" t="s">
        <v>1339</v>
      </c>
      <c r="D49" s="315"/>
      <c r="E49" s="324" t="s">
        <v>2040</v>
      </c>
      <c r="F49" s="318" t="s">
        <v>2041</v>
      </c>
      <c r="G49" s="319" t="s">
        <v>1137</v>
      </c>
    </row>
    <row r="50" spans="1:7">
      <c r="A50" s="317" t="s">
        <v>2042</v>
      </c>
      <c r="B50" s="318" t="s">
        <v>2043</v>
      </c>
      <c r="C50" s="319" t="s">
        <v>1230</v>
      </c>
      <c r="D50" s="315"/>
      <c r="E50" s="324" t="s">
        <v>2044</v>
      </c>
      <c r="F50" s="318" t="s">
        <v>484</v>
      </c>
      <c r="G50" s="319" t="s">
        <v>1173</v>
      </c>
    </row>
    <row r="51" spans="1:7">
      <c r="A51" s="317" t="s">
        <v>1232</v>
      </c>
      <c r="B51" s="318" t="s">
        <v>439</v>
      </c>
      <c r="C51" s="319" t="s">
        <v>1233</v>
      </c>
      <c r="D51" s="315"/>
      <c r="E51" s="324" t="s">
        <v>2045</v>
      </c>
      <c r="F51" s="318" t="s">
        <v>555</v>
      </c>
      <c r="G51" s="319" t="s">
        <v>1036</v>
      </c>
    </row>
    <row r="52" spans="1:7">
      <c r="A52" s="317" t="s">
        <v>2046</v>
      </c>
      <c r="B52" s="318" t="s">
        <v>2047</v>
      </c>
      <c r="C52" s="319" t="s">
        <v>1215</v>
      </c>
      <c r="D52" s="315"/>
      <c r="E52" s="324" t="s">
        <v>2048</v>
      </c>
      <c r="F52" s="318" t="s">
        <v>2049</v>
      </c>
      <c r="G52" s="319" t="s">
        <v>1164</v>
      </c>
    </row>
    <row r="53" spans="1:7">
      <c r="A53" s="317" t="s">
        <v>2050</v>
      </c>
      <c r="B53" s="318" t="s">
        <v>2051</v>
      </c>
      <c r="C53" s="319" t="s">
        <v>1227</v>
      </c>
      <c r="D53" s="315"/>
      <c r="E53" s="324" t="s">
        <v>2052</v>
      </c>
      <c r="F53" s="318" t="s">
        <v>496</v>
      </c>
      <c r="G53" s="319" t="s">
        <v>1050</v>
      </c>
    </row>
    <row r="54" spans="1:7">
      <c r="A54" s="317" t="s">
        <v>2053</v>
      </c>
      <c r="B54" s="318" t="s">
        <v>2054</v>
      </c>
      <c r="C54" s="319" t="s">
        <v>1237</v>
      </c>
      <c r="D54" s="315"/>
      <c r="E54" s="324" t="s">
        <v>2055</v>
      </c>
      <c r="F54" s="318" t="s">
        <v>483</v>
      </c>
      <c r="G54" s="319" t="s">
        <v>308</v>
      </c>
    </row>
    <row r="55" spans="1:7">
      <c r="A55" s="317" t="s">
        <v>2056</v>
      </c>
      <c r="B55" s="323" t="s">
        <v>440</v>
      </c>
      <c r="C55" s="319" t="s">
        <v>1235</v>
      </c>
      <c r="D55" s="315"/>
      <c r="E55" s="324" t="s">
        <v>2057</v>
      </c>
      <c r="F55" s="318" t="s">
        <v>498</v>
      </c>
      <c r="G55" s="319" t="s">
        <v>1101</v>
      </c>
    </row>
    <row r="56" spans="1:7">
      <c r="A56" s="317" t="s">
        <v>2058</v>
      </c>
      <c r="B56" s="318" t="s">
        <v>2059</v>
      </c>
      <c r="C56" s="319" t="s">
        <v>2060</v>
      </c>
      <c r="D56" s="315"/>
      <c r="E56" s="324" t="s">
        <v>2061</v>
      </c>
      <c r="F56" s="318" t="s">
        <v>2062</v>
      </c>
      <c r="G56" s="319" t="s">
        <v>1175</v>
      </c>
    </row>
    <row r="57" spans="1:7">
      <c r="A57" s="317" t="s">
        <v>2063</v>
      </c>
      <c r="B57" s="318" t="s">
        <v>2064</v>
      </c>
      <c r="C57" s="319" t="s">
        <v>1247</v>
      </c>
      <c r="D57" s="315"/>
      <c r="E57" s="324" t="s">
        <v>2065</v>
      </c>
      <c r="F57" s="318" t="s">
        <v>501</v>
      </c>
      <c r="G57" s="319" t="s">
        <v>1858</v>
      </c>
    </row>
    <row r="58" spans="1:7">
      <c r="A58" s="317" t="s">
        <v>1239</v>
      </c>
      <c r="B58" s="318" t="s">
        <v>2066</v>
      </c>
      <c r="C58" s="319" t="s">
        <v>1240</v>
      </c>
      <c r="D58" s="315"/>
      <c r="E58" s="324" t="s">
        <v>2067</v>
      </c>
      <c r="F58" s="323" t="s">
        <v>2068</v>
      </c>
      <c r="G58" s="319" t="s">
        <v>987</v>
      </c>
    </row>
    <row r="59" spans="1:7">
      <c r="A59" s="317" t="s">
        <v>2069</v>
      </c>
      <c r="B59" s="318" t="s">
        <v>451</v>
      </c>
      <c r="C59" s="319" t="s">
        <v>1244</v>
      </c>
      <c r="D59" s="315"/>
      <c r="E59" s="324" t="s">
        <v>2070</v>
      </c>
      <c r="F59" s="318" t="s">
        <v>535</v>
      </c>
      <c r="G59" s="319" t="s">
        <v>1139</v>
      </c>
    </row>
    <row r="60" spans="1:7">
      <c r="A60" s="317" t="s">
        <v>1248</v>
      </c>
      <c r="B60" s="318" t="s">
        <v>2071</v>
      </c>
      <c r="C60" s="319" t="s">
        <v>1249</v>
      </c>
      <c r="D60" s="315"/>
      <c r="E60" s="320" t="s">
        <v>2072</v>
      </c>
      <c r="F60" s="321" t="s">
        <v>2073</v>
      </c>
      <c r="G60" s="322" t="s">
        <v>1874</v>
      </c>
    </row>
    <row r="61" spans="1:7">
      <c r="A61" s="317" t="s">
        <v>2074</v>
      </c>
      <c r="B61" s="318" t="s">
        <v>444</v>
      </c>
      <c r="C61" s="319" t="s">
        <v>1217</v>
      </c>
      <c r="D61" s="315"/>
      <c r="E61" s="324" t="s">
        <v>2075</v>
      </c>
      <c r="F61" s="318" t="s">
        <v>541</v>
      </c>
      <c r="G61" s="319" t="s">
        <v>1147</v>
      </c>
    </row>
    <row r="62" spans="1:7">
      <c r="A62" s="317" t="s">
        <v>2076</v>
      </c>
      <c r="B62" s="318" t="s">
        <v>558</v>
      </c>
      <c r="C62" s="319" t="s">
        <v>1326</v>
      </c>
      <c r="D62" s="315"/>
      <c r="E62" s="324" t="s">
        <v>2077</v>
      </c>
      <c r="F62" s="318" t="s">
        <v>458</v>
      </c>
      <c r="G62" s="319" t="s">
        <v>1073</v>
      </c>
    </row>
    <row r="63" spans="1:7">
      <c r="A63" s="317" t="s">
        <v>2078</v>
      </c>
      <c r="B63" s="318" t="s">
        <v>2079</v>
      </c>
      <c r="C63" s="319" t="s">
        <v>1336</v>
      </c>
      <c r="D63" s="315"/>
      <c r="E63" s="324" t="s">
        <v>2080</v>
      </c>
      <c r="F63" s="318" t="s">
        <v>543</v>
      </c>
      <c r="G63" s="319" t="s">
        <v>1150</v>
      </c>
    </row>
    <row r="64" spans="1:7">
      <c r="A64" s="317" t="s">
        <v>2081</v>
      </c>
      <c r="B64" s="318" t="s">
        <v>2082</v>
      </c>
      <c r="C64" s="319" t="s">
        <v>1278</v>
      </c>
      <c r="D64" s="315"/>
      <c r="E64" s="324" t="s">
        <v>2083</v>
      </c>
      <c r="F64" s="318" t="s">
        <v>547</v>
      </c>
      <c r="G64" s="319" t="s">
        <v>1056</v>
      </c>
    </row>
    <row r="65" spans="1:7">
      <c r="A65" s="317" t="s">
        <v>2084</v>
      </c>
      <c r="B65" s="318" t="s">
        <v>655</v>
      </c>
      <c r="C65" s="319" t="s">
        <v>1888</v>
      </c>
      <c r="D65" s="315"/>
      <c r="E65" s="324" t="s">
        <v>2085</v>
      </c>
      <c r="F65" s="318" t="s">
        <v>550</v>
      </c>
      <c r="G65" s="319" t="s">
        <v>997</v>
      </c>
    </row>
    <row r="66" spans="1:7">
      <c r="A66" s="317" t="s">
        <v>2086</v>
      </c>
      <c r="B66" s="318" t="s">
        <v>2087</v>
      </c>
      <c r="C66" s="319" t="s">
        <v>1287</v>
      </c>
      <c r="D66" s="315"/>
      <c r="E66" s="324" t="s">
        <v>2088</v>
      </c>
      <c r="F66" s="318" t="s">
        <v>560</v>
      </c>
      <c r="G66" s="319" t="s">
        <v>1153</v>
      </c>
    </row>
    <row r="67" spans="1:7">
      <c r="A67" s="317" t="s">
        <v>2089</v>
      </c>
      <c r="B67" s="318" t="s">
        <v>522</v>
      </c>
      <c r="C67" s="319" t="s">
        <v>1292</v>
      </c>
      <c r="D67" s="315"/>
      <c r="E67" s="324" t="s">
        <v>2090</v>
      </c>
      <c r="F67" s="318" t="s">
        <v>573</v>
      </c>
      <c r="G67" s="319" t="s">
        <v>1092</v>
      </c>
    </row>
    <row r="68" ht="14.25" spans="1:7">
      <c r="A68" s="317" t="s">
        <v>2091</v>
      </c>
      <c r="B68" s="318" t="s">
        <v>2092</v>
      </c>
      <c r="C68" s="319" t="s">
        <v>831</v>
      </c>
      <c r="D68" s="315"/>
      <c r="E68" s="325"/>
      <c r="F68" s="325"/>
      <c r="G68" s="325"/>
    </row>
    <row r="69" spans="1:7">
      <c r="A69" s="317" t="s">
        <v>2094</v>
      </c>
      <c r="B69" s="318" t="s">
        <v>519</v>
      </c>
      <c r="C69" s="319" t="s">
        <v>1290</v>
      </c>
      <c r="D69" s="315"/>
      <c r="E69" s="326"/>
      <c r="F69" s="327"/>
      <c r="G69" s="328"/>
    </row>
    <row r="70" ht="14.25" spans="1:7">
      <c r="A70" s="317" t="s">
        <v>2096</v>
      </c>
      <c r="B70" s="318" t="s">
        <v>2097</v>
      </c>
      <c r="C70" s="319"/>
      <c r="D70" s="315"/>
      <c r="E70" s="316" t="s">
        <v>2261</v>
      </c>
      <c r="F70" s="316"/>
      <c r="G70" s="316"/>
    </row>
    <row r="71" spans="1:7">
      <c r="A71" s="317" t="s">
        <v>2099</v>
      </c>
      <c r="B71" s="318" t="s">
        <v>781</v>
      </c>
      <c r="C71" s="319" t="s">
        <v>2100</v>
      </c>
      <c r="D71" s="315"/>
      <c r="E71" s="324" t="s">
        <v>1530</v>
      </c>
      <c r="F71" s="329" t="s">
        <v>609</v>
      </c>
      <c r="G71" s="319" t="s">
        <v>849</v>
      </c>
    </row>
    <row r="72" spans="1:7">
      <c r="A72" s="317" t="s">
        <v>2102</v>
      </c>
      <c r="B72" s="318" t="s">
        <v>660</v>
      </c>
      <c r="C72" s="319" t="s">
        <v>1892</v>
      </c>
      <c r="D72" s="315"/>
      <c r="E72" s="324" t="s">
        <v>2262</v>
      </c>
      <c r="F72" s="329" t="s">
        <v>612</v>
      </c>
      <c r="G72" s="319" t="s">
        <v>854</v>
      </c>
    </row>
    <row r="73" spans="1:7">
      <c r="A73" s="317" t="s">
        <v>2104</v>
      </c>
      <c r="B73" s="318" t="s">
        <v>443</v>
      </c>
      <c r="C73" s="319" t="s">
        <v>1189</v>
      </c>
      <c r="D73" s="315"/>
      <c r="E73" s="324" t="s">
        <v>2263</v>
      </c>
      <c r="F73" s="329" t="s">
        <v>2126</v>
      </c>
      <c r="G73" s="319" t="s">
        <v>852</v>
      </c>
    </row>
    <row r="74" spans="1:7">
      <c r="A74" s="317" t="s">
        <v>2107</v>
      </c>
      <c r="B74" s="318" t="s">
        <v>491</v>
      </c>
      <c r="C74" s="319" t="s">
        <v>1273</v>
      </c>
      <c r="D74" s="315"/>
      <c r="E74" s="324" t="s">
        <v>2264</v>
      </c>
      <c r="F74" s="329" t="s">
        <v>637</v>
      </c>
      <c r="G74" s="319" t="s">
        <v>872</v>
      </c>
    </row>
    <row r="75" spans="1:7">
      <c r="A75" s="317" t="s">
        <v>2109</v>
      </c>
      <c r="B75" s="318" t="s">
        <v>561</v>
      </c>
      <c r="C75" s="319" t="s">
        <v>1212</v>
      </c>
      <c r="D75" s="315"/>
      <c r="E75" s="317" t="s">
        <v>1879</v>
      </c>
      <c r="F75" s="329" t="s">
        <v>616</v>
      </c>
      <c r="G75" s="319" t="s">
        <v>859</v>
      </c>
    </row>
    <row r="76" spans="1:7">
      <c r="A76" s="317" t="s">
        <v>2111</v>
      </c>
      <c r="B76" s="318" t="s">
        <v>471</v>
      </c>
      <c r="C76" s="319" t="s">
        <v>1258</v>
      </c>
      <c r="D76" s="315"/>
      <c r="E76" s="317" t="s">
        <v>898</v>
      </c>
      <c r="F76" s="329" t="s">
        <v>634</v>
      </c>
      <c r="G76" s="319" t="s">
        <v>899</v>
      </c>
    </row>
    <row r="77" spans="1:7">
      <c r="A77" s="317" t="s">
        <v>2113</v>
      </c>
      <c r="B77" s="318" t="s">
        <v>650</v>
      </c>
      <c r="C77" s="319" t="s">
        <v>799</v>
      </c>
      <c r="D77" s="315"/>
      <c r="E77" s="317" t="s">
        <v>2265</v>
      </c>
      <c r="F77" s="330" t="s">
        <v>639</v>
      </c>
      <c r="G77" s="319" t="s">
        <v>869</v>
      </c>
    </row>
    <row r="78" spans="1:7">
      <c r="A78" s="317" t="s">
        <v>2117</v>
      </c>
      <c r="B78" s="318" t="s">
        <v>2118</v>
      </c>
      <c r="C78" s="319" t="s">
        <v>1203</v>
      </c>
      <c r="D78" s="315"/>
      <c r="E78" s="326"/>
      <c r="F78" s="327"/>
      <c r="G78" s="328"/>
    </row>
    <row r="79" ht="14.25" spans="1:7">
      <c r="A79" s="317" t="s">
        <v>2120</v>
      </c>
      <c r="B79" s="323" t="s">
        <v>2121</v>
      </c>
      <c r="C79" s="319" t="s">
        <v>1276</v>
      </c>
      <c r="D79" s="315"/>
      <c r="E79" s="331" t="s">
        <v>1805</v>
      </c>
      <c r="F79" s="331"/>
      <c r="G79" s="331"/>
    </row>
    <row r="80" spans="1:7">
      <c r="A80" s="317" t="s">
        <v>1200</v>
      </c>
      <c r="B80" s="318" t="s">
        <v>459</v>
      </c>
      <c r="C80" s="319" t="s">
        <v>1192</v>
      </c>
      <c r="D80" s="315"/>
      <c r="E80" s="324" t="s">
        <v>2095</v>
      </c>
      <c r="F80" s="318" t="s">
        <v>591</v>
      </c>
      <c r="G80" s="319" t="s">
        <v>777</v>
      </c>
    </row>
    <row r="81" spans="1:7">
      <c r="A81" s="317" t="s">
        <v>2124</v>
      </c>
      <c r="B81" s="318" t="s">
        <v>460</v>
      </c>
      <c r="C81" s="319" t="s">
        <v>1201</v>
      </c>
      <c r="D81" s="315"/>
      <c r="E81" s="332"/>
      <c r="F81" s="333"/>
      <c r="G81" s="334"/>
    </row>
    <row r="82" ht="14.25" spans="1:7">
      <c r="A82" s="320" t="s">
        <v>2127</v>
      </c>
      <c r="B82" s="321" t="s">
        <v>2128</v>
      </c>
      <c r="C82" s="322" t="s">
        <v>788</v>
      </c>
      <c r="D82" s="315"/>
      <c r="E82" s="316" t="s">
        <v>1806</v>
      </c>
      <c r="F82" s="316"/>
      <c r="G82" s="316"/>
    </row>
    <row r="83" spans="1:7">
      <c r="A83" s="317" t="s">
        <v>2130</v>
      </c>
      <c r="B83" s="318" t="s">
        <v>462</v>
      </c>
      <c r="C83" s="319" t="s">
        <v>1252</v>
      </c>
      <c r="D83" s="315"/>
      <c r="E83" s="319" t="s">
        <v>941</v>
      </c>
      <c r="F83" s="335" t="s">
        <v>2266</v>
      </c>
      <c r="G83" s="319" t="s">
        <v>942</v>
      </c>
    </row>
    <row r="84" spans="1:7">
      <c r="A84" s="317" t="s">
        <v>2132</v>
      </c>
      <c r="B84" s="318" t="s">
        <v>523</v>
      </c>
      <c r="C84" s="319" t="s">
        <v>1295</v>
      </c>
      <c r="D84" s="315"/>
      <c r="E84" s="336" t="s">
        <v>876</v>
      </c>
      <c r="F84" s="337" t="s">
        <v>2267</v>
      </c>
      <c r="G84" s="336" t="s">
        <v>877</v>
      </c>
    </row>
    <row r="85" spans="1:7">
      <c r="A85" s="317" t="s">
        <v>2134</v>
      </c>
      <c r="B85" s="318" t="s">
        <v>566</v>
      </c>
      <c r="C85" s="319" t="s">
        <v>794</v>
      </c>
      <c r="D85" s="315"/>
      <c r="E85" s="338" t="s">
        <v>2268</v>
      </c>
      <c r="F85" s="335" t="s">
        <v>2269</v>
      </c>
      <c r="G85" s="338" t="s">
        <v>879</v>
      </c>
    </row>
    <row r="86" spans="1:7">
      <c r="A86" s="317" t="s">
        <v>2136</v>
      </c>
      <c r="B86" s="318" t="s">
        <v>1396</v>
      </c>
      <c r="C86" s="319" t="s">
        <v>1255</v>
      </c>
      <c r="D86" s="315"/>
      <c r="E86" s="336" t="s">
        <v>880</v>
      </c>
      <c r="F86" s="335" t="s">
        <v>2270</v>
      </c>
      <c r="G86" s="336" t="s">
        <v>881</v>
      </c>
    </row>
    <row r="87" spans="1:7">
      <c r="A87" s="317" t="s">
        <v>2138</v>
      </c>
      <c r="B87" s="318" t="s">
        <v>2139</v>
      </c>
      <c r="C87" s="319" t="s">
        <v>791</v>
      </c>
      <c r="D87" s="315"/>
      <c r="E87" s="338" t="s">
        <v>2271</v>
      </c>
      <c r="F87" s="335" t="s">
        <v>2272</v>
      </c>
      <c r="G87" s="338" t="s">
        <v>902</v>
      </c>
    </row>
    <row r="88" spans="1:7">
      <c r="A88" s="317" t="s">
        <v>2141</v>
      </c>
      <c r="B88" s="318" t="s">
        <v>2142</v>
      </c>
      <c r="C88" s="319" t="s">
        <v>1273</v>
      </c>
      <c r="D88" s="315"/>
      <c r="E88" s="336" t="s">
        <v>2273</v>
      </c>
      <c r="F88" s="335" t="s">
        <v>2274</v>
      </c>
      <c r="G88" s="336" t="s">
        <v>875</v>
      </c>
    </row>
    <row r="89" spans="1:7">
      <c r="A89" s="317" t="s">
        <v>2144</v>
      </c>
      <c r="B89" s="323" t="s">
        <v>2145</v>
      </c>
      <c r="C89" s="319"/>
      <c r="D89" s="315"/>
      <c r="E89" s="338" t="s">
        <v>884</v>
      </c>
      <c r="F89" s="335" t="s">
        <v>2275</v>
      </c>
      <c r="G89" s="338" t="s">
        <v>885</v>
      </c>
    </row>
    <row r="90" spans="1:7">
      <c r="A90" s="317" t="s">
        <v>779</v>
      </c>
      <c r="B90" s="318" t="s">
        <v>643</v>
      </c>
      <c r="C90" s="319" t="s">
        <v>780</v>
      </c>
      <c r="D90" s="315"/>
      <c r="E90" s="336" t="s">
        <v>1599</v>
      </c>
      <c r="F90" s="335" t="s">
        <v>2276</v>
      </c>
      <c r="G90" s="336" t="s">
        <v>862</v>
      </c>
    </row>
    <row r="91" spans="1:7">
      <c r="A91" s="324" t="s">
        <v>2148</v>
      </c>
      <c r="B91" s="339" t="s">
        <v>442</v>
      </c>
      <c r="C91" s="319" t="s">
        <v>1329</v>
      </c>
      <c r="D91" s="315"/>
      <c r="E91" s="338" t="s">
        <v>2277</v>
      </c>
      <c r="F91" s="335" t="s">
        <v>2278</v>
      </c>
      <c r="G91" s="338" t="s">
        <v>864</v>
      </c>
    </row>
    <row r="92" spans="1:7">
      <c r="A92" s="324" t="s">
        <v>2150</v>
      </c>
      <c r="B92" s="339" t="s">
        <v>513</v>
      </c>
      <c r="C92" s="319" t="s">
        <v>1206</v>
      </c>
      <c r="D92" s="315"/>
      <c r="E92" s="336" t="s">
        <v>887</v>
      </c>
      <c r="F92" s="335" t="s">
        <v>2279</v>
      </c>
      <c r="G92" s="336" t="s">
        <v>888</v>
      </c>
    </row>
    <row r="93" spans="1:7">
      <c r="A93" s="324" t="s">
        <v>2152</v>
      </c>
      <c r="B93" s="340" t="s">
        <v>2153</v>
      </c>
      <c r="C93" s="319" t="s">
        <v>2154</v>
      </c>
      <c r="D93" s="315"/>
      <c r="E93" s="338" t="s">
        <v>890</v>
      </c>
      <c r="F93" s="335" t="s">
        <v>2280</v>
      </c>
      <c r="G93" s="338" t="s">
        <v>891</v>
      </c>
    </row>
    <row r="94" spans="1:7">
      <c r="A94" s="324" t="s">
        <v>2156</v>
      </c>
      <c r="B94" s="339" t="s">
        <v>2157</v>
      </c>
      <c r="C94" s="319" t="s">
        <v>2158</v>
      </c>
      <c r="D94" s="315"/>
      <c r="E94" s="336" t="s">
        <v>2281</v>
      </c>
      <c r="F94" s="335" t="s">
        <v>2282</v>
      </c>
      <c r="G94" s="336" t="s">
        <v>893</v>
      </c>
    </row>
    <row r="95" spans="1:7">
      <c r="A95" s="324" t="s">
        <v>2160</v>
      </c>
      <c r="B95" s="339" t="s">
        <v>1508</v>
      </c>
      <c r="C95" s="319" t="s">
        <v>783</v>
      </c>
      <c r="D95" s="315"/>
      <c r="E95" s="338" t="s">
        <v>2283</v>
      </c>
      <c r="F95" s="335" t="s">
        <v>2284</v>
      </c>
      <c r="G95" s="338" t="s">
        <v>896</v>
      </c>
    </row>
    <row r="96" spans="1:7">
      <c r="A96" s="324" t="s">
        <v>817</v>
      </c>
      <c r="B96" s="339" t="s">
        <v>2162</v>
      </c>
      <c r="C96" s="319" t="s">
        <v>1339</v>
      </c>
      <c r="D96" s="315"/>
      <c r="E96" s="326"/>
      <c r="F96" s="341"/>
      <c r="G96" s="326"/>
    </row>
    <row r="97" ht="14.25" spans="1:7">
      <c r="A97" s="324" t="s">
        <v>2164</v>
      </c>
      <c r="B97" s="339" t="s">
        <v>2165</v>
      </c>
      <c r="C97" s="319" t="s">
        <v>1298</v>
      </c>
      <c r="D97" s="315"/>
      <c r="E97" s="316" t="s">
        <v>1808</v>
      </c>
      <c r="F97" s="316"/>
      <c r="G97" s="316"/>
    </row>
    <row r="98" spans="1:7">
      <c r="A98" s="324" t="s">
        <v>2167</v>
      </c>
      <c r="B98" s="339" t="s">
        <v>2168</v>
      </c>
      <c r="C98" s="319" t="s">
        <v>1303</v>
      </c>
      <c r="D98" s="315"/>
      <c r="E98" s="319" t="s">
        <v>2169</v>
      </c>
      <c r="F98" s="342" t="s">
        <v>638</v>
      </c>
      <c r="G98" s="319" t="s">
        <v>834</v>
      </c>
    </row>
    <row r="99" spans="1:7">
      <c r="A99" s="324" t="s">
        <v>1305</v>
      </c>
      <c r="B99" s="339" t="s">
        <v>1692</v>
      </c>
      <c r="C99" s="319" t="s">
        <v>1306</v>
      </c>
      <c r="D99" s="315"/>
      <c r="E99" s="326"/>
      <c r="F99" s="327"/>
      <c r="G99" s="326"/>
    </row>
    <row r="100" ht="14.25" spans="1:7">
      <c r="A100" s="324" t="s">
        <v>2171</v>
      </c>
      <c r="B100" s="339" t="s">
        <v>2172</v>
      </c>
      <c r="C100" s="319" t="s">
        <v>1309</v>
      </c>
      <c r="D100" s="315"/>
      <c r="E100" s="316" t="s">
        <v>1809</v>
      </c>
      <c r="F100" s="316"/>
      <c r="G100" s="316"/>
    </row>
    <row r="101" spans="1:7">
      <c r="A101" s="324" t="s">
        <v>2174</v>
      </c>
      <c r="B101" s="339" t="s">
        <v>1307</v>
      </c>
      <c r="C101" s="319" t="s">
        <v>1900</v>
      </c>
      <c r="D101" s="315"/>
      <c r="E101" s="317" t="s">
        <v>2173</v>
      </c>
      <c r="F101" s="318" t="s">
        <v>312</v>
      </c>
      <c r="G101" s="319" t="s">
        <v>761</v>
      </c>
    </row>
    <row r="102" ht="14.25" spans="1:7">
      <c r="A102" s="324" t="s">
        <v>2176</v>
      </c>
      <c r="B102" s="339" t="s">
        <v>2177</v>
      </c>
      <c r="C102" s="319" t="s">
        <v>1209</v>
      </c>
      <c r="D102" s="315"/>
      <c r="E102" s="343"/>
      <c r="F102" s="343"/>
      <c r="G102" s="343"/>
    </row>
    <row r="103" ht="14.25" spans="1:7">
      <c r="A103" s="324" t="s">
        <v>2179</v>
      </c>
      <c r="B103" s="339" t="s">
        <v>473</v>
      </c>
      <c r="C103" s="319" t="s">
        <v>1261</v>
      </c>
      <c r="D103" s="315"/>
      <c r="E103" s="316" t="s">
        <v>1810</v>
      </c>
      <c r="F103" s="316"/>
      <c r="G103" s="316"/>
    </row>
    <row r="104" spans="1:7">
      <c r="A104" s="324" t="s">
        <v>2181</v>
      </c>
      <c r="B104" s="339" t="s">
        <v>1262</v>
      </c>
      <c r="C104" s="319" t="s">
        <v>1264</v>
      </c>
      <c r="D104" s="315"/>
      <c r="E104" s="317" t="s">
        <v>2178</v>
      </c>
      <c r="F104" s="318" t="s">
        <v>579</v>
      </c>
      <c r="G104" s="319" t="s">
        <v>746</v>
      </c>
    </row>
    <row r="105" ht="14.25" spans="1:7">
      <c r="A105" s="324" t="s">
        <v>2183</v>
      </c>
      <c r="B105" s="339" t="s">
        <v>648</v>
      </c>
      <c r="C105" s="319" t="s">
        <v>1333</v>
      </c>
      <c r="D105" s="315"/>
      <c r="E105" s="316" t="s">
        <v>1811</v>
      </c>
      <c r="F105" s="316"/>
      <c r="G105" s="316"/>
    </row>
    <row r="106" spans="1:7">
      <c r="A106" s="324" t="s">
        <v>2185</v>
      </c>
      <c r="B106" s="339" t="s">
        <v>545</v>
      </c>
      <c r="C106" s="319" t="s">
        <v>1324</v>
      </c>
      <c r="D106" s="315"/>
      <c r="E106" s="317" t="s">
        <v>2182</v>
      </c>
      <c r="F106" s="318" t="s">
        <v>580</v>
      </c>
      <c r="G106" s="319" t="s">
        <v>752</v>
      </c>
    </row>
    <row r="107" ht="14.25" spans="1:7">
      <c r="A107" s="324" t="s">
        <v>2187</v>
      </c>
      <c r="B107" s="339" t="s">
        <v>2188</v>
      </c>
      <c r="C107" s="319" t="s">
        <v>1267</v>
      </c>
      <c r="D107" s="315"/>
      <c r="E107" s="316" t="s">
        <v>1812</v>
      </c>
      <c r="F107" s="316"/>
      <c r="G107" s="316"/>
    </row>
    <row r="108" spans="1:7">
      <c r="A108" s="324" t="s">
        <v>2190</v>
      </c>
      <c r="B108" s="339" t="s">
        <v>479</v>
      </c>
      <c r="C108" s="319" t="s">
        <v>1270</v>
      </c>
      <c r="D108" s="315"/>
      <c r="E108" s="317" t="s">
        <v>2186</v>
      </c>
      <c r="F108" s="318" t="s">
        <v>585</v>
      </c>
      <c r="G108" s="319" t="s">
        <v>741</v>
      </c>
    </row>
    <row r="109" ht="14.25" spans="1:7">
      <c r="A109" s="324" t="s">
        <v>2193</v>
      </c>
      <c r="B109" s="339" t="s">
        <v>481</v>
      </c>
      <c r="C109" s="319" t="s">
        <v>1195</v>
      </c>
      <c r="D109" s="315"/>
      <c r="E109" s="316" t="s">
        <v>1813</v>
      </c>
      <c r="F109" s="316"/>
      <c r="G109" s="316"/>
    </row>
    <row r="110" spans="1:7">
      <c r="A110" s="324" t="s">
        <v>2195</v>
      </c>
      <c r="B110" s="339" t="s">
        <v>552</v>
      </c>
      <c r="C110" s="319" t="s">
        <v>1223</v>
      </c>
      <c r="D110" s="315"/>
      <c r="E110" s="317" t="s">
        <v>2191</v>
      </c>
      <c r="F110" s="318" t="s">
        <v>590</v>
      </c>
      <c r="G110" s="319" t="s">
        <v>771</v>
      </c>
    </row>
    <row r="111" spans="1:7">
      <c r="A111" s="324" t="s">
        <v>1311</v>
      </c>
      <c r="B111" s="339" t="s">
        <v>1310</v>
      </c>
      <c r="C111" s="319" t="s">
        <v>1312</v>
      </c>
      <c r="D111" s="315"/>
      <c r="E111" s="326"/>
      <c r="F111" s="327"/>
      <c r="G111" s="328"/>
    </row>
    <row r="112" ht="14.25" spans="1:7">
      <c r="A112" s="324" t="s">
        <v>2199</v>
      </c>
      <c r="B112" s="339" t="s">
        <v>2200</v>
      </c>
      <c r="C112" s="319" t="s">
        <v>1318</v>
      </c>
      <c r="D112" s="315"/>
      <c r="E112" s="316" t="s">
        <v>1814</v>
      </c>
      <c r="F112" s="316"/>
      <c r="G112" s="316"/>
    </row>
    <row r="113" spans="1:7">
      <c r="A113" s="324" t="s">
        <v>790</v>
      </c>
      <c r="B113" s="339" t="s">
        <v>1540</v>
      </c>
      <c r="C113" s="319"/>
      <c r="D113" s="315"/>
      <c r="E113" s="317" t="s">
        <v>2196</v>
      </c>
      <c r="F113" s="318" t="s">
        <v>2197</v>
      </c>
      <c r="G113" s="319" t="s">
        <v>765</v>
      </c>
    </row>
    <row r="114" spans="1:7">
      <c r="A114" s="324" t="s">
        <v>2204</v>
      </c>
      <c r="B114" s="339" t="s">
        <v>2205</v>
      </c>
      <c r="C114" s="319" t="s">
        <v>2206</v>
      </c>
      <c r="D114" s="315"/>
      <c r="E114" s="317" t="s">
        <v>2198</v>
      </c>
      <c r="F114" s="318" t="s">
        <v>595</v>
      </c>
      <c r="G114" s="319" t="s">
        <v>768</v>
      </c>
    </row>
    <row r="115" spans="1:7">
      <c r="A115" s="324" t="s">
        <v>2208</v>
      </c>
      <c r="B115" s="340" t="s">
        <v>1712</v>
      </c>
      <c r="C115" s="319" t="s">
        <v>2209</v>
      </c>
      <c r="D115" s="315"/>
      <c r="E115" s="317"/>
      <c r="F115" s="318"/>
      <c r="G115" s="319"/>
    </row>
    <row r="116" ht="14.25" spans="1:7">
      <c r="A116" s="324" t="s">
        <v>2211</v>
      </c>
      <c r="B116" s="339" t="s">
        <v>577</v>
      </c>
      <c r="C116" s="319" t="s">
        <v>1209</v>
      </c>
      <c r="D116" s="315"/>
      <c r="E116" s="316" t="s">
        <v>1815</v>
      </c>
      <c r="F116" s="316"/>
      <c r="G116" s="316"/>
    </row>
    <row r="117" spans="1:7">
      <c r="A117" s="317" t="s">
        <v>2213</v>
      </c>
      <c r="B117" s="318" t="s">
        <v>1319</v>
      </c>
      <c r="C117" s="319" t="s">
        <v>1321</v>
      </c>
      <c r="D117" s="315"/>
      <c r="E117" s="317" t="s">
        <v>2207</v>
      </c>
      <c r="F117" s="318" t="s">
        <v>747</v>
      </c>
      <c r="G117" s="319" t="s">
        <v>749</v>
      </c>
    </row>
    <row r="118" ht="14.25" spans="1:7">
      <c r="A118" s="317" t="s">
        <v>2215</v>
      </c>
      <c r="B118" s="318" t="s">
        <v>1279</v>
      </c>
      <c r="C118" s="319" t="s">
        <v>1281</v>
      </c>
      <c r="D118" s="315"/>
      <c r="E118" s="316" t="s">
        <v>1816</v>
      </c>
      <c r="F118" s="316"/>
      <c r="G118" s="316"/>
    </row>
    <row r="119" spans="1:7">
      <c r="A119" s="317" t="s">
        <v>2217</v>
      </c>
      <c r="B119" s="318" t="s">
        <v>1520</v>
      </c>
      <c r="C119" s="319" t="s">
        <v>2218</v>
      </c>
      <c r="D119" s="315"/>
      <c r="E119" s="317" t="s">
        <v>2212</v>
      </c>
      <c r="F119" s="318" t="s">
        <v>589</v>
      </c>
      <c r="G119" s="319" t="s">
        <v>758</v>
      </c>
    </row>
    <row r="120" ht="14.25" spans="1:7">
      <c r="A120" s="317" t="s">
        <v>2220</v>
      </c>
      <c r="B120" s="318" t="s">
        <v>549</v>
      </c>
      <c r="C120" s="319" t="s">
        <v>1220</v>
      </c>
      <c r="D120" s="315"/>
      <c r="E120" s="316" t="s">
        <v>1817</v>
      </c>
      <c r="F120" s="316"/>
      <c r="G120" s="316"/>
    </row>
    <row r="121" spans="1:7">
      <c r="A121" s="317" t="s">
        <v>2224</v>
      </c>
      <c r="B121" s="318" t="s">
        <v>666</v>
      </c>
      <c r="C121" s="319" t="s">
        <v>829</v>
      </c>
      <c r="D121" s="315"/>
      <c r="E121" s="317" t="s">
        <v>2216</v>
      </c>
      <c r="F121" s="323" t="s">
        <v>582</v>
      </c>
      <c r="G121" s="319" t="s">
        <v>743</v>
      </c>
    </row>
    <row r="122" ht="14.25" spans="1:7">
      <c r="A122" s="320" t="s">
        <v>2226</v>
      </c>
      <c r="B122" s="321" t="s">
        <v>2227</v>
      </c>
      <c r="C122" s="322" t="s">
        <v>1197</v>
      </c>
      <c r="D122" s="315"/>
      <c r="E122" s="325"/>
      <c r="F122" s="325"/>
      <c r="G122" s="325"/>
    </row>
    <row r="123" spans="1:7">
      <c r="A123" s="317" t="s">
        <v>2229</v>
      </c>
      <c r="B123" s="318" t="s">
        <v>2230</v>
      </c>
      <c r="C123" s="319" t="s">
        <v>1907</v>
      </c>
      <c r="D123" s="315"/>
      <c r="E123" s="326"/>
      <c r="F123" s="327"/>
      <c r="G123" s="328"/>
    </row>
    <row r="124" ht="14.25" spans="1:7">
      <c r="A124" s="254"/>
      <c r="B124" s="254"/>
      <c r="C124" s="254"/>
      <c r="D124" s="315"/>
      <c r="E124" s="325"/>
      <c r="F124" s="325"/>
      <c r="G124" s="325"/>
    </row>
    <row r="125" spans="5:7">
      <c r="E125" s="326"/>
      <c r="F125" s="327"/>
      <c r="G125" s="328"/>
    </row>
    <row r="126" ht="14.25" spans="5:7">
      <c r="E126" s="325"/>
      <c r="F126" s="325"/>
      <c r="G126" s="325"/>
    </row>
    <row r="127" spans="5:7">
      <c r="E127" s="326"/>
      <c r="F127" s="327"/>
      <c r="G127" s="328"/>
    </row>
    <row r="128" ht="14.25" spans="5:7">
      <c r="E128" s="325"/>
      <c r="F128" s="325"/>
      <c r="G128" s="325"/>
    </row>
    <row r="129" spans="5:7">
      <c r="E129" s="326"/>
      <c r="F129" s="327"/>
      <c r="G129" s="328"/>
    </row>
    <row r="130" ht="14.25" spans="5:7">
      <c r="E130" s="325"/>
      <c r="F130" s="325"/>
      <c r="G130" s="325"/>
    </row>
    <row r="131" spans="5:7">
      <c r="E131" s="326"/>
      <c r="F131" s="327"/>
      <c r="G131" s="328"/>
    </row>
    <row r="132" spans="5:7">
      <c r="E132" s="326"/>
      <c r="F132" s="327"/>
      <c r="G132" s="328"/>
    </row>
    <row r="133" spans="5:7">
      <c r="E133" s="326"/>
      <c r="F133" s="327"/>
      <c r="G133" s="328"/>
    </row>
    <row r="134" ht="14.25" spans="5:7">
      <c r="E134" s="325"/>
      <c r="F134" s="325"/>
      <c r="G134" s="325"/>
    </row>
    <row r="135" spans="5:7">
      <c r="E135" s="326"/>
      <c r="F135" s="327"/>
      <c r="G135" s="328"/>
    </row>
    <row r="136" ht="14.25" spans="5:7">
      <c r="E136" s="325"/>
      <c r="F136" s="325"/>
      <c r="G136" s="325"/>
    </row>
    <row r="137" spans="5:7">
      <c r="E137" s="326"/>
      <c r="F137" s="327"/>
      <c r="G137" s="328"/>
    </row>
    <row r="138" ht="14.25" spans="5:7">
      <c r="E138" s="325"/>
      <c r="F138" s="325"/>
      <c r="G138" s="325"/>
    </row>
    <row r="139" spans="5:7">
      <c r="E139" s="326"/>
      <c r="F139" s="344"/>
      <c r="G139" s="328"/>
    </row>
    <row r="140" ht="14.25" spans="5:7">
      <c r="E140" s="325"/>
      <c r="F140" s="325"/>
      <c r="G140" s="325"/>
    </row>
    <row r="141" spans="5:7">
      <c r="E141" s="326"/>
      <c r="F141" s="327"/>
      <c r="G141" s="328"/>
    </row>
    <row r="142" ht="14.25" spans="5:7">
      <c r="E142" s="325"/>
      <c r="F142" s="325"/>
      <c r="G142" s="325"/>
    </row>
    <row r="143" spans="5:7">
      <c r="E143" s="326"/>
      <c r="F143" s="327"/>
      <c r="G143" s="328"/>
    </row>
    <row r="144" spans="5:7">
      <c r="E144" s="326"/>
      <c r="F144" s="327"/>
      <c r="G144" s="328"/>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86" customWidth="1"/>
    <col min="2" max="18" width="8.625" style="286" customWidth="1"/>
    <col min="19" max="248" width="7.25" style="286" customWidth="1"/>
    <col min="249" max="249" width="7.25" style="286"/>
    <col min="250" max="16384" width="9" style="286"/>
  </cols>
  <sheetData>
    <row r="1" s="284" customFormat="1" ht="63" customHeight="1" spans="1:20">
      <c r="A1" s="287" t="s">
        <v>2285</v>
      </c>
      <c r="B1" s="287"/>
      <c r="C1" s="287"/>
      <c r="D1" s="287"/>
      <c r="E1" s="287"/>
      <c r="F1" s="287"/>
      <c r="G1" s="287"/>
      <c r="H1" s="287"/>
      <c r="I1" s="287"/>
      <c r="J1" s="287"/>
      <c r="K1" s="287"/>
      <c r="L1" s="287"/>
      <c r="M1" s="287"/>
      <c r="N1" s="287"/>
      <c r="O1" s="287"/>
      <c r="P1" s="287"/>
      <c r="Q1" s="287"/>
      <c r="R1" s="287"/>
      <c r="S1" s="300" t="s">
        <v>2286</v>
      </c>
      <c r="T1" s="301"/>
    </row>
    <row r="2" s="284" customFormat="1" ht="37" customHeight="1" spans="1:20">
      <c r="A2" s="288" t="s">
        <v>2287</v>
      </c>
      <c r="B2" s="288"/>
      <c r="C2" s="288"/>
      <c r="D2" s="288"/>
      <c r="E2" s="288"/>
      <c r="F2" s="288"/>
      <c r="G2" s="288"/>
      <c r="H2" s="288"/>
      <c r="I2" s="288"/>
      <c r="J2" s="288"/>
      <c r="K2" s="288"/>
      <c r="L2" s="288"/>
      <c r="M2" s="288"/>
      <c r="N2" s="288"/>
      <c r="O2" s="288"/>
      <c r="P2" s="288"/>
      <c r="Q2" s="288"/>
      <c r="R2" s="288"/>
      <c r="S2" s="286"/>
      <c r="T2" s="301"/>
    </row>
    <row r="3" s="284" customFormat="1" ht="36" customHeight="1" spans="1:20">
      <c r="A3" s="289" t="s">
        <v>2288</v>
      </c>
      <c r="B3" s="289" t="s">
        <v>2289</v>
      </c>
      <c r="C3" s="289" t="s">
        <v>2290</v>
      </c>
      <c r="D3" s="289" t="s">
        <v>600</v>
      </c>
      <c r="E3" s="289" t="s">
        <v>601</v>
      </c>
      <c r="F3" s="290" t="s">
        <v>2291</v>
      </c>
      <c r="G3" s="290" t="s">
        <v>2292</v>
      </c>
      <c r="H3" s="289" t="s">
        <v>582</v>
      </c>
      <c r="I3" s="290" t="s">
        <v>2293</v>
      </c>
      <c r="J3" s="289" t="s">
        <v>580</v>
      </c>
      <c r="K3" s="289" t="s">
        <v>747</v>
      </c>
      <c r="L3" s="290" t="s">
        <v>2294</v>
      </c>
      <c r="M3" s="297" t="s">
        <v>572</v>
      </c>
      <c r="N3" s="297" t="s">
        <v>436</v>
      </c>
      <c r="O3" s="297" t="s">
        <v>495</v>
      </c>
      <c r="P3" s="297" t="s">
        <v>434</v>
      </c>
      <c r="Q3" s="297" t="s">
        <v>569</v>
      </c>
      <c r="R3" s="297" t="s">
        <v>574</v>
      </c>
      <c r="S3" s="302" t="s">
        <v>2295</v>
      </c>
      <c r="T3" s="302"/>
    </row>
    <row r="4" s="285" customFormat="1" ht="40" customHeight="1" spans="1:20">
      <c r="A4" s="291" t="s">
        <v>2296</v>
      </c>
      <c r="B4" s="292">
        <v>45</v>
      </c>
      <c r="C4" s="292">
        <v>45.9</v>
      </c>
      <c r="D4" s="292">
        <v>46.7</v>
      </c>
      <c r="E4" s="292">
        <v>46.7</v>
      </c>
      <c r="F4" s="293">
        <v>46.2</v>
      </c>
      <c r="G4" s="293">
        <v>47.3</v>
      </c>
      <c r="H4" s="292">
        <v>26.1</v>
      </c>
      <c r="I4" s="298">
        <v>29.3636363636364</v>
      </c>
      <c r="J4" s="292">
        <v>27.2</v>
      </c>
      <c r="K4" s="292">
        <v>24.2</v>
      </c>
      <c r="L4" s="292">
        <v>41.5</v>
      </c>
      <c r="M4" s="292">
        <v>56.1</v>
      </c>
      <c r="N4" s="292">
        <v>55.8</v>
      </c>
      <c r="O4" s="292">
        <v>59</v>
      </c>
      <c r="P4" s="292">
        <v>57.1</v>
      </c>
      <c r="Q4" s="292">
        <v>58.3</v>
      </c>
      <c r="R4" s="292">
        <v>66.1</v>
      </c>
      <c r="S4" s="303"/>
      <c r="T4" s="302"/>
    </row>
    <row r="5" ht="40" customHeight="1" spans="1:20">
      <c r="A5" s="294" t="s">
        <v>2297</v>
      </c>
      <c r="B5" s="292">
        <v>43.3</v>
      </c>
      <c r="C5" s="292">
        <v>44.2</v>
      </c>
      <c r="D5" s="292">
        <v>44.9</v>
      </c>
      <c r="E5" s="292">
        <v>44.9</v>
      </c>
      <c r="F5" s="293">
        <v>41.4</v>
      </c>
      <c r="G5" s="293">
        <v>45.4</v>
      </c>
      <c r="H5" s="292">
        <v>24.2</v>
      </c>
      <c r="I5" s="298">
        <v>25.4090909090909</v>
      </c>
      <c r="J5" s="292">
        <v>26</v>
      </c>
      <c r="K5" s="292">
        <v>22.4</v>
      </c>
      <c r="L5" s="292">
        <v>38.9</v>
      </c>
      <c r="M5" s="292">
        <v>53</v>
      </c>
      <c r="N5" s="292">
        <v>53</v>
      </c>
      <c r="O5" s="292">
        <v>54.8</v>
      </c>
      <c r="P5" s="292">
        <v>54.5</v>
      </c>
      <c r="Q5" s="292">
        <v>55.2</v>
      </c>
      <c r="R5" s="292">
        <v>63.8</v>
      </c>
      <c r="S5" s="303"/>
      <c r="T5" s="302"/>
    </row>
    <row r="6" ht="40" customHeight="1" spans="1:20">
      <c r="A6" s="291" t="s">
        <v>2298</v>
      </c>
      <c r="B6" s="292">
        <v>41.8</v>
      </c>
      <c r="C6" s="292">
        <v>42.7</v>
      </c>
      <c r="D6" s="292">
        <v>43.4</v>
      </c>
      <c r="E6" s="292">
        <v>43.4</v>
      </c>
      <c r="F6" s="293">
        <v>40.4</v>
      </c>
      <c r="G6" s="293">
        <v>43.7</v>
      </c>
      <c r="H6" s="292">
        <v>22.4</v>
      </c>
      <c r="I6" s="298">
        <v>23.5</v>
      </c>
      <c r="J6" s="292">
        <v>24.6</v>
      </c>
      <c r="K6" s="292">
        <v>20.7</v>
      </c>
      <c r="L6" s="292">
        <v>36.6</v>
      </c>
      <c r="M6" s="292">
        <v>49.7</v>
      </c>
      <c r="N6" s="292">
        <v>51.3</v>
      </c>
      <c r="O6" s="292">
        <v>53.4</v>
      </c>
      <c r="P6" s="292">
        <v>53.1</v>
      </c>
      <c r="Q6" s="292">
        <v>52.2</v>
      </c>
      <c r="R6" s="292">
        <v>62.1</v>
      </c>
      <c r="S6" s="304" t="s">
        <v>2299</v>
      </c>
      <c r="T6" s="305"/>
    </row>
    <row r="7" ht="40" customHeight="1" spans="1:20">
      <c r="A7" s="294" t="s">
        <v>2300</v>
      </c>
      <c r="B7" s="292">
        <v>40.4</v>
      </c>
      <c r="C7" s="292">
        <v>41.4</v>
      </c>
      <c r="D7" s="292">
        <v>41.5</v>
      </c>
      <c r="E7" s="292">
        <v>41.5</v>
      </c>
      <c r="F7" s="295">
        <v>39.9</v>
      </c>
      <c r="G7" s="293">
        <v>42.9</v>
      </c>
      <c r="H7" s="292">
        <v>20.3</v>
      </c>
      <c r="I7" s="298">
        <v>22.1363636363636</v>
      </c>
      <c r="J7" s="292">
        <v>20.9</v>
      </c>
      <c r="K7" s="292">
        <v>20.1</v>
      </c>
      <c r="L7" s="292">
        <v>35.1</v>
      </c>
      <c r="M7" s="292">
        <v>48.8</v>
      </c>
      <c r="N7" s="292">
        <v>50.8</v>
      </c>
      <c r="O7" s="292">
        <v>51.9</v>
      </c>
      <c r="P7" s="292">
        <v>52.2</v>
      </c>
      <c r="Q7" s="292">
        <v>50.1</v>
      </c>
      <c r="R7" s="292">
        <v>61.5</v>
      </c>
      <c r="S7" s="304"/>
      <c r="T7" s="305"/>
    </row>
    <row r="8" ht="40" customHeight="1" spans="1:18">
      <c r="A8" s="296" t="s">
        <v>2301</v>
      </c>
      <c r="B8" s="292">
        <v>37.9</v>
      </c>
      <c r="C8" s="292">
        <v>38.7</v>
      </c>
      <c r="D8" s="292">
        <v>40.3</v>
      </c>
      <c r="E8" s="292">
        <v>40.3</v>
      </c>
      <c r="F8" s="293">
        <v>37.7</v>
      </c>
      <c r="G8" s="293">
        <v>41.4</v>
      </c>
      <c r="H8" s="292">
        <v>17.4</v>
      </c>
      <c r="I8" s="298">
        <v>20.3030303030303</v>
      </c>
      <c r="J8" s="292">
        <v>17.9</v>
      </c>
      <c r="K8" s="292">
        <v>17.2</v>
      </c>
      <c r="L8" s="292">
        <v>32.6</v>
      </c>
      <c r="M8" s="292">
        <v>47.6</v>
      </c>
      <c r="N8" s="292">
        <v>48.5</v>
      </c>
      <c r="O8" s="292">
        <v>48.5</v>
      </c>
      <c r="P8" s="292">
        <v>50.9</v>
      </c>
      <c r="Q8" s="292">
        <v>46.8</v>
      </c>
      <c r="R8" s="292">
        <v>60</v>
      </c>
    </row>
    <row r="9" ht="40" customHeight="1" spans="1:19">
      <c r="A9" s="296" t="s">
        <v>2302</v>
      </c>
      <c r="B9" s="292">
        <v>36.8</v>
      </c>
      <c r="C9" s="292">
        <v>37.6</v>
      </c>
      <c r="D9" s="292">
        <v>39.7</v>
      </c>
      <c r="E9" s="292">
        <v>39.7</v>
      </c>
      <c r="F9" s="293">
        <v>36.6</v>
      </c>
      <c r="G9" s="293">
        <v>40.8</v>
      </c>
      <c r="H9" s="292">
        <v>16.7</v>
      </c>
      <c r="I9" s="298">
        <v>19.3939393939394</v>
      </c>
      <c r="J9" s="292">
        <v>17.1</v>
      </c>
      <c r="K9" s="292">
        <v>16.6</v>
      </c>
      <c r="L9" s="292">
        <v>31.2</v>
      </c>
      <c r="M9" s="292">
        <v>47.2</v>
      </c>
      <c r="N9" s="292">
        <v>46.5</v>
      </c>
      <c r="O9" s="292">
        <v>46.5</v>
      </c>
      <c r="P9" s="292">
        <v>50.6</v>
      </c>
      <c r="Q9" s="292">
        <v>44.9</v>
      </c>
      <c r="R9" s="292">
        <v>59.5</v>
      </c>
      <c r="S9" s="306"/>
    </row>
    <row r="10" ht="40" customHeight="1" spans="1:18">
      <c r="A10" s="296" t="s">
        <v>2303</v>
      </c>
      <c r="B10" s="292">
        <v>35.4</v>
      </c>
      <c r="C10" s="292">
        <v>36.2</v>
      </c>
      <c r="D10" s="292">
        <v>38.3</v>
      </c>
      <c r="E10" s="292">
        <v>38.3</v>
      </c>
      <c r="F10" s="293">
        <v>35.2</v>
      </c>
      <c r="G10" s="293">
        <v>39.6</v>
      </c>
      <c r="H10" s="292">
        <v>15.4</v>
      </c>
      <c r="I10" s="298">
        <v>17.9393939393939</v>
      </c>
      <c r="J10" s="292">
        <v>15.8</v>
      </c>
      <c r="K10" s="292">
        <v>15.2</v>
      </c>
      <c r="L10" s="292">
        <v>28.6</v>
      </c>
      <c r="M10" s="292">
        <v>45.9</v>
      </c>
      <c r="N10" s="292">
        <v>44.2</v>
      </c>
      <c r="O10" s="292">
        <v>45.3</v>
      </c>
      <c r="P10" s="292">
        <v>49.4</v>
      </c>
      <c r="Q10" s="292">
        <v>41.8</v>
      </c>
      <c r="R10" s="292">
        <v>58.1</v>
      </c>
    </row>
    <row r="51" s="286" customFormat="1" spans="10:10">
      <c r="J51" s="299"/>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70" zoomScaleNormal="70"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55" t="s">
        <v>2304</v>
      </c>
      <c r="B1" s="255"/>
      <c r="C1" s="255"/>
      <c r="D1" s="255"/>
      <c r="E1" s="255"/>
      <c r="F1" s="255"/>
      <c r="G1" s="255"/>
      <c r="H1" s="255"/>
      <c r="I1" s="255"/>
      <c r="J1" s="255"/>
      <c r="K1" s="255"/>
      <c r="L1" s="255"/>
      <c r="M1" s="255"/>
      <c r="N1" s="255"/>
      <c r="O1" s="255"/>
      <c r="P1" s="255"/>
      <c r="Q1" s="255"/>
      <c r="R1" s="255"/>
      <c r="S1" s="255"/>
      <c r="T1" s="255"/>
      <c r="U1" s="255"/>
      <c r="V1" s="255"/>
      <c r="W1" s="255"/>
      <c r="X1" s="26" t="s">
        <v>62</v>
      </c>
    </row>
    <row r="2" ht="72" customHeight="1" spans="1:24">
      <c r="A2" s="256" t="s">
        <v>2305</v>
      </c>
      <c r="B2" s="256"/>
      <c r="C2" s="256"/>
      <c r="D2" s="256"/>
      <c r="E2" s="256"/>
      <c r="F2" s="256"/>
      <c r="G2" s="256"/>
      <c r="H2" s="256"/>
      <c r="I2" s="256"/>
      <c r="J2" s="256"/>
      <c r="K2" s="256"/>
      <c r="L2" s="256"/>
      <c r="M2" s="256"/>
      <c r="N2" s="256"/>
      <c r="O2" s="256"/>
      <c r="P2" s="256"/>
      <c r="Q2" s="256"/>
      <c r="R2" s="256"/>
      <c r="S2" s="256"/>
      <c r="T2" s="256"/>
      <c r="U2" s="256"/>
      <c r="V2" s="256"/>
      <c r="W2" s="256"/>
      <c r="X2" s="26" t="s">
        <v>1774</v>
      </c>
    </row>
    <row r="3" ht="24.75" spans="1:24">
      <c r="A3" s="257" t="s">
        <v>305</v>
      </c>
      <c r="B3" s="258" t="s">
        <v>1775</v>
      </c>
      <c r="C3" s="258" t="s">
        <v>1776</v>
      </c>
      <c r="D3" s="259" t="s">
        <v>1777</v>
      </c>
      <c r="E3" s="259" t="s">
        <v>2306</v>
      </c>
      <c r="F3" s="259" t="s">
        <v>1779</v>
      </c>
      <c r="G3" s="259" t="s">
        <v>1780</v>
      </c>
      <c r="H3" s="259" t="s">
        <v>1781</v>
      </c>
      <c r="I3" s="259" t="s">
        <v>1782</v>
      </c>
      <c r="J3" s="274" t="s">
        <v>1783</v>
      </c>
      <c r="K3" s="275" t="s">
        <v>1784</v>
      </c>
      <c r="L3" s="275" t="s">
        <v>1785</v>
      </c>
      <c r="M3" s="275" t="s">
        <v>1786</v>
      </c>
      <c r="N3" s="259" t="s">
        <v>1787</v>
      </c>
      <c r="O3" s="259" t="s">
        <v>1788</v>
      </c>
      <c r="P3" s="259" t="s">
        <v>1789</v>
      </c>
      <c r="Q3" s="259" t="s">
        <v>1790</v>
      </c>
      <c r="R3" s="259" t="s">
        <v>1791</v>
      </c>
      <c r="S3" s="259" t="s">
        <v>1792</v>
      </c>
      <c r="T3" s="274" t="s">
        <v>1793</v>
      </c>
      <c r="U3" s="275" t="s">
        <v>1794</v>
      </c>
      <c r="V3" s="275" t="s">
        <v>1795</v>
      </c>
      <c r="W3" s="279" t="s">
        <v>1796</v>
      </c>
      <c r="X3" s="280"/>
    </row>
    <row r="4" ht="14.25" spans="1:24">
      <c r="A4" s="260" t="s">
        <v>1797</v>
      </c>
      <c r="B4" s="261">
        <v>1</v>
      </c>
      <c r="C4" s="261">
        <v>2</v>
      </c>
      <c r="D4" s="261" t="s">
        <v>1798</v>
      </c>
      <c r="E4" s="261" t="s">
        <v>1799</v>
      </c>
      <c r="F4" s="261" t="s">
        <v>1800</v>
      </c>
      <c r="G4" s="261" t="s">
        <v>1801</v>
      </c>
      <c r="H4" s="261" t="s">
        <v>1802</v>
      </c>
      <c r="I4" s="261" t="s">
        <v>1803</v>
      </c>
      <c r="J4" s="261" t="s">
        <v>1804</v>
      </c>
      <c r="K4" s="261" t="s">
        <v>1805</v>
      </c>
      <c r="L4" s="261" t="s">
        <v>1806</v>
      </c>
      <c r="M4" s="261" t="s">
        <v>1807</v>
      </c>
      <c r="N4" s="261" t="s">
        <v>1808</v>
      </c>
      <c r="O4" s="261" t="s">
        <v>1809</v>
      </c>
      <c r="P4" s="261" t="s">
        <v>1810</v>
      </c>
      <c r="Q4" s="261" t="s">
        <v>1811</v>
      </c>
      <c r="R4" s="261" t="s">
        <v>1812</v>
      </c>
      <c r="S4" s="261" t="s">
        <v>1813</v>
      </c>
      <c r="T4" s="261" t="s">
        <v>1814</v>
      </c>
      <c r="U4" s="261" t="s">
        <v>1815</v>
      </c>
      <c r="V4" s="261" t="s">
        <v>1816</v>
      </c>
      <c r="W4" s="281" t="s">
        <v>1817</v>
      </c>
      <c r="X4" s="21"/>
    </row>
    <row r="5" ht="15" customHeight="1" spans="1:24">
      <c r="A5" s="262">
        <v>1</v>
      </c>
      <c r="B5" s="263">
        <v>240.7</v>
      </c>
      <c r="C5" s="263">
        <v>245.4</v>
      </c>
      <c r="D5" s="263">
        <v>219.3</v>
      </c>
      <c r="E5" s="264">
        <v>308</v>
      </c>
      <c r="F5" s="264">
        <v>264.6</v>
      </c>
      <c r="G5" s="265">
        <v>368.4</v>
      </c>
      <c r="H5" s="264">
        <v>362.7</v>
      </c>
      <c r="I5" s="264">
        <v>302.5</v>
      </c>
      <c r="J5" s="264">
        <v>616.5</v>
      </c>
      <c r="K5" s="263">
        <v>209.3</v>
      </c>
      <c r="L5" s="265">
        <v>264.2</v>
      </c>
      <c r="M5" s="263">
        <v>245.7</v>
      </c>
      <c r="N5" s="276"/>
      <c r="O5" s="263">
        <v>172.3</v>
      </c>
      <c r="P5" s="263">
        <v>151.8</v>
      </c>
      <c r="Q5" s="263">
        <v>154.3</v>
      </c>
      <c r="R5" s="263">
        <v>170.7</v>
      </c>
      <c r="S5" s="263">
        <v>217.3</v>
      </c>
      <c r="T5" s="282">
        <v>299.8</v>
      </c>
      <c r="U5" s="263">
        <v>152.4</v>
      </c>
      <c r="V5" s="263">
        <v>155.3</v>
      </c>
      <c r="W5" s="263">
        <v>166.6</v>
      </c>
      <c r="X5" s="21"/>
    </row>
    <row r="6" ht="15" customHeight="1" spans="1:24">
      <c r="A6" s="262">
        <v>1.5</v>
      </c>
      <c r="B6" s="263">
        <v>282.5</v>
      </c>
      <c r="C6" s="263">
        <v>288.1</v>
      </c>
      <c r="D6" s="263">
        <v>243.5</v>
      </c>
      <c r="E6" s="264">
        <v>350.4</v>
      </c>
      <c r="F6" s="264">
        <v>294.3</v>
      </c>
      <c r="G6" s="265">
        <v>408.3</v>
      </c>
      <c r="H6" s="264">
        <v>405.3</v>
      </c>
      <c r="I6" s="264">
        <v>360.8</v>
      </c>
      <c r="J6" s="264">
        <v>719.8</v>
      </c>
      <c r="K6" s="263">
        <v>232.6</v>
      </c>
      <c r="L6" s="265">
        <v>297.7</v>
      </c>
      <c r="M6" s="263">
        <v>288.2</v>
      </c>
      <c r="N6" s="276"/>
      <c r="O6" s="263">
        <v>194</v>
      </c>
      <c r="P6" s="263">
        <v>168.2</v>
      </c>
      <c r="Q6" s="263">
        <v>171</v>
      </c>
      <c r="R6" s="263">
        <v>189.2</v>
      </c>
      <c r="S6" s="263">
        <v>244.7</v>
      </c>
      <c r="T6" s="282">
        <v>348.5</v>
      </c>
      <c r="U6" s="263">
        <v>168.8</v>
      </c>
      <c r="V6" s="263">
        <v>172.1</v>
      </c>
      <c r="W6" s="263">
        <v>184.5</v>
      </c>
      <c r="X6" s="21"/>
    </row>
    <row r="7" ht="15" customHeight="1" spans="1:24">
      <c r="A7" s="262">
        <v>2</v>
      </c>
      <c r="B7" s="263">
        <v>307.3</v>
      </c>
      <c r="C7" s="263">
        <v>313.8</v>
      </c>
      <c r="D7" s="263">
        <v>257.5</v>
      </c>
      <c r="E7" s="264">
        <v>382.8</v>
      </c>
      <c r="F7" s="264">
        <v>313.7</v>
      </c>
      <c r="G7" s="265">
        <v>437</v>
      </c>
      <c r="H7" s="264">
        <v>437.9</v>
      </c>
      <c r="I7" s="264">
        <v>409</v>
      </c>
      <c r="J7" s="264">
        <v>812.8</v>
      </c>
      <c r="K7" s="263">
        <v>245.4</v>
      </c>
      <c r="L7" s="265">
        <v>317</v>
      </c>
      <c r="M7" s="263">
        <v>313.6</v>
      </c>
      <c r="N7" s="276"/>
      <c r="O7" s="263">
        <v>205.6</v>
      </c>
      <c r="P7" s="263">
        <v>174.5</v>
      </c>
      <c r="Q7" s="263">
        <v>177.5</v>
      </c>
      <c r="R7" s="263">
        <v>197.6</v>
      </c>
      <c r="S7" s="263">
        <v>261.7</v>
      </c>
      <c r="T7" s="282">
        <v>379.8</v>
      </c>
      <c r="U7" s="263">
        <v>175.2</v>
      </c>
      <c r="V7" s="263">
        <v>178.7</v>
      </c>
      <c r="W7" s="263">
        <v>192.5</v>
      </c>
      <c r="X7" s="21"/>
    </row>
    <row r="8" ht="15" customHeight="1" spans="1:24">
      <c r="A8" s="262">
        <v>2.5</v>
      </c>
      <c r="B8" s="263">
        <v>349.1</v>
      </c>
      <c r="C8" s="263">
        <v>356.5</v>
      </c>
      <c r="D8" s="263">
        <v>281.7</v>
      </c>
      <c r="E8" s="264">
        <v>425.2</v>
      </c>
      <c r="F8" s="264">
        <v>343.4</v>
      </c>
      <c r="G8" s="265">
        <v>477</v>
      </c>
      <c r="H8" s="264">
        <v>480.7</v>
      </c>
      <c r="I8" s="264">
        <v>467.3</v>
      </c>
      <c r="J8" s="264">
        <v>916</v>
      </c>
      <c r="K8" s="263">
        <v>268.5</v>
      </c>
      <c r="L8" s="265">
        <v>350.5</v>
      </c>
      <c r="M8" s="263">
        <v>356.1</v>
      </c>
      <c r="N8" s="276"/>
      <c r="O8" s="263">
        <v>227.6</v>
      </c>
      <c r="P8" s="263">
        <v>191</v>
      </c>
      <c r="Q8" s="263">
        <v>194.3</v>
      </c>
      <c r="R8" s="263">
        <v>216.2</v>
      </c>
      <c r="S8" s="263">
        <v>288.8</v>
      </c>
      <c r="T8" s="282">
        <v>428.2</v>
      </c>
      <c r="U8" s="263">
        <v>191.7</v>
      </c>
      <c r="V8" s="263">
        <v>195.6</v>
      </c>
      <c r="W8" s="263">
        <v>210.6</v>
      </c>
      <c r="X8" s="21"/>
    </row>
    <row r="9" ht="15" customHeight="1" spans="1:24">
      <c r="A9" s="262">
        <v>3</v>
      </c>
      <c r="B9" s="263">
        <v>371.8</v>
      </c>
      <c r="C9" s="263">
        <v>379.9</v>
      </c>
      <c r="D9" s="263">
        <v>294.2</v>
      </c>
      <c r="E9" s="264">
        <v>459.2</v>
      </c>
      <c r="F9" s="264">
        <v>362.9</v>
      </c>
      <c r="G9" s="265">
        <v>527.6</v>
      </c>
      <c r="H9" s="264">
        <v>528.4</v>
      </c>
      <c r="I9" s="264">
        <v>526.1</v>
      </c>
      <c r="J9" s="264">
        <v>976.8</v>
      </c>
      <c r="K9" s="263">
        <v>255</v>
      </c>
      <c r="L9" s="265">
        <v>368.1</v>
      </c>
      <c r="M9" s="263">
        <v>379.2</v>
      </c>
      <c r="N9" s="276"/>
      <c r="O9" s="263">
        <v>228.2</v>
      </c>
      <c r="P9" s="263">
        <v>191.5</v>
      </c>
      <c r="Q9" s="263">
        <v>194</v>
      </c>
      <c r="R9" s="263">
        <v>216.1</v>
      </c>
      <c r="S9" s="263">
        <v>289.1</v>
      </c>
      <c r="T9" s="282">
        <v>463.5</v>
      </c>
      <c r="U9" s="263">
        <v>194.8</v>
      </c>
      <c r="V9" s="263">
        <v>195.5</v>
      </c>
      <c r="W9" s="263">
        <v>210.2</v>
      </c>
      <c r="X9" s="21"/>
    </row>
    <row r="10" ht="15" customHeight="1" spans="1:24">
      <c r="A10" s="262">
        <v>3.5</v>
      </c>
      <c r="B10" s="263">
        <v>411.5</v>
      </c>
      <c r="C10" s="263">
        <v>420.8</v>
      </c>
      <c r="D10" s="263">
        <v>327.8</v>
      </c>
      <c r="E10" s="264">
        <v>510.5</v>
      </c>
      <c r="F10" s="264">
        <v>402.8</v>
      </c>
      <c r="G10" s="265">
        <v>587.6</v>
      </c>
      <c r="H10" s="264">
        <v>585.3</v>
      </c>
      <c r="I10" s="264">
        <v>583.1</v>
      </c>
      <c r="J10" s="264">
        <v>1134.7</v>
      </c>
      <c r="K10" s="263">
        <v>283.7</v>
      </c>
      <c r="L10" s="265">
        <v>412</v>
      </c>
      <c r="M10" s="263">
        <v>419.9</v>
      </c>
      <c r="N10" s="276"/>
      <c r="O10" s="263">
        <v>250.3</v>
      </c>
      <c r="P10" s="263">
        <v>211.5</v>
      </c>
      <c r="Q10" s="263">
        <v>214.3</v>
      </c>
      <c r="R10" s="263">
        <v>239.2</v>
      </c>
      <c r="S10" s="263">
        <v>318.9</v>
      </c>
      <c r="T10" s="282">
        <v>519.9</v>
      </c>
      <c r="U10" s="263">
        <v>215.3</v>
      </c>
      <c r="V10" s="263">
        <v>215.9</v>
      </c>
      <c r="W10" s="263">
        <v>232.6</v>
      </c>
      <c r="X10" s="21"/>
    </row>
    <row r="11" ht="15" customHeight="1" spans="1:24">
      <c r="A11" s="262">
        <v>4</v>
      </c>
      <c r="B11" s="263">
        <v>434</v>
      </c>
      <c r="C11" s="263">
        <v>444.8</v>
      </c>
      <c r="D11" s="263">
        <v>351.5</v>
      </c>
      <c r="E11" s="264">
        <v>551.5</v>
      </c>
      <c r="F11" s="264">
        <v>432.2</v>
      </c>
      <c r="G11" s="265">
        <v>636.2</v>
      </c>
      <c r="H11" s="264">
        <v>632</v>
      </c>
      <c r="I11" s="264">
        <v>630.2</v>
      </c>
      <c r="J11" s="264">
        <v>1282.3</v>
      </c>
      <c r="K11" s="263">
        <v>302.2</v>
      </c>
      <c r="L11" s="265">
        <v>441.8</v>
      </c>
      <c r="M11" s="263">
        <v>443.6</v>
      </c>
      <c r="N11" s="276"/>
      <c r="O11" s="263">
        <v>262.6</v>
      </c>
      <c r="P11" s="263">
        <v>221.6</v>
      </c>
      <c r="Q11" s="263">
        <v>224.6</v>
      </c>
      <c r="R11" s="263">
        <v>252.3</v>
      </c>
      <c r="S11" s="263">
        <v>338.9</v>
      </c>
      <c r="T11" s="282">
        <v>559.5</v>
      </c>
      <c r="U11" s="263">
        <v>225.8</v>
      </c>
      <c r="V11" s="263">
        <v>226.3</v>
      </c>
      <c r="W11" s="263">
        <v>245.1</v>
      </c>
      <c r="X11" s="21"/>
    </row>
    <row r="12" ht="15" customHeight="1" spans="1:24">
      <c r="A12" s="262">
        <v>4.5</v>
      </c>
      <c r="B12" s="263">
        <v>473.7</v>
      </c>
      <c r="C12" s="263">
        <v>485.7</v>
      </c>
      <c r="D12" s="263">
        <v>385.2</v>
      </c>
      <c r="E12" s="264">
        <v>602.6</v>
      </c>
      <c r="F12" s="264">
        <v>472.1</v>
      </c>
      <c r="G12" s="265">
        <v>696.1</v>
      </c>
      <c r="H12" s="264">
        <v>688.9</v>
      </c>
      <c r="I12" s="264">
        <v>687.2</v>
      </c>
      <c r="J12" s="264">
        <v>1440</v>
      </c>
      <c r="K12" s="263">
        <v>331.1</v>
      </c>
      <c r="L12" s="265">
        <v>485.7</v>
      </c>
      <c r="M12" s="263">
        <v>484.3</v>
      </c>
      <c r="N12" s="276"/>
      <c r="O12" s="263">
        <v>284.9</v>
      </c>
      <c r="P12" s="263">
        <v>241.8</v>
      </c>
      <c r="Q12" s="263">
        <v>245.1</v>
      </c>
      <c r="R12" s="263">
        <v>275.6</v>
      </c>
      <c r="S12" s="263">
        <v>369.2</v>
      </c>
      <c r="T12" s="282">
        <v>616</v>
      </c>
      <c r="U12" s="263">
        <v>246.5</v>
      </c>
      <c r="V12" s="263">
        <v>247</v>
      </c>
      <c r="W12" s="263">
        <v>267.6</v>
      </c>
      <c r="X12" s="21"/>
    </row>
    <row r="13" ht="15" customHeight="1" spans="1:24">
      <c r="A13" s="262">
        <v>5</v>
      </c>
      <c r="B13" s="263">
        <v>496.2</v>
      </c>
      <c r="C13" s="263">
        <v>509.8</v>
      </c>
      <c r="D13" s="263">
        <v>408.9</v>
      </c>
      <c r="E13" s="264">
        <v>643.6</v>
      </c>
      <c r="F13" s="264">
        <v>501.8</v>
      </c>
      <c r="G13" s="265">
        <v>744.7</v>
      </c>
      <c r="H13" s="264">
        <v>735.6</v>
      </c>
      <c r="I13" s="264">
        <v>734.1</v>
      </c>
      <c r="J13" s="264">
        <v>1587.7</v>
      </c>
      <c r="K13" s="263">
        <v>349.6</v>
      </c>
      <c r="L13" s="265">
        <v>515.4</v>
      </c>
      <c r="M13" s="263">
        <v>508.1</v>
      </c>
      <c r="N13" s="276"/>
      <c r="O13" s="263">
        <v>297.1</v>
      </c>
      <c r="P13" s="263">
        <v>251.8</v>
      </c>
      <c r="Q13" s="263">
        <v>255.5</v>
      </c>
      <c r="R13" s="263">
        <v>288.9</v>
      </c>
      <c r="S13" s="263">
        <v>389.2</v>
      </c>
      <c r="T13" s="282">
        <v>655.7</v>
      </c>
      <c r="U13" s="263">
        <v>257</v>
      </c>
      <c r="V13" s="263">
        <v>257.5</v>
      </c>
      <c r="W13" s="263">
        <v>280</v>
      </c>
      <c r="X13" s="21"/>
    </row>
    <row r="14" ht="15" customHeight="1" spans="1:24">
      <c r="A14" s="262">
        <v>5.5</v>
      </c>
      <c r="B14" s="263">
        <v>535.8</v>
      </c>
      <c r="C14" s="263">
        <v>550.1</v>
      </c>
      <c r="D14" s="263">
        <v>417.3</v>
      </c>
      <c r="E14" s="264">
        <v>701.8</v>
      </c>
      <c r="F14" s="264">
        <v>527.6</v>
      </c>
      <c r="G14" s="265">
        <v>788.6</v>
      </c>
      <c r="H14" s="264">
        <v>783.2</v>
      </c>
      <c r="I14" s="264">
        <v>937.1</v>
      </c>
      <c r="J14" s="264">
        <v>1501.4</v>
      </c>
      <c r="K14" s="263">
        <v>348.9</v>
      </c>
      <c r="L14" s="265">
        <v>537.4</v>
      </c>
      <c r="M14" s="263">
        <v>548.5</v>
      </c>
      <c r="N14" s="276"/>
      <c r="O14" s="263">
        <v>305.9</v>
      </c>
      <c r="P14" s="263">
        <v>267.1</v>
      </c>
      <c r="Q14" s="263">
        <v>264.6</v>
      </c>
      <c r="R14" s="263">
        <v>298.2</v>
      </c>
      <c r="S14" s="263">
        <v>398.7</v>
      </c>
      <c r="T14" s="282">
        <v>677.5</v>
      </c>
      <c r="U14" s="263">
        <v>266.1</v>
      </c>
      <c r="V14" s="263">
        <v>266.7</v>
      </c>
      <c r="W14" s="263">
        <v>289.2</v>
      </c>
      <c r="X14" s="21"/>
    </row>
    <row r="15" ht="15" customHeight="1" spans="1:24">
      <c r="A15" s="262">
        <v>6</v>
      </c>
      <c r="B15" s="263">
        <v>557.1</v>
      </c>
      <c r="C15" s="263">
        <v>571.8</v>
      </c>
      <c r="D15" s="263">
        <v>428.3</v>
      </c>
      <c r="E15" s="264">
        <v>735.6</v>
      </c>
      <c r="F15" s="264">
        <v>547.5</v>
      </c>
      <c r="G15" s="265">
        <v>820.1</v>
      </c>
      <c r="H15" s="264">
        <v>814.5</v>
      </c>
      <c r="I15" s="264">
        <v>965</v>
      </c>
      <c r="J15" s="264">
        <v>1561.3</v>
      </c>
      <c r="K15" s="263">
        <v>357.1</v>
      </c>
      <c r="L15" s="265">
        <v>556.8</v>
      </c>
      <c r="M15" s="263">
        <v>569.9</v>
      </c>
      <c r="N15" s="276"/>
      <c r="O15" s="263">
        <v>315.9</v>
      </c>
      <c r="P15" s="263">
        <v>272.1</v>
      </c>
      <c r="Q15" s="263">
        <v>269.4</v>
      </c>
      <c r="R15" s="263">
        <v>304.3</v>
      </c>
      <c r="S15" s="263">
        <v>413.3</v>
      </c>
      <c r="T15" s="282">
        <v>707.6</v>
      </c>
      <c r="U15" s="263">
        <v>270.9</v>
      </c>
      <c r="V15" s="263">
        <v>271.5</v>
      </c>
      <c r="W15" s="263">
        <v>294.9</v>
      </c>
      <c r="X15" s="21"/>
    </row>
    <row r="16" ht="15" customHeight="1" spans="1:24">
      <c r="A16" s="262">
        <v>6.5</v>
      </c>
      <c r="B16" s="263">
        <v>595.5</v>
      </c>
      <c r="C16" s="263">
        <v>610.5</v>
      </c>
      <c r="D16" s="263">
        <v>449.7</v>
      </c>
      <c r="E16" s="264">
        <v>779.5</v>
      </c>
      <c r="F16" s="264">
        <v>577.6</v>
      </c>
      <c r="G16" s="265">
        <v>863</v>
      </c>
      <c r="H16" s="264">
        <v>856</v>
      </c>
      <c r="I16" s="264">
        <v>1003</v>
      </c>
      <c r="J16" s="264">
        <v>1631.4</v>
      </c>
      <c r="K16" s="263">
        <v>375.8</v>
      </c>
      <c r="L16" s="265">
        <v>590.2</v>
      </c>
      <c r="M16" s="263">
        <v>608.6</v>
      </c>
      <c r="N16" s="276"/>
      <c r="O16" s="263">
        <v>336.3</v>
      </c>
      <c r="P16" s="263">
        <v>287.3</v>
      </c>
      <c r="Q16" s="263">
        <v>284.4</v>
      </c>
      <c r="R16" s="263">
        <v>320.7</v>
      </c>
      <c r="S16" s="263">
        <v>438.3</v>
      </c>
      <c r="T16" s="282">
        <v>755.3</v>
      </c>
      <c r="U16" s="263">
        <v>286.1</v>
      </c>
      <c r="V16" s="263">
        <v>286.7</v>
      </c>
      <c r="W16" s="263">
        <v>310.9</v>
      </c>
      <c r="X16" s="21"/>
    </row>
    <row r="17" ht="15" customHeight="1" spans="1:24">
      <c r="A17" s="262">
        <v>7</v>
      </c>
      <c r="B17" s="263">
        <v>616.8</v>
      </c>
      <c r="C17" s="263">
        <v>632.3</v>
      </c>
      <c r="D17" s="263">
        <v>460.9</v>
      </c>
      <c r="E17" s="264">
        <v>813.3</v>
      </c>
      <c r="F17" s="264">
        <v>597.7</v>
      </c>
      <c r="G17" s="265">
        <v>894.5</v>
      </c>
      <c r="H17" s="264">
        <v>887.3</v>
      </c>
      <c r="I17" s="264">
        <v>1030.7</v>
      </c>
      <c r="J17" s="264">
        <v>1691.3</v>
      </c>
      <c r="K17" s="263">
        <v>384</v>
      </c>
      <c r="L17" s="265">
        <v>609.6</v>
      </c>
      <c r="M17" s="263">
        <v>630.2</v>
      </c>
      <c r="N17" s="276"/>
      <c r="O17" s="263">
        <v>346.7</v>
      </c>
      <c r="P17" s="263">
        <v>292.3</v>
      </c>
      <c r="Q17" s="263">
        <v>289.3</v>
      </c>
      <c r="R17" s="263">
        <v>327</v>
      </c>
      <c r="S17" s="263">
        <v>453.1</v>
      </c>
      <c r="T17" s="282">
        <v>785.9</v>
      </c>
      <c r="U17" s="263">
        <v>291</v>
      </c>
      <c r="V17" s="263">
        <v>291.6</v>
      </c>
      <c r="W17" s="263">
        <v>316.8</v>
      </c>
      <c r="X17" s="21"/>
    </row>
    <row r="18" ht="15" customHeight="1" spans="1:24">
      <c r="A18" s="262">
        <v>7.5</v>
      </c>
      <c r="B18" s="263">
        <v>655.3</v>
      </c>
      <c r="C18" s="263">
        <v>671</v>
      </c>
      <c r="D18" s="263">
        <v>482.1</v>
      </c>
      <c r="E18" s="264">
        <v>857.2</v>
      </c>
      <c r="F18" s="264">
        <v>627.8</v>
      </c>
      <c r="G18" s="265">
        <v>937.4</v>
      </c>
      <c r="H18" s="264">
        <v>928.8</v>
      </c>
      <c r="I18" s="264">
        <v>1068.8</v>
      </c>
      <c r="J18" s="264">
        <v>1761.5</v>
      </c>
      <c r="K18" s="263">
        <v>402.5</v>
      </c>
      <c r="L18" s="265">
        <v>643</v>
      </c>
      <c r="M18" s="263">
        <v>668.8</v>
      </c>
      <c r="N18" s="276"/>
      <c r="O18" s="263">
        <v>367.2</v>
      </c>
      <c r="P18" s="263">
        <v>307.5</v>
      </c>
      <c r="Q18" s="263">
        <v>304.3</v>
      </c>
      <c r="R18" s="263">
        <v>343.4</v>
      </c>
      <c r="S18" s="263">
        <v>478.2</v>
      </c>
      <c r="T18" s="282">
        <v>833.6</v>
      </c>
      <c r="U18" s="263">
        <v>306.1</v>
      </c>
      <c r="V18" s="263">
        <v>306.7</v>
      </c>
      <c r="W18" s="263">
        <v>332.9</v>
      </c>
      <c r="X18" s="21"/>
    </row>
    <row r="19" ht="15" customHeight="1" spans="1:24">
      <c r="A19" s="262">
        <v>8</v>
      </c>
      <c r="B19" s="263">
        <v>676.5</v>
      </c>
      <c r="C19" s="263">
        <v>692.7</v>
      </c>
      <c r="D19" s="263">
        <v>493.2</v>
      </c>
      <c r="E19" s="264">
        <v>891</v>
      </c>
      <c r="F19" s="264">
        <v>647.8</v>
      </c>
      <c r="G19" s="265">
        <v>968.9</v>
      </c>
      <c r="H19" s="264">
        <v>960.1</v>
      </c>
      <c r="I19" s="264">
        <v>1096.6</v>
      </c>
      <c r="J19" s="264">
        <v>1821.4</v>
      </c>
      <c r="K19" s="263">
        <v>410.8</v>
      </c>
      <c r="L19" s="265">
        <v>662.3</v>
      </c>
      <c r="M19" s="263">
        <v>690.3</v>
      </c>
      <c r="N19" s="276"/>
      <c r="O19" s="263">
        <v>377.6</v>
      </c>
      <c r="P19" s="263">
        <v>312.4</v>
      </c>
      <c r="Q19" s="263">
        <v>309.2</v>
      </c>
      <c r="R19" s="263">
        <v>349.7</v>
      </c>
      <c r="S19" s="263">
        <v>493</v>
      </c>
      <c r="T19" s="282">
        <v>864.2</v>
      </c>
      <c r="U19" s="263">
        <v>311</v>
      </c>
      <c r="V19" s="263">
        <v>311.7</v>
      </c>
      <c r="W19" s="263">
        <v>338.7</v>
      </c>
      <c r="X19" s="21"/>
    </row>
    <row r="20" ht="15" customHeight="1" spans="1:24">
      <c r="A20" s="262">
        <v>8.5</v>
      </c>
      <c r="B20" s="263">
        <v>714.8</v>
      </c>
      <c r="C20" s="263">
        <v>731.4</v>
      </c>
      <c r="D20" s="263">
        <v>514.4</v>
      </c>
      <c r="E20" s="264">
        <v>935</v>
      </c>
      <c r="F20" s="264">
        <v>677.9</v>
      </c>
      <c r="G20" s="265">
        <v>1011.7</v>
      </c>
      <c r="H20" s="264">
        <v>1001.7</v>
      </c>
      <c r="I20" s="264">
        <v>1134.5</v>
      </c>
      <c r="J20" s="264">
        <v>1891.5</v>
      </c>
      <c r="K20" s="263">
        <v>429.4</v>
      </c>
      <c r="L20" s="265">
        <v>695.8</v>
      </c>
      <c r="M20" s="263">
        <v>728.9</v>
      </c>
      <c r="N20" s="276"/>
      <c r="O20" s="263">
        <v>398.1</v>
      </c>
      <c r="P20" s="263">
        <v>327.6</v>
      </c>
      <c r="Q20" s="263">
        <v>324.3</v>
      </c>
      <c r="R20" s="263">
        <v>366.1</v>
      </c>
      <c r="S20" s="263">
        <v>518</v>
      </c>
      <c r="T20" s="282">
        <v>911.8</v>
      </c>
      <c r="U20" s="263">
        <v>326.1</v>
      </c>
      <c r="V20" s="263">
        <v>326.9</v>
      </c>
      <c r="W20" s="263">
        <v>354.8</v>
      </c>
      <c r="X20" s="21"/>
    </row>
    <row r="21" ht="15" customHeight="1" spans="1:24">
      <c r="A21" s="262">
        <v>9</v>
      </c>
      <c r="B21" s="263">
        <v>736.2</v>
      </c>
      <c r="C21" s="263">
        <v>753.1</v>
      </c>
      <c r="D21" s="263">
        <v>525.6</v>
      </c>
      <c r="E21" s="264">
        <v>968.8</v>
      </c>
      <c r="F21" s="264">
        <v>698</v>
      </c>
      <c r="G21" s="265">
        <v>1043.2</v>
      </c>
      <c r="H21" s="264">
        <v>1032.9</v>
      </c>
      <c r="I21" s="264">
        <v>1162.4</v>
      </c>
      <c r="J21" s="264">
        <v>1951.4</v>
      </c>
      <c r="K21" s="263">
        <v>437.7</v>
      </c>
      <c r="L21" s="265">
        <v>715.1</v>
      </c>
      <c r="M21" s="263">
        <v>750.5</v>
      </c>
      <c r="N21" s="276"/>
      <c r="O21" s="263">
        <v>408.3</v>
      </c>
      <c r="P21" s="263">
        <v>332.5</v>
      </c>
      <c r="Q21" s="263">
        <v>329.1</v>
      </c>
      <c r="R21" s="263">
        <v>372.3</v>
      </c>
      <c r="S21" s="263">
        <v>532.9</v>
      </c>
      <c r="T21" s="282">
        <v>942.4</v>
      </c>
      <c r="U21" s="263">
        <v>331</v>
      </c>
      <c r="V21" s="263">
        <v>331.8</v>
      </c>
      <c r="W21" s="263">
        <v>360.7</v>
      </c>
      <c r="X21" s="21"/>
    </row>
    <row r="22" ht="15" customHeight="1" spans="1:24">
      <c r="A22" s="262">
        <v>9.5</v>
      </c>
      <c r="B22" s="263">
        <v>774.5</v>
      </c>
      <c r="C22" s="263">
        <v>791.7</v>
      </c>
      <c r="D22" s="263">
        <v>547</v>
      </c>
      <c r="E22" s="264">
        <v>1012.7</v>
      </c>
      <c r="F22" s="264">
        <v>728.1</v>
      </c>
      <c r="G22" s="265">
        <v>1086.1</v>
      </c>
      <c r="H22" s="264">
        <v>1074.4</v>
      </c>
      <c r="I22" s="264">
        <v>1200.4</v>
      </c>
      <c r="J22" s="264">
        <v>2021.5</v>
      </c>
      <c r="K22" s="263">
        <v>456.1</v>
      </c>
      <c r="L22" s="265">
        <v>748.6</v>
      </c>
      <c r="M22" s="263">
        <v>788.9</v>
      </c>
      <c r="N22" s="276"/>
      <c r="O22" s="263">
        <v>428.8</v>
      </c>
      <c r="P22" s="263">
        <v>347.8</v>
      </c>
      <c r="Q22" s="263">
        <v>344.2</v>
      </c>
      <c r="R22" s="263">
        <v>388.8</v>
      </c>
      <c r="S22" s="263">
        <v>557.9</v>
      </c>
      <c r="T22" s="282">
        <v>990.1</v>
      </c>
      <c r="U22" s="263">
        <v>346.2</v>
      </c>
      <c r="V22" s="263">
        <v>346.9</v>
      </c>
      <c r="W22" s="263">
        <v>376.8</v>
      </c>
      <c r="X22" s="21"/>
    </row>
    <row r="23" ht="15" customHeight="1" spans="1:24">
      <c r="A23" s="262">
        <v>10</v>
      </c>
      <c r="B23" s="263">
        <v>805.9</v>
      </c>
      <c r="C23" s="263">
        <v>823.4</v>
      </c>
      <c r="D23" s="263">
        <v>558</v>
      </c>
      <c r="E23" s="264">
        <v>1046.5</v>
      </c>
      <c r="F23" s="264">
        <v>748</v>
      </c>
      <c r="G23" s="265">
        <v>1117.6</v>
      </c>
      <c r="H23" s="264">
        <v>1105.7</v>
      </c>
      <c r="I23" s="264">
        <v>1228.1</v>
      </c>
      <c r="J23" s="264">
        <v>2081.5</v>
      </c>
      <c r="K23" s="263">
        <v>464.6</v>
      </c>
      <c r="L23" s="265">
        <v>767.8</v>
      </c>
      <c r="M23" s="263">
        <v>810.6</v>
      </c>
      <c r="N23" s="276"/>
      <c r="O23" s="263">
        <v>439.1</v>
      </c>
      <c r="P23" s="263">
        <v>352.7</v>
      </c>
      <c r="Q23" s="263">
        <v>349</v>
      </c>
      <c r="R23" s="263">
        <v>394.9</v>
      </c>
      <c r="S23" s="263">
        <v>572.7</v>
      </c>
      <c r="T23" s="282">
        <v>1020.8</v>
      </c>
      <c r="U23" s="263">
        <v>351.2</v>
      </c>
      <c r="V23" s="263">
        <v>351.9</v>
      </c>
      <c r="W23" s="263">
        <v>382.7</v>
      </c>
      <c r="X23" s="21"/>
    </row>
    <row r="24" ht="15" customHeight="1" spans="1:24">
      <c r="A24" s="262">
        <v>10.5</v>
      </c>
      <c r="B24" s="263">
        <v>857.1</v>
      </c>
      <c r="C24" s="263">
        <v>877.3</v>
      </c>
      <c r="D24" s="263">
        <v>578.5</v>
      </c>
      <c r="E24" s="264">
        <v>1106.5</v>
      </c>
      <c r="F24" s="264">
        <v>790.6</v>
      </c>
      <c r="G24" s="265">
        <v>1133.2</v>
      </c>
      <c r="H24" s="264">
        <v>1145.1</v>
      </c>
      <c r="I24" s="264">
        <v>1301</v>
      </c>
      <c r="J24" s="264">
        <v>2143.2</v>
      </c>
      <c r="K24" s="263">
        <v>485.2</v>
      </c>
      <c r="L24" s="265">
        <v>833</v>
      </c>
      <c r="M24" s="263">
        <v>863.4</v>
      </c>
      <c r="N24" s="276"/>
      <c r="O24" s="263">
        <v>543</v>
      </c>
      <c r="P24" s="263">
        <v>429.4</v>
      </c>
      <c r="Q24" s="263">
        <v>480.4</v>
      </c>
      <c r="R24" s="263">
        <v>448.6</v>
      </c>
      <c r="S24" s="263">
        <v>585.2</v>
      </c>
      <c r="T24" s="282">
        <v>1045.2</v>
      </c>
      <c r="U24" s="263">
        <v>456.7</v>
      </c>
      <c r="V24" s="263">
        <v>480.5</v>
      </c>
      <c r="W24" s="263">
        <v>475.8</v>
      </c>
      <c r="X24" s="21"/>
    </row>
    <row r="25" ht="15" customHeight="1" spans="1:24">
      <c r="A25" s="262">
        <v>11</v>
      </c>
      <c r="B25" s="263">
        <v>875.7</v>
      </c>
      <c r="C25" s="263">
        <v>896.5</v>
      </c>
      <c r="D25" s="263">
        <v>590.5</v>
      </c>
      <c r="E25" s="264">
        <v>1135.5</v>
      </c>
      <c r="F25" s="264">
        <v>807.6</v>
      </c>
      <c r="G25" s="265">
        <v>1158.9</v>
      </c>
      <c r="H25" s="264">
        <v>1168.1</v>
      </c>
      <c r="I25" s="264">
        <v>1331.1</v>
      </c>
      <c r="J25" s="264">
        <v>2196.3</v>
      </c>
      <c r="K25" s="263">
        <v>494.4</v>
      </c>
      <c r="L25" s="265">
        <v>850.3</v>
      </c>
      <c r="M25" s="263">
        <v>882</v>
      </c>
      <c r="N25" s="276"/>
      <c r="O25" s="263">
        <v>555.8</v>
      </c>
      <c r="P25" s="263">
        <v>438</v>
      </c>
      <c r="Q25" s="263">
        <v>491.9</v>
      </c>
      <c r="R25" s="263">
        <v>457.3</v>
      </c>
      <c r="S25" s="263">
        <v>596.7</v>
      </c>
      <c r="T25" s="282">
        <v>1070.1</v>
      </c>
      <c r="U25" s="263">
        <v>466.8</v>
      </c>
      <c r="V25" s="263">
        <v>491.9</v>
      </c>
      <c r="W25" s="263">
        <v>486.2</v>
      </c>
      <c r="X25" s="21"/>
    </row>
    <row r="26" ht="15" customHeight="1" spans="1:24">
      <c r="A26" s="262">
        <v>11.5</v>
      </c>
      <c r="B26" s="263">
        <v>911.1</v>
      </c>
      <c r="C26" s="263">
        <v>932.8</v>
      </c>
      <c r="D26" s="263">
        <v>612.7</v>
      </c>
      <c r="E26" s="264">
        <v>1174.5</v>
      </c>
      <c r="F26" s="264">
        <v>834.7</v>
      </c>
      <c r="G26" s="265">
        <v>1195.9</v>
      </c>
      <c r="H26" s="264">
        <v>1201.4</v>
      </c>
      <c r="I26" s="264">
        <v>1371.4</v>
      </c>
      <c r="J26" s="264">
        <v>2259.4</v>
      </c>
      <c r="K26" s="263">
        <v>513.5</v>
      </c>
      <c r="L26" s="265">
        <v>881.8</v>
      </c>
      <c r="M26" s="263">
        <v>917.7</v>
      </c>
      <c r="N26" s="276"/>
      <c r="O26" s="263">
        <v>576.9</v>
      </c>
      <c r="P26" s="263">
        <v>455.6</v>
      </c>
      <c r="Q26" s="263">
        <v>511.1</v>
      </c>
      <c r="R26" s="263">
        <v>475.4</v>
      </c>
      <c r="S26" s="263">
        <v>618.6</v>
      </c>
      <c r="T26" s="282">
        <v>1112.6</v>
      </c>
      <c r="U26" s="263">
        <v>485.1</v>
      </c>
      <c r="V26" s="263">
        <v>511.1</v>
      </c>
      <c r="W26" s="263">
        <v>505.2</v>
      </c>
      <c r="X26" s="21"/>
    </row>
    <row r="27" ht="15" customHeight="1" spans="1:24">
      <c r="A27" s="262">
        <v>12</v>
      </c>
      <c r="B27" s="263">
        <v>929.6</v>
      </c>
      <c r="C27" s="263">
        <v>952.2</v>
      </c>
      <c r="D27" s="263">
        <v>624.6</v>
      </c>
      <c r="E27" s="264">
        <v>1203.5</v>
      </c>
      <c r="F27" s="264">
        <v>851.7</v>
      </c>
      <c r="G27" s="265">
        <v>1221.6</v>
      </c>
      <c r="H27" s="264">
        <v>1224.5</v>
      </c>
      <c r="I27" s="264">
        <v>1401.4</v>
      </c>
      <c r="J27" s="264">
        <v>2312.4</v>
      </c>
      <c r="K27" s="263">
        <v>522.7</v>
      </c>
      <c r="L27" s="265">
        <v>911.1</v>
      </c>
      <c r="M27" s="263">
        <v>936.5</v>
      </c>
      <c r="N27" s="276"/>
      <c r="O27" s="263">
        <v>587.8</v>
      </c>
      <c r="P27" s="263">
        <v>462.9</v>
      </c>
      <c r="Q27" s="263">
        <v>520.1</v>
      </c>
      <c r="R27" s="263">
        <v>483.4</v>
      </c>
      <c r="S27" s="263">
        <v>630.4</v>
      </c>
      <c r="T27" s="282">
        <v>1138</v>
      </c>
      <c r="U27" s="263">
        <v>493.4</v>
      </c>
      <c r="V27" s="263">
        <v>520.1</v>
      </c>
      <c r="W27" s="263">
        <v>513.9</v>
      </c>
      <c r="X27" s="21"/>
    </row>
    <row r="28" ht="15" customHeight="1" spans="1:24">
      <c r="A28" s="262">
        <v>12.5</v>
      </c>
      <c r="B28" s="263">
        <v>965.2</v>
      </c>
      <c r="C28" s="263">
        <v>988.4</v>
      </c>
      <c r="D28" s="263">
        <v>646.8</v>
      </c>
      <c r="E28" s="264">
        <v>1242.5</v>
      </c>
      <c r="F28" s="264">
        <v>879.1</v>
      </c>
      <c r="G28" s="265">
        <v>1258.6</v>
      </c>
      <c r="H28" s="264">
        <v>1257.7</v>
      </c>
      <c r="I28" s="264">
        <v>1441.7</v>
      </c>
      <c r="J28" s="264">
        <v>2375.7</v>
      </c>
      <c r="K28" s="263">
        <v>541.9</v>
      </c>
      <c r="L28" s="265">
        <v>943.1</v>
      </c>
      <c r="M28" s="263">
        <v>972.2</v>
      </c>
      <c r="N28" s="276"/>
      <c r="O28" s="263">
        <v>608.9</v>
      </c>
      <c r="P28" s="263">
        <v>480.4</v>
      </c>
      <c r="Q28" s="263">
        <v>539.2</v>
      </c>
      <c r="R28" s="263">
        <v>501.4</v>
      </c>
      <c r="S28" s="263">
        <v>652.4</v>
      </c>
      <c r="T28" s="282">
        <v>1180.4</v>
      </c>
      <c r="U28" s="263">
        <v>511.9</v>
      </c>
      <c r="V28" s="263">
        <v>539.2</v>
      </c>
      <c r="W28" s="263">
        <v>532.9</v>
      </c>
      <c r="X28" s="21"/>
    </row>
    <row r="29" ht="15" customHeight="1" spans="1:24">
      <c r="A29" s="262">
        <v>13</v>
      </c>
      <c r="B29" s="263">
        <v>983.8</v>
      </c>
      <c r="C29" s="263">
        <v>1007.6</v>
      </c>
      <c r="D29" s="263">
        <v>658.7</v>
      </c>
      <c r="E29" s="264">
        <v>1271.5</v>
      </c>
      <c r="F29" s="264">
        <v>896</v>
      </c>
      <c r="G29" s="265">
        <v>1284.3</v>
      </c>
      <c r="H29" s="264">
        <v>1280.7</v>
      </c>
      <c r="I29" s="264">
        <v>1472</v>
      </c>
      <c r="J29" s="264">
        <v>2428.7</v>
      </c>
      <c r="K29" s="263">
        <v>550.8</v>
      </c>
      <c r="L29" s="265">
        <v>960.9</v>
      </c>
      <c r="M29" s="263">
        <v>990.8</v>
      </c>
      <c r="N29" s="276"/>
      <c r="O29" s="263">
        <v>619.8</v>
      </c>
      <c r="P29" s="263">
        <v>487.7</v>
      </c>
      <c r="Q29" s="263">
        <v>548.2</v>
      </c>
      <c r="R29" s="263">
        <v>509.4</v>
      </c>
      <c r="S29" s="263">
        <v>664.1</v>
      </c>
      <c r="T29" s="282">
        <v>1205.8</v>
      </c>
      <c r="U29" s="263">
        <v>520</v>
      </c>
      <c r="V29" s="263">
        <v>548.2</v>
      </c>
      <c r="W29" s="263">
        <v>541.7</v>
      </c>
      <c r="X29" s="21"/>
    </row>
    <row r="30" ht="15" customHeight="1" spans="1:24">
      <c r="A30" s="262">
        <v>13.5</v>
      </c>
      <c r="B30" s="263">
        <v>1019.1</v>
      </c>
      <c r="C30" s="263">
        <v>1043.9</v>
      </c>
      <c r="D30" s="263">
        <v>680.9</v>
      </c>
      <c r="E30" s="264">
        <v>1310.7</v>
      </c>
      <c r="F30" s="264">
        <v>923.2</v>
      </c>
      <c r="G30" s="265">
        <v>1321.3</v>
      </c>
      <c r="H30" s="264">
        <v>1313.9</v>
      </c>
      <c r="I30" s="264">
        <v>1512.3</v>
      </c>
      <c r="J30" s="264">
        <v>2491.9</v>
      </c>
      <c r="K30" s="263">
        <v>570.2</v>
      </c>
      <c r="L30" s="265">
        <v>992.9</v>
      </c>
      <c r="M30" s="263">
        <v>1026.6</v>
      </c>
      <c r="N30" s="276"/>
      <c r="O30" s="263">
        <v>641</v>
      </c>
      <c r="P30" s="263">
        <v>505.2</v>
      </c>
      <c r="Q30" s="263">
        <v>567.4</v>
      </c>
      <c r="R30" s="263">
        <v>527.5</v>
      </c>
      <c r="S30" s="263">
        <v>686.1</v>
      </c>
      <c r="T30" s="282">
        <v>1248.2</v>
      </c>
      <c r="U30" s="263">
        <v>538.4</v>
      </c>
      <c r="V30" s="263">
        <v>567.4</v>
      </c>
      <c r="W30" s="263">
        <v>560.7</v>
      </c>
      <c r="X30" s="21"/>
    </row>
    <row r="31" ht="15" customHeight="1" spans="1:24">
      <c r="A31" s="262">
        <v>14</v>
      </c>
      <c r="B31" s="263">
        <v>1037.7</v>
      </c>
      <c r="C31" s="263">
        <v>1063.1</v>
      </c>
      <c r="D31" s="263">
        <v>692.9</v>
      </c>
      <c r="E31" s="264">
        <v>1339.5</v>
      </c>
      <c r="F31" s="264">
        <v>940.2</v>
      </c>
      <c r="G31" s="265">
        <v>1347</v>
      </c>
      <c r="H31" s="264">
        <v>1337</v>
      </c>
      <c r="I31" s="264">
        <v>1542.4</v>
      </c>
      <c r="J31" s="264">
        <v>2544.9</v>
      </c>
      <c r="K31" s="263">
        <v>579.2</v>
      </c>
      <c r="L31" s="265">
        <v>1010.6</v>
      </c>
      <c r="M31" s="263">
        <v>1045.3</v>
      </c>
      <c r="N31" s="276"/>
      <c r="O31" s="263">
        <v>651.9</v>
      </c>
      <c r="P31" s="263">
        <v>512.6</v>
      </c>
      <c r="Q31" s="263">
        <v>576.3</v>
      </c>
      <c r="R31" s="263">
        <v>535.3</v>
      </c>
      <c r="S31" s="263">
        <v>697.9</v>
      </c>
      <c r="T31" s="282">
        <v>1273.6</v>
      </c>
      <c r="U31" s="263">
        <v>546.6</v>
      </c>
      <c r="V31" s="263">
        <v>576.3</v>
      </c>
      <c r="W31" s="263">
        <v>569.5</v>
      </c>
      <c r="X31" s="21"/>
    </row>
    <row r="32" ht="15" customHeight="1" spans="1:24">
      <c r="A32" s="262">
        <v>14.5</v>
      </c>
      <c r="B32" s="263">
        <v>1073.2</v>
      </c>
      <c r="C32" s="263">
        <v>1099.3</v>
      </c>
      <c r="D32" s="263">
        <v>715</v>
      </c>
      <c r="E32" s="264">
        <v>1378.7</v>
      </c>
      <c r="F32" s="264">
        <v>967.3</v>
      </c>
      <c r="G32" s="265">
        <v>1384</v>
      </c>
      <c r="H32" s="264">
        <v>1370.3</v>
      </c>
      <c r="I32" s="264">
        <v>1582.7</v>
      </c>
      <c r="J32" s="264">
        <v>2608</v>
      </c>
      <c r="K32" s="263">
        <v>598.5</v>
      </c>
      <c r="L32" s="265">
        <v>1042.6</v>
      </c>
      <c r="M32" s="263">
        <v>1081.1</v>
      </c>
      <c r="N32" s="276"/>
      <c r="O32" s="263">
        <v>673</v>
      </c>
      <c r="P32" s="263">
        <v>530.1</v>
      </c>
      <c r="Q32" s="263">
        <v>595.5</v>
      </c>
      <c r="R32" s="263">
        <v>553.5</v>
      </c>
      <c r="S32" s="263">
        <v>719.8</v>
      </c>
      <c r="T32" s="282">
        <v>1316</v>
      </c>
      <c r="U32" s="263">
        <v>565</v>
      </c>
      <c r="V32" s="263">
        <v>595.5</v>
      </c>
      <c r="W32" s="263">
        <v>588.5</v>
      </c>
      <c r="X32" s="21"/>
    </row>
    <row r="33" ht="15" customHeight="1" spans="1:24">
      <c r="A33" s="262">
        <v>15</v>
      </c>
      <c r="B33" s="263">
        <v>1091.6</v>
      </c>
      <c r="C33" s="263">
        <v>1118.8</v>
      </c>
      <c r="D33" s="263">
        <v>728</v>
      </c>
      <c r="E33" s="264">
        <v>1408.7</v>
      </c>
      <c r="F33" s="264">
        <v>985.3</v>
      </c>
      <c r="G33" s="265">
        <v>1410.6</v>
      </c>
      <c r="H33" s="264">
        <v>1394.3</v>
      </c>
      <c r="I33" s="264">
        <v>1614</v>
      </c>
      <c r="J33" s="264">
        <v>2662.1</v>
      </c>
      <c r="K33" s="263">
        <v>608.5</v>
      </c>
      <c r="L33" s="265">
        <v>1060.4</v>
      </c>
      <c r="M33" s="263">
        <v>1100.7</v>
      </c>
      <c r="N33" s="276"/>
      <c r="O33" s="263">
        <v>684.9</v>
      </c>
      <c r="P33" s="263">
        <v>538.5</v>
      </c>
      <c r="Q33" s="263">
        <v>605.5</v>
      </c>
      <c r="R33" s="263">
        <v>562.4</v>
      </c>
      <c r="S33" s="263">
        <v>732.6</v>
      </c>
      <c r="T33" s="282">
        <v>1342.4</v>
      </c>
      <c r="U33" s="263">
        <v>574.3</v>
      </c>
      <c r="V33" s="263">
        <v>605.5</v>
      </c>
      <c r="W33" s="263">
        <v>598.3</v>
      </c>
      <c r="X33" s="21"/>
    </row>
    <row r="34" ht="15" customHeight="1" spans="1:24">
      <c r="A34" s="262">
        <v>15.5</v>
      </c>
      <c r="B34" s="263">
        <v>1127.2</v>
      </c>
      <c r="C34" s="263">
        <v>1155</v>
      </c>
      <c r="D34" s="263">
        <v>750.1</v>
      </c>
      <c r="E34" s="264">
        <v>1447.7</v>
      </c>
      <c r="F34" s="264">
        <v>1012.5</v>
      </c>
      <c r="G34" s="265">
        <v>1447.6</v>
      </c>
      <c r="H34" s="264">
        <v>1427.5</v>
      </c>
      <c r="I34" s="264">
        <v>1654.3</v>
      </c>
      <c r="J34" s="264">
        <v>2725.3</v>
      </c>
      <c r="K34" s="263">
        <v>627.7</v>
      </c>
      <c r="L34" s="265">
        <v>1092.4</v>
      </c>
      <c r="M34" s="263">
        <v>1136.4</v>
      </c>
      <c r="N34" s="276"/>
      <c r="O34" s="263">
        <v>706</v>
      </c>
      <c r="P34" s="263">
        <v>556.1</v>
      </c>
      <c r="Q34" s="263">
        <v>624.7</v>
      </c>
      <c r="R34" s="263">
        <v>580.5</v>
      </c>
      <c r="S34" s="263">
        <v>754.5</v>
      </c>
      <c r="T34" s="282">
        <v>1384.8</v>
      </c>
      <c r="U34" s="263">
        <v>592.6</v>
      </c>
      <c r="V34" s="263">
        <v>624.7</v>
      </c>
      <c r="W34" s="263">
        <v>617.3</v>
      </c>
      <c r="X34" s="21"/>
    </row>
    <row r="35" ht="15" customHeight="1" spans="1:24">
      <c r="A35" s="262">
        <v>16</v>
      </c>
      <c r="B35" s="263">
        <v>1145.7</v>
      </c>
      <c r="C35" s="263">
        <v>1174.2</v>
      </c>
      <c r="D35" s="263">
        <v>762.1</v>
      </c>
      <c r="E35" s="264">
        <v>1476.7</v>
      </c>
      <c r="F35" s="264">
        <v>1029.4</v>
      </c>
      <c r="G35" s="265">
        <v>1473.3</v>
      </c>
      <c r="H35" s="264">
        <v>1450.6</v>
      </c>
      <c r="I35" s="264">
        <v>1682.4</v>
      </c>
      <c r="J35" s="264">
        <v>2778.4</v>
      </c>
      <c r="K35" s="263">
        <v>636.8</v>
      </c>
      <c r="L35" s="265">
        <v>1110.2</v>
      </c>
      <c r="M35" s="263">
        <v>1155.2</v>
      </c>
      <c r="N35" s="276"/>
      <c r="O35" s="263">
        <v>716.9</v>
      </c>
      <c r="P35" s="263">
        <v>563.4</v>
      </c>
      <c r="Q35" s="263">
        <v>633.7</v>
      </c>
      <c r="R35" s="263">
        <v>588.4</v>
      </c>
      <c r="S35" s="263">
        <v>766.3</v>
      </c>
      <c r="T35" s="282">
        <v>1410.2</v>
      </c>
      <c r="U35" s="263">
        <v>600.8</v>
      </c>
      <c r="V35" s="263">
        <v>633.7</v>
      </c>
      <c r="W35" s="263">
        <v>626.1</v>
      </c>
      <c r="X35" s="21"/>
    </row>
    <row r="36" ht="15" customHeight="1" spans="1:24">
      <c r="A36" s="262">
        <v>16.5</v>
      </c>
      <c r="B36" s="263">
        <v>1181.1</v>
      </c>
      <c r="C36" s="263">
        <v>1210.4</v>
      </c>
      <c r="D36" s="263">
        <v>784.3</v>
      </c>
      <c r="E36" s="264">
        <v>1515.7</v>
      </c>
      <c r="F36" s="264">
        <v>1056.6</v>
      </c>
      <c r="G36" s="265">
        <v>1510.3</v>
      </c>
      <c r="H36" s="264">
        <v>1483.8</v>
      </c>
      <c r="I36" s="264">
        <v>1722.7</v>
      </c>
      <c r="J36" s="264">
        <v>2841.5</v>
      </c>
      <c r="K36" s="263">
        <v>656</v>
      </c>
      <c r="L36" s="265">
        <v>1142.5</v>
      </c>
      <c r="M36" s="263">
        <v>1190.9</v>
      </c>
      <c r="N36" s="276"/>
      <c r="O36" s="263">
        <v>738</v>
      </c>
      <c r="P36" s="263">
        <v>580.9</v>
      </c>
      <c r="Q36" s="263">
        <v>652.8</v>
      </c>
      <c r="R36" s="263">
        <v>606.6</v>
      </c>
      <c r="S36" s="263">
        <v>788.3</v>
      </c>
      <c r="T36" s="282">
        <v>1452.7</v>
      </c>
      <c r="U36" s="263">
        <v>619.2</v>
      </c>
      <c r="V36" s="263">
        <v>652.8</v>
      </c>
      <c r="W36" s="263">
        <v>645.1</v>
      </c>
      <c r="X36" s="21"/>
    </row>
    <row r="37" ht="15" customHeight="1" spans="1:24">
      <c r="A37" s="262">
        <v>17</v>
      </c>
      <c r="B37" s="263">
        <v>1199.7</v>
      </c>
      <c r="C37" s="263">
        <v>1229.7</v>
      </c>
      <c r="D37" s="263">
        <v>796.4</v>
      </c>
      <c r="E37" s="264">
        <v>1544.7</v>
      </c>
      <c r="F37" s="264">
        <v>1073.8</v>
      </c>
      <c r="G37" s="265">
        <v>1536</v>
      </c>
      <c r="H37" s="264">
        <v>1506.8</v>
      </c>
      <c r="I37" s="264">
        <v>1752.8</v>
      </c>
      <c r="J37" s="264">
        <v>2894.6</v>
      </c>
      <c r="K37" s="263">
        <v>665.1</v>
      </c>
      <c r="L37" s="265">
        <v>1160.2</v>
      </c>
      <c r="M37" s="263">
        <v>1209.5</v>
      </c>
      <c r="N37" s="276"/>
      <c r="O37" s="263">
        <v>749</v>
      </c>
      <c r="P37" s="263">
        <v>588.2</v>
      </c>
      <c r="Q37" s="263">
        <v>661.8</v>
      </c>
      <c r="R37" s="263">
        <v>614.5</v>
      </c>
      <c r="S37" s="263">
        <v>800</v>
      </c>
      <c r="T37" s="282">
        <v>1478.1</v>
      </c>
      <c r="U37" s="263">
        <v>627.4</v>
      </c>
      <c r="V37" s="263">
        <v>661.8</v>
      </c>
      <c r="W37" s="263">
        <v>653.9</v>
      </c>
      <c r="X37" s="21"/>
    </row>
    <row r="38" ht="15" customHeight="1" spans="1:24">
      <c r="A38" s="262">
        <v>17.5</v>
      </c>
      <c r="B38" s="263">
        <v>1235.2</v>
      </c>
      <c r="C38" s="263">
        <v>1265.9</v>
      </c>
      <c r="D38" s="263">
        <v>818.6</v>
      </c>
      <c r="E38" s="264">
        <v>1583.9</v>
      </c>
      <c r="F38" s="264">
        <v>1100.9</v>
      </c>
      <c r="G38" s="265">
        <v>1573</v>
      </c>
      <c r="H38" s="264">
        <v>1540.1</v>
      </c>
      <c r="I38" s="264">
        <v>1793.1</v>
      </c>
      <c r="J38" s="264">
        <v>2957.7</v>
      </c>
      <c r="K38" s="263">
        <v>684.3</v>
      </c>
      <c r="L38" s="265">
        <v>1192</v>
      </c>
      <c r="M38" s="263">
        <v>1245.3</v>
      </c>
      <c r="N38" s="276"/>
      <c r="O38" s="263">
        <v>770.1</v>
      </c>
      <c r="P38" s="263">
        <v>605.7</v>
      </c>
      <c r="Q38" s="263">
        <v>681</v>
      </c>
      <c r="R38" s="263">
        <v>632.6</v>
      </c>
      <c r="S38" s="263">
        <v>822</v>
      </c>
      <c r="T38" s="282">
        <v>1520.5</v>
      </c>
      <c r="U38" s="263">
        <v>645.9</v>
      </c>
      <c r="V38" s="263">
        <v>681</v>
      </c>
      <c r="W38" s="263">
        <v>672.9</v>
      </c>
      <c r="X38" s="21"/>
    </row>
    <row r="39" ht="15" customHeight="1" spans="1:24">
      <c r="A39" s="262">
        <v>18</v>
      </c>
      <c r="B39" s="263">
        <v>1253.6</v>
      </c>
      <c r="C39" s="263">
        <v>1285.3</v>
      </c>
      <c r="D39" s="263">
        <v>830.5</v>
      </c>
      <c r="E39" s="264">
        <v>1612.7</v>
      </c>
      <c r="F39" s="264">
        <v>1117.9</v>
      </c>
      <c r="G39" s="265">
        <v>1598.7</v>
      </c>
      <c r="H39" s="264">
        <v>1563.2</v>
      </c>
      <c r="I39" s="264">
        <v>1823.4</v>
      </c>
      <c r="J39" s="264">
        <v>3010.7</v>
      </c>
      <c r="K39" s="263">
        <v>693.3</v>
      </c>
      <c r="L39" s="265">
        <v>1209.7</v>
      </c>
      <c r="M39" s="263">
        <v>1264</v>
      </c>
      <c r="N39" s="276"/>
      <c r="O39" s="263">
        <v>781</v>
      </c>
      <c r="P39" s="263">
        <v>613.1</v>
      </c>
      <c r="Q39" s="263">
        <v>689.9</v>
      </c>
      <c r="R39" s="263">
        <v>640.5</v>
      </c>
      <c r="S39" s="263">
        <v>833.8</v>
      </c>
      <c r="T39" s="282">
        <v>1545.9</v>
      </c>
      <c r="U39" s="263">
        <v>654.1</v>
      </c>
      <c r="V39" s="263">
        <v>689.9</v>
      </c>
      <c r="W39" s="263">
        <v>681.7</v>
      </c>
      <c r="X39" s="21"/>
    </row>
    <row r="40" ht="15" customHeight="1" spans="1:24">
      <c r="A40" s="262">
        <v>18.5</v>
      </c>
      <c r="B40" s="263">
        <v>1289.1</v>
      </c>
      <c r="C40" s="263">
        <v>1321.6</v>
      </c>
      <c r="D40" s="263">
        <v>853.7</v>
      </c>
      <c r="E40" s="264">
        <v>1652.9</v>
      </c>
      <c r="F40" s="264">
        <v>1146</v>
      </c>
      <c r="G40" s="265">
        <v>1636.7</v>
      </c>
      <c r="H40" s="264">
        <v>1597.5</v>
      </c>
      <c r="I40" s="264">
        <v>1864.7</v>
      </c>
      <c r="J40" s="264">
        <v>3075</v>
      </c>
      <c r="K40" s="263">
        <v>713.6</v>
      </c>
      <c r="L40" s="265">
        <v>1242.6</v>
      </c>
      <c r="M40" s="263">
        <v>1300.6</v>
      </c>
      <c r="N40" s="276"/>
      <c r="O40" s="263">
        <v>803.1</v>
      </c>
      <c r="P40" s="263">
        <v>631.6</v>
      </c>
      <c r="Q40" s="263">
        <v>710.1</v>
      </c>
      <c r="R40" s="263">
        <v>659.6</v>
      </c>
      <c r="S40" s="263">
        <v>856.7</v>
      </c>
      <c r="T40" s="282">
        <v>1589.2</v>
      </c>
      <c r="U40" s="263">
        <v>673.4</v>
      </c>
      <c r="V40" s="263">
        <v>710.1</v>
      </c>
      <c r="W40" s="263">
        <v>701.7</v>
      </c>
      <c r="X40" s="21"/>
    </row>
    <row r="41" ht="15" customHeight="1" spans="1:24">
      <c r="A41" s="262">
        <v>19</v>
      </c>
      <c r="B41" s="263">
        <v>1307.7</v>
      </c>
      <c r="C41" s="263">
        <v>1340.8</v>
      </c>
      <c r="D41" s="263">
        <v>865.7</v>
      </c>
      <c r="E41" s="264">
        <v>1681.7</v>
      </c>
      <c r="F41" s="264">
        <v>1163</v>
      </c>
      <c r="G41" s="265">
        <v>1662.3</v>
      </c>
      <c r="H41" s="264">
        <v>1620.5</v>
      </c>
      <c r="I41" s="264">
        <v>1894.8</v>
      </c>
      <c r="J41" s="264">
        <v>3128</v>
      </c>
      <c r="K41" s="263">
        <v>722.6</v>
      </c>
      <c r="L41" s="265">
        <v>1260.3</v>
      </c>
      <c r="M41" s="263">
        <v>1319.4</v>
      </c>
      <c r="N41" s="276"/>
      <c r="O41" s="263">
        <v>814</v>
      </c>
      <c r="P41" s="263">
        <v>638.9</v>
      </c>
      <c r="Q41" s="263">
        <v>719.1</v>
      </c>
      <c r="R41" s="263">
        <v>667.6</v>
      </c>
      <c r="S41" s="263">
        <v>868.5</v>
      </c>
      <c r="T41" s="282">
        <v>1614.7</v>
      </c>
      <c r="U41" s="263">
        <v>681.7</v>
      </c>
      <c r="V41" s="263">
        <v>719.1</v>
      </c>
      <c r="W41" s="263">
        <v>710.5</v>
      </c>
      <c r="X41" s="21"/>
    </row>
    <row r="42" ht="15" customHeight="1" spans="1:24">
      <c r="A42" s="262">
        <v>19.5</v>
      </c>
      <c r="B42" s="263">
        <v>1343.1</v>
      </c>
      <c r="C42" s="263">
        <v>1377</v>
      </c>
      <c r="D42" s="263">
        <v>887.8</v>
      </c>
      <c r="E42" s="264">
        <v>1720.9</v>
      </c>
      <c r="F42" s="264">
        <v>1190.2</v>
      </c>
      <c r="G42" s="265">
        <v>1699.3</v>
      </c>
      <c r="H42" s="264">
        <v>1653.7</v>
      </c>
      <c r="I42" s="264">
        <v>1935.1</v>
      </c>
      <c r="J42" s="264">
        <v>3191.2</v>
      </c>
      <c r="K42" s="263">
        <v>742</v>
      </c>
      <c r="L42" s="265">
        <v>1292.1</v>
      </c>
      <c r="M42" s="263">
        <v>1355.1</v>
      </c>
      <c r="N42" s="276"/>
      <c r="O42" s="263">
        <v>835.1</v>
      </c>
      <c r="P42" s="263">
        <v>656.4</v>
      </c>
      <c r="Q42" s="263">
        <v>738.3</v>
      </c>
      <c r="R42" s="263">
        <v>685.6</v>
      </c>
      <c r="S42" s="263">
        <v>890.5</v>
      </c>
      <c r="T42" s="282">
        <v>1657.1</v>
      </c>
      <c r="U42" s="263">
        <v>700.2</v>
      </c>
      <c r="V42" s="263">
        <v>738.3</v>
      </c>
      <c r="W42" s="263">
        <v>729.5</v>
      </c>
      <c r="X42" s="21"/>
    </row>
    <row r="43" ht="15" customHeight="1" spans="1:24">
      <c r="A43" s="262">
        <v>20</v>
      </c>
      <c r="B43" s="263">
        <v>1361.6</v>
      </c>
      <c r="C43" s="263">
        <v>1396.2</v>
      </c>
      <c r="D43" s="263">
        <v>899.8</v>
      </c>
      <c r="E43" s="264">
        <v>1749.9</v>
      </c>
      <c r="F43" s="264">
        <v>1207.1</v>
      </c>
      <c r="G43" s="265">
        <v>1725</v>
      </c>
      <c r="H43" s="264">
        <v>1676.8</v>
      </c>
      <c r="I43" s="264">
        <v>1965.2</v>
      </c>
      <c r="J43" s="264">
        <v>3244.2</v>
      </c>
      <c r="K43" s="263">
        <v>750.9</v>
      </c>
      <c r="L43" s="265">
        <v>1309.9</v>
      </c>
      <c r="M43" s="263">
        <v>1373.9</v>
      </c>
      <c r="N43" s="276"/>
      <c r="O43" s="263">
        <v>846</v>
      </c>
      <c r="P43" s="263">
        <v>663.7</v>
      </c>
      <c r="Q43" s="263">
        <v>747.2</v>
      </c>
      <c r="R43" s="263">
        <v>693.6</v>
      </c>
      <c r="S43" s="263">
        <v>902.2</v>
      </c>
      <c r="T43" s="282">
        <v>1682.5</v>
      </c>
      <c r="U43" s="263">
        <v>708.3</v>
      </c>
      <c r="V43" s="263">
        <v>747.2</v>
      </c>
      <c r="W43" s="263">
        <v>738.4</v>
      </c>
      <c r="X43" s="21"/>
    </row>
    <row r="44" ht="15" customHeight="1" spans="1:24">
      <c r="A44" s="262">
        <v>20.5</v>
      </c>
      <c r="B44" s="263">
        <v>1397.2</v>
      </c>
      <c r="C44" s="263">
        <v>1432.7</v>
      </c>
      <c r="D44" s="263">
        <v>921.9</v>
      </c>
      <c r="E44" s="264">
        <v>1788.9</v>
      </c>
      <c r="F44" s="264">
        <v>1234.3</v>
      </c>
      <c r="G44" s="265">
        <v>1762</v>
      </c>
      <c r="H44" s="264">
        <v>1710.1</v>
      </c>
      <c r="I44" s="264">
        <v>2005.7</v>
      </c>
      <c r="J44" s="264">
        <v>3307.4</v>
      </c>
      <c r="K44" s="263">
        <v>770.1</v>
      </c>
      <c r="L44" s="265">
        <v>1341.8</v>
      </c>
      <c r="M44" s="263">
        <v>1409.4</v>
      </c>
      <c r="N44" s="276"/>
      <c r="O44" s="263">
        <v>867.2</v>
      </c>
      <c r="P44" s="263">
        <v>681.3</v>
      </c>
      <c r="Q44" s="263">
        <v>766.4</v>
      </c>
      <c r="R44" s="263">
        <v>711.7</v>
      </c>
      <c r="S44" s="263">
        <v>924.2</v>
      </c>
      <c r="T44" s="282">
        <v>1724.9</v>
      </c>
      <c r="U44" s="263">
        <v>726.7</v>
      </c>
      <c r="V44" s="263">
        <v>766.4</v>
      </c>
      <c r="W44" s="263">
        <v>757.4</v>
      </c>
      <c r="X44" s="21"/>
    </row>
    <row r="45" ht="15" spans="1:23">
      <c r="A45" s="266" t="s">
        <v>1797</v>
      </c>
      <c r="B45" s="267" t="s">
        <v>1775</v>
      </c>
      <c r="C45" s="267" t="s">
        <v>1776</v>
      </c>
      <c r="D45" s="268" t="s">
        <v>1798</v>
      </c>
      <c r="E45" s="268" t="s">
        <v>1799</v>
      </c>
      <c r="F45" s="268" t="s">
        <v>1800</v>
      </c>
      <c r="G45" s="268" t="s">
        <v>1801</v>
      </c>
      <c r="H45" s="268" t="s">
        <v>1802</v>
      </c>
      <c r="I45" s="268" t="s">
        <v>1803</v>
      </c>
      <c r="J45" s="268" t="s">
        <v>1804</v>
      </c>
      <c r="K45" s="268" t="s">
        <v>1805</v>
      </c>
      <c r="L45" s="268" t="s">
        <v>1806</v>
      </c>
      <c r="M45" s="268" t="s">
        <v>1807</v>
      </c>
      <c r="N45" s="268" t="s">
        <v>1808</v>
      </c>
      <c r="O45" s="277" t="s">
        <v>1809</v>
      </c>
      <c r="P45" s="277" t="s">
        <v>1810</v>
      </c>
      <c r="Q45" s="277" t="s">
        <v>1811</v>
      </c>
      <c r="R45" s="277" t="s">
        <v>1812</v>
      </c>
      <c r="S45" s="277" t="s">
        <v>1813</v>
      </c>
      <c r="T45" s="283" t="s">
        <v>1814</v>
      </c>
      <c r="U45" s="277" t="s">
        <v>1815</v>
      </c>
      <c r="V45" s="277" t="s">
        <v>1816</v>
      </c>
      <c r="W45" s="277" t="s">
        <v>1817</v>
      </c>
    </row>
    <row r="46" ht="17" customHeight="1" spans="1:23">
      <c r="A46" s="269" t="s">
        <v>1818</v>
      </c>
      <c r="B46" s="270">
        <v>77.7</v>
      </c>
      <c r="C46" s="270">
        <v>78.9</v>
      </c>
      <c r="D46" s="270">
        <v>37.9</v>
      </c>
      <c r="E46" s="270">
        <v>86.7</v>
      </c>
      <c r="F46" s="270">
        <v>58.5</v>
      </c>
      <c r="G46" s="270">
        <v>79.6</v>
      </c>
      <c r="H46" s="270">
        <v>80.2</v>
      </c>
      <c r="I46" s="270">
        <v>96.4</v>
      </c>
      <c r="J46" s="270">
        <v>163.9</v>
      </c>
      <c r="K46" s="270">
        <v>38.8</v>
      </c>
      <c r="L46" s="270">
        <v>66.2</v>
      </c>
      <c r="M46" s="270">
        <v>68.1</v>
      </c>
      <c r="N46" s="278"/>
      <c r="O46" s="270">
        <v>38.4</v>
      </c>
      <c r="P46" s="270">
        <v>34.3</v>
      </c>
      <c r="Q46" s="270">
        <v>36.9</v>
      </c>
      <c r="R46" s="270">
        <v>31.4</v>
      </c>
      <c r="S46" s="270">
        <v>41.3</v>
      </c>
      <c r="T46" s="270">
        <v>79.7</v>
      </c>
      <c r="U46" s="270">
        <v>31.8</v>
      </c>
      <c r="V46" s="270">
        <v>40</v>
      </c>
      <c r="W46" s="270">
        <v>33.3</v>
      </c>
    </row>
    <row r="47" ht="17" customHeight="1" spans="1:23">
      <c r="A47" s="271" t="s">
        <v>1819</v>
      </c>
      <c r="B47" s="270">
        <v>77.4</v>
      </c>
      <c r="C47" s="270">
        <v>78.5</v>
      </c>
      <c r="D47" s="270">
        <v>36.4</v>
      </c>
      <c r="E47" s="270">
        <v>75</v>
      </c>
      <c r="F47" s="270">
        <v>55.6</v>
      </c>
      <c r="G47" s="270">
        <v>78.1</v>
      </c>
      <c r="H47" s="270">
        <v>78.7</v>
      </c>
      <c r="I47" s="270">
        <v>95</v>
      </c>
      <c r="J47" s="270">
        <v>138.5</v>
      </c>
      <c r="K47" s="270">
        <v>38.7</v>
      </c>
      <c r="L47" s="270">
        <v>61.3</v>
      </c>
      <c r="M47" s="270">
        <v>67.7</v>
      </c>
      <c r="N47" s="278"/>
      <c r="O47" s="270">
        <v>38.1</v>
      </c>
      <c r="P47" s="270">
        <v>33.4</v>
      </c>
      <c r="Q47" s="270">
        <v>35</v>
      </c>
      <c r="R47" s="270">
        <v>30.7</v>
      </c>
      <c r="S47" s="270">
        <v>39.4</v>
      </c>
      <c r="T47" s="270">
        <v>73.1</v>
      </c>
      <c r="U47" s="270">
        <v>30.9</v>
      </c>
      <c r="V47" s="270">
        <v>35</v>
      </c>
      <c r="W47" s="270">
        <v>32.4</v>
      </c>
    </row>
    <row r="48" ht="17" customHeight="1" spans="1:23">
      <c r="A48" s="271" t="s">
        <v>1820</v>
      </c>
      <c r="B48" s="270">
        <v>76.4</v>
      </c>
      <c r="C48" s="270">
        <v>77.5</v>
      </c>
      <c r="D48" s="270">
        <v>34.9</v>
      </c>
      <c r="E48" s="270">
        <v>74</v>
      </c>
      <c r="F48" s="270">
        <v>53.6</v>
      </c>
      <c r="G48" s="270">
        <v>76.5</v>
      </c>
      <c r="H48" s="270">
        <v>77.1</v>
      </c>
      <c r="I48" s="270">
        <v>93.6</v>
      </c>
      <c r="J48" s="270">
        <v>131.4</v>
      </c>
      <c r="K48" s="270">
        <v>33.5</v>
      </c>
      <c r="L48" s="270">
        <v>61</v>
      </c>
      <c r="M48" s="270">
        <v>66.6</v>
      </c>
      <c r="N48" s="278"/>
      <c r="O48" s="270">
        <v>36.9</v>
      </c>
      <c r="P48" s="270">
        <v>32.1</v>
      </c>
      <c r="Q48" s="270">
        <v>30.6</v>
      </c>
      <c r="R48" s="270">
        <v>29.7</v>
      </c>
      <c r="S48" s="270">
        <v>36.8</v>
      </c>
      <c r="T48" s="270">
        <v>69.9</v>
      </c>
      <c r="U48" s="270">
        <v>29.9</v>
      </c>
      <c r="V48" s="270">
        <v>32.1</v>
      </c>
      <c r="W48" s="270">
        <v>31.4</v>
      </c>
    </row>
    <row r="49" ht="17" customHeight="1" spans="1:23">
      <c r="A49" s="271" t="s">
        <v>1769</v>
      </c>
      <c r="B49" s="270">
        <v>83.7</v>
      </c>
      <c r="C49" s="270">
        <v>84.8</v>
      </c>
      <c r="D49" s="270">
        <v>33.2</v>
      </c>
      <c r="E49" s="270">
        <v>73</v>
      </c>
      <c r="F49" s="270">
        <v>52.5</v>
      </c>
      <c r="G49" s="270">
        <v>75.2</v>
      </c>
      <c r="H49" s="270">
        <v>75.6</v>
      </c>
      <c r="I49" s="270">
        <v>91.5</v>
      </c>
      <c r="J49" s="270">
        <v>126.9</v>
      </c>
      <c r="K49" s="270">
        <v>30.4</v>
      </c>
      <c r="L49" s="270">
        <v>71.1</v>
      </c>
      <c r="M49" s="270">
        <v>75.2</v>
      </c>
      <c r="N49" s="278"/>
      <c r="O49" s="270">
        <v>33.4</v>
      </c>
      <c r="P49" s="270">
        <v>28.4</v>
      </c>
      <c r="Q49" s="270">
        <v>28.4</v>
      </c>
      <c r="R49" s="270">
        <v>34</v>
      </c>
      <c r="S49" s="270">
        <v>36</v>
      </c>
      <c r="T49" s="270">
        <v>68.1</v>
      </c>
      <c r="U49" s="270">
        <v>34.2</v>
      </c>
      <c r="V49" s="270">
        <v>28.4</v>
      </c>
      <c r="W49" s="270">
        <v>35.6</v>
      </c>
    </row>
    <row r="50" ht="17" customHeight="1" spans="1:23">
      <c r="A50" s="271" t="s">
        <v>1770</v>
      </c>
      <c r="B50" s="272">
        <v>81.3</v>
      </c>
      <c r="C50" s="272">
        <v>82.4</v>
      </c>
      <c r="D50" s="270">
        <v>32.3</v>
      </c>
      <c r="E50" s="270">
        <v>73</v>
      </c>
      <c r="F50" s="270">
        <v>52.4</v>
      </c>
      <c r="G50" s="270">
        <v>74.1</v>
      </c>
      <c r="H50" s="270">
        <v>74.7</v>
      </c>
      <c r="I50" s="270">
        <v>89.3</v>
      </c>
      <c r="J50" s="270">
        <v>123.6</v>
      </c>
      <c r="K50" s="270">
        <v>29.7</v>
      </c>
      <c r="L50" s="270">
        <v>63.2</v>
      </c>
      <c r="M50" s="272">
        <v>73.9</v>
      </c>
      <c r="N50" s="278"/>
      <c r="O50" s="270">
        <v>32.3</v>
      </c>
      <c r="P50" s="270">
        <v>28.4</v>
      </c>
      <c r="Q50" s="270">
        <v>28.4</v>
      </c>
      <c r="R50" s="270">
        <v>32.9</v>
      </c>
      <c r="S50" s="270">
        <v>35.9</v>
      </c>
      <c r="T50" s="270">
        <v>67.8</v>
      </c>
      <c r="U50" s="270">
        <v>32.7</v>
      </c>
      <c r="V50" s="270">
        <v>28.4</v>
      </c>
      <c r="W50" s="270">
        <v>33.4</v>
      </c>
    </row>
    <row r="51" ht="17" customHeight="1" spans="1:23">
      <c r="A51" s="271" t="s">
        <v>1771</v>
      </c>
      <c r="B51" s="272">
        <v>79.1</v>
      </c>
      <c r="C51" s="272">
        <v>79.9</v>
      </c>
      <c r="D51" s="270">
        <v>29.6</v>
      </c>
      <c r="E51" s="270">
        <v>71.5</v>
      </c>
      <c r="F51" s="270">
        <v>49.4</v>
      </c>
      <c r="G51" s="270">
        <v>71.7</v>
      </c>
      <c r="H51" s="270">
        <v>72.3</v>
      </c>
      <c r="I51" s="270">
        <v>86.5</v>
      </c>
      <c r="J51" s="270">
        <v>119.9</v>
      </c>
      <c r="K51" s="270">
        <v>28.4</v>
      </c>
      <c r="L51" s="270">
        <v>60.5</v>
      </c>
      <c r="M51" s="272">
        <v>71.4</v>
      </c>
      <c r="N51" s="278"/>
      <c r="O51" s="270">
        <v>29.6</v>
      </c>
      <c r="P51" s="270">
        <v>27.4</v>
      </c>
      <c r="Q51" s="270">
        <v>27.4</v>
      </c>
      <c r="R51" s="270">
        <v>31</v>
      </c>
      <c r="S51" s="270">
        <v>33.2</v>
      </c>
      <c r="T51" s="270">
        <v>66.6</v>
      </c>
      <c r="U51" s="270">
        <v>29.8</v>
      </c>
      <c r="V51" s="270">
        <v>27.4</v>
      </c>
      <c r="W51" s="270">
        <v>30.4</v>
      </c>
    </row>
    <row r="52" ht="17" customHeight="1" spans="1:23">
      <c r="A52" s="273" t="s">
        <v>1821</v>
      </c>
      <c r="B52" s="272">
        <v>78.4</v>
      </c>
      <c r="C52" s="272">
        <v>79.8</v>
      </c>
      <c r="D52" s="270">
        <v>29</v>
      </c>
      <c r="E52" s="270">
        <v>71</v>
      </c>
      <c r="F52" s="270">
        <v>49.4</v>
      </c>
      <c r="G52" s="270">
        <v>71.4</v>
      </c>
      <c r="H52" s="270">
        <v>72</v>
      </c>
      <c r="I52" s="270">
        <v>86.1</v>
      </c>
      <c r="J52" s="270">
        <v>119.3</v>
      </c>
      <c r="K52" s="270">
        <v>27.9</v>
      </c>
      <c r="L52" s="270">
        <v>59.8</v>
      </c>
      <c r="M52" s="272">
        <v>71.2</v>
      </c>
      <c r="N52" s="278"/>
      <c r="O52" s="270">
        <v>26.5</v>
      </c>
      <c r="P52" s="270">
        <v>27.4</v>
      </c>
      <c r="Q52" s="270">
        <v>27.4</v>
      </c>
      <c r="R52" s="270">
        <v>30.5</v>
      </c>
      <c r="S52" s="270">
        <v>33.1</v>
      </c>
      <c r="T52" s="270">
        <v>66.1</v>
      </c>
      <c r="U52" s="270">
        <v>29.2</v>
      </c>
      <c r="V52" s="270">
        <v>27.4</v>
      </c>
      <c r="W52" s="270">
        <v>29.9</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45" t="s">
        <v>2307</v>
      </c>
      <c r="B1" s="245"/>
      <c r="C1" s="245"/>
      <c r="D1" s="245"/>
      <c r="E1" s="245"/>
      <c r="F1" s="245"/>
      <c r="G1" s="245"/>
      <c r="H1" s="26" t="s">
        <v>62</v>
      </c>
    </row>
    <row r="2" ht="14.25" spans="1:6">
      <c r="A2" s="246" t="s">
        <v>2308</v>
      </c>
      <c r="B2" s="246"/>
      <c r="C2" s="246"/>
      <c r="D2" s="246" t="s">
        <v>2309</v>
      </c>
      <c r="E2" s="246"/>
      <c r="F2" s="246"/>
    </row>
    <row r="3" ht="14.25" spans="1:6">
      <c r="A3" s="247" t="s">
        <v>1825</v>
      </c>
      <c r="B3" s="247" t="s">
        <v>1826</v>
      </c>
      <c r="C3" s="247"/>
      <c r="D3" s="247" t="s">
        <v>431</v>
      </c>
      <c r="E3" s="247" t="s">
        <v>958</v>
      </c>
      <c r="F3" s="247" t="s">
        <v>959</v>
      </c>
    </row>
    <row r="4" ht="14.25" spans="1:6">
      <c r="A4" s="247" t="s">
        <v>1827</v>
      </c>
      <c r="B4" s="247" t="s">
        <v>1828</v>
      </c>
      <c r="C4" s="247"/>
      <c r="D4" s="247" t="s">
        <v>429</v>
      </c>
      <c r="E4" s="247" t="s">
        <v>956</v>
      </c>
      <c r="F4" s="247" t="s">
        <v>957</v>
      </c>
    </row>
    <row r="5" ht="14.25" spans="1:6">
      <c r="A5" s="247" t="s">
        <v>1829</v>
      </c>
      <c r="B5" s="247" t="s">
        <v>1830</v>
      </c>
      <c r="C5" s="247"/>
      <c r="D5" s="247" t="s">
        <v>430</v>
      </c>
      <c r="E5" s="247" t="s">
        <v>1058</v>
      </c>
      <c r="F5" s="247" t="s">
        <v>1059</v>
      </c>
    </row>
    <row r="6" ht="14.25" spans="1:6">
      <c r="A6" s="247" t="s">
        <v>1831</v>
      </c>
      <c r="B6" s="247" t="s">
        <v>1832</v>
      </c>
      <c r="C6" s="247"/>
      <c r="D6" s="247" t="s">
        <v>1158</v>
      </c>
      <c r="E6" s="247" t="s">
        <v>1159</v>
      </c>
      <c r="F6" s="247" t="s">
        <v>1160</v>
      </c>
    </row>
    <row r="7" ht="14.25" spans="1:6">
      <c r="A7" s="247" t="s">
        <v>1833</v>
      </c>
      <c r="B7" s="247" t="s">
        <v>1834</v>
      </c>
      <c r="C7" s="247"/>
      <c r="D7" s="247" t="s">
        <v>998</v>
      </c>
      <c r="E7" s="247" t="s">
        <v>999</v>
      </c>
      <c r="F7" s="247" t="s">
        <v>1000</v>
      </c>
    </row>
    <row r="8" ht="14.25" spans="1:6">
      <c r="A8" s="247" t="s">
        <v>1835</v>
      </c>
      <c r="B8" s="247" t="s">
        <v>1836</v>
      </c>
      <c r="C8" s="247"/>
      <c r="D8" s="247" t="s">
        <v>435</v>
      </c>
      <c r="E8" s="247" t="s">
        <v>960</v>
      </c>
      <c r="F8" s="247" t="s">
        <v>961</v>
      </c>
    </row>
    <row r="9" ht="14.25" spans="1:6">
      <c r="A9" s="247" t="s">
        <v>1837</v>
      </c>
      <c r="B9" s="247" t="s">
        <v>1838</v>
      </c>
      <c r="C9" s="247"/>
      <c r="D9" s="247" t="s">
        <v>445</v>
      </c>
      <c r="E9" s="247" t="s">
        <v>1839</v>
      </c>
      <c r="F9" s="247" t="s">
        <v>963</v>
      </c>
    </row>
    <row r="10" ht="14.25" spans="1:6">
      <c r="A10" s="247" t="s">
        <v>1840</v>
      </c>
      <c r="B10" s="247" t="s">
        <v>1841</v>
      </c>
      <c r="C10" s="247"/>
      <c r="D10" s="247" t="s">
        <v>1060</v>
      </c>
      <c r="E10" s="247" t="s">
        <v>1061</v>
      </c>
      <c r="F10" s="247" t="s">
        <v>1062</v>
      </c>
    </row>
    <row r="11" ht="14.25" spans="1:6">
      <c r="A11" s="246" t="s">
        <v>2310</v>
      </c>
      <c r="B11" s="246"/>
      <c r="C11" s="246"/>
      <c r="D11" s="247" t="s">
        <v>784</v>
      </c>
      <c r="E11" s="247" t="s">
        <v>785</v>
      </c>
      <c r="F11" s="247" t="s">
        <v>786</v>
      </c>
    </row>
    <row r="12" ht="14.25" spans="1:6">
      <c r="A12" s="247" t="s">
        <v>599</v>
      </c>
      <c r="B12" s="247" t="s">
        <v>1241</v>
      </c>
      <c r="C12" s="247" t="s">
        <v>1242</v>
      </c>
      <c r="D12" s="247" t="s">
        <v>1843</v>
      </c>
      <c r="E12" s="247" t="s">
        <v>1844</v>
      </c>
      <c r="F12" s="247" t="s">
        <v>966</v>
      </c>
    </row>
    <row r="13" ht="14.25" spans="1:6">
      <c r="A13" s="247" t="s">
        <v>597</v>
      </c>
      <c r="B13" s="247" t="s">
        <v>1845</v>
      </c>
      <c r="C13" s="247" t="s">
        <v>1846</v>
      </c>
      <c r="D13" s="247" t="s">
        <v>1063</v>
      </c>
      <c r="E13" s="247" t="s">
        <v>1064</v>
      </c>
      <c r="F13" s="247" t="s">
        <v>1065</v>
      </c>
    </row>
    <row r="14" ht="14.25" spans="1:6">
      <c r="A14" s="246" t="s">
        <v>2311</v>
      </c>
      <c r="B14" s="246"/>
      <c r="C14" s="246"/>
      <c r="D14" s="247" t="s">
        <v>1169</v>
      </c>
      <c r="E14" s="247" t="s">
        <v>1170</v>
      </c>
      <c r="F14" s="247" t="s">
        <v>1171</v>
      </c>
    </row>
    <row r="15" ht="14.25" spans="1:6">
      <c r="A15" s="247" t="s">
        <v>673</v>
      </c>
      <c r="B15" s="247" t="s">
        <v>1398</v>
      </c>
      <c r="C15" s="247" t="s">
        <v>737</v>
      </c>
      <c r="D15" s="247" t="s">
        <v>1066</v>
      </c>
      <c r="E15" s="247" t="s">
        <v>1067</v>
      </c>
      <c r="F15" s="247" t="s">
        <v>1068</v>
      </c>
    </row>
    <row r="16" ht="14.25" spans="1:6">
      <c r="A16" s="246" t="s">
        <v>2312</v>
      </c>
      <c r="B16" s="246"/>
      <c r="C16" s="246"/>
      <c r="D16" s="247" t="s">
        <v>1093</v>
      </c>
      <c r="E16" s="247" t="s">
        <v>1094</v>
      </c>
      <c r="F16" s="247" t="s">
        <v>1095</v>
      </c>
    </row>
    <row r="17" ht="14.25" spans="1:6">
      <c r="A17" s="247" t="s">
        <v>588</v>
      </c>
      <c r="B17" s="247" t="s">
        <v>753</v>
      </c>
      <c r="C17" s="247" t="s">
        <v>754</v>
      </c>
      <c r="D17" s="247" t="s">
        <v>1074</v>
      </c>
      <c r="E17" s="247" t="s">
        <v>1075</v>
      </c>
      <c r="F17" s="247" t="s">
        <v>1076</v>
      </c>
    </row>
    <row r="18" ht="14.25" spans="1:6">
      <c r="A18" s="246" t="s">
        <v>2313</v>
      </c>
      <c r="B18" s="246"/>
      <c r="C18" s="246"/>
      <c r="D18" s="247" t="s">
        <v>1154</v>
      </c>
      <c r="E18" s="247" t="s">
        <v>1155</v>
      </c>
      <c r="F18" s="247" t="s">
        <v>1156</v>
      </c>
    </row>
    <row r="19" ht="14.25" spans="1:6">
      <c r="A19" s="248" t="s">
        <v>1847</v>
      </c>
      <c r="B19" s="248" t="s">
        <v>772</v>
      </c>
      <c r="C19" s="248" t="s">
        <v>773</v>
      </c>
      <c r="D19" s="247" t="s">
        <v>469</v>
      </c>
      <c r="E19" s="247" t="s">
        <v>1848</v>
      </c>
      <c r="F19" s="247" t="s">
        <v>1080</v>
      </c>
    </row>
    <row r="20" ht="14.25" spans="1:6">
      <c r="A20" s="247" t="s">
        <v>587</v>
      </c>
      <c r="B20" s="247" t="s">
        <v>1617</v>
      </c>
      <c r="C20" s="247" t="s">
        <v>775</v>
      </c>
      <c r="D20" s="247" t="s">
        <v>494</v>
      </c>
      <c r="E20" s="247" t="s">
        <v>1849</v>
      </c>
      <c r="F20" s="247" t="s">
        <v>1164</v>
      </c>
    </row>
    <row r="21" ht="14.25" spans="1:6">
      <c r="A21" s="247" t="s">
        <v>1282</v>
      </c>
      <c r="B21" s="247" t="s">
        <v>1283</v>
      </c>
      <c r="C21" s="247" t="s">
        <v>1284</v>
      </c>
      <c r="D21" s="247" t="s">
        <v>470</v>
      </c>
      <c r="E21" s="247" t="s">
        <v>1161</v>
      </c>
      <c r="F21" s="247" t="s">
        <v>1162</v>
      </c>
    </row>
    <row r="22" ht="14.25" spans="1:6">
      <c r="A22" s="246" t="s">
        <v>2314</v>
      </c>
      <c r="B22" s="246"/>
      <c r="C22" s="246"/>
      <c r="D22" s="247" t="s">
        <v>482</v>
      </c>
      <c r="E22" s="247" t="s">
        <v>1081</v>
      </c>
      <c r="F22" s="247" t="s">
        <v>1082</v>
      </c>
    </row>
    <row r="23" ht="14.25" spans="1:6">
      <c r="A23" s="247" t="s">
        <v>608</v>
      </c>
      <c r="B23" s="247" t="s">
        <v>908</v>
      </c>
      <c r="C23" s="247" t="s">
        <v>909</v>
      </c>
      <c r="D23" s="247" t="s">
        <v>463</v>
      </c>
      <c r="E23" s="247" t="s">
        <v>1046</v>
      </c>
      <c r="F23" s="247" t="s">
        <v>1047</v>
      </c>
    </row>
    <row r="24" ht="14.25" spans="1:6">
      <c r="A24" s="247" t="s">
        <v>982</v>
      </c>
      <c r="B24" s="247" t="s">
        <v>983</v>
      </c>
      <c r="C24" s="247" t="s">
        <v>984</v>
      </c>
      <c r="D24" s="247" t="s">
        <v>1043</v>
      </c>
      <c r="E24" s="247" t="s">
        <v>1044</v>
      </c>
      <c r="F24" s="247" t="s">
        <v>1045</v>
      </c>
    </row>
    <row r="25" ht="14.25" spans="1:6">
      <c r="A25" s="247" t="s">
        <v>919</v>
      </c>
      <c r="B25" s="247" t="s">
        <v>920</v>
      </c>
      <c r="C25" s="247" t="s">
        <v>921</v>
      </c>
      <c r="D25" s="247" t="s">
        <v>488</v>
      </c>
      <c r="E25" s="247" t="s">
        <v>1088</v>
      </c>
      <c r="F25" s="247" t="s">
        <v>1089</v>
      </c>
    </row>
    <row r="26" ht="14.25" spans="1:6">
      <c r="A26" s="247" t="s">
        <v>1850</v>
      </c>
      <c r="B26" s="247" t="s">
        <v>1851</v>
      </c>
      <c r="C26" s="247" t="s">
        <v>933</v>
      </c>
      <c r="D26" s="247" t="s">
        <v>468</v>
      </c>
      <c r="E26" s="247" t="s">
        <v>1077</v>
      </c>
      <c r="F26" s="247" t="s">
        <v>1078</v>
      </c>
    </row>
    <row r="27" ht="14.25" spans="1:6">
      <c r="A27" s="247" t="s">
        <v>605</v>
      </c>
      <c r="B27" s="247" t="s">
        <v>906</v>
      </c>
      <c r="C27" s="247" t="s">
        <v>907</v>
      </c>
      <c r="D27" s="247" t="s">
        <v>972</v>
      </c>
      <c r="E27" s="247" t="s">
        <v>1852</v>
      </c>
      <c r="F27" s="247" t="s">
        <v>974</v>
      </c>
    </row>
    <row r="28" ht="14.25" spans="1:6">
      <c r="A28" s="248" t="s">
        <v>1853</v>
      </c>
      <c r="B28" s="248" t="s">
        <v>1854</v>
      </c>
      <c r="C28" s="248" t="s">
        <v>947</v>
      </c>
      <c r="D28" s="247" t="s">
        <v>1085</v>
      </c>
      <c r="E28" s="247" t="s">
        <v>1086</v>
      </c>
      <c r="F28" s="247" t="s">
        <v>1087</v>
      </c>
    </row>
    <row r="29" ht="14.25" spans="1:6">
      <c r="A29" s="247" t="s">
        <v>948</v>
      </c>
      <c r="B29" s="247" t="s">
        <v>949</v>
      </c>
      <c r="C29" s="247" t="s">
        <v>950</v>
      </c>
      <c r="D29" s="247" t="s">
        <v>641</v>
      </c>
      <c r="E29" s="247" t="s">
        <v>953</v>
      </c>
      <c r="F29" s="247" t="s">
        <v>954</v>
      </c>
    </row>
    <row r="30" ht="14.25" spans="1:6">
      <c r="A30" s="247" t="s">
        <v>937</v>
      </c>
      <c r="B30" s="247" t="s">
        <v>938</v>
      </c>
      <c r="C30" s="247" t="s">
        <v>939</v>
      </c>
      <c r="D30" s="247" t="s">
        <v>484</v>
      </c>
      <c r="E30" s="247" t="s">
        <v>1455</v>
      </c>
      <c r="F30" s="247" t="s">
        <v>1173</v>
      </c>
    </row>
    <row r="31" ht="14.25" spans="1:6">
      <c r="A31" s="249" t="s">
        <v>943</v>
      </c>
      <c r="B31" s="249" t="s">
        <v>944</v>
      </c>
      <c r="C31" s="249" t="s">
        <v>945</v>
      </c>
      <c r="D31" s="247" t="s">
        <v>1855</v>
      </c>
      <c r="E31" s="247" t="s">
        <v>1035</v>
      </c>
      <c r="F31" s="247" t="s">
        <v>1036</v>
      </c>
    </row>
    <row r="32" ht="14.25" spans="1:6">
      <c r="A32" s="249" t="s">
        <v>569</v>
      </c>
      <c r="B32" s="249" t="s">
        <v>1037</v>
      </c>
      <c r="C32" s="249" t="s">
        <v>1038</v>
      </c>
      <c r="D32" s="247" t="s">
        <v>1048</v>
      </c>
      <c r="E32" s="247" t="s">
        <v>1049</v>
      </c>
      <c r="F32" s="247" t="s">
        <v>1050</v>
      </c>
    </row>
    <row r="33" ht="14.25" spans="1:6">
      <c r="A33" s="247" t="s">
        <v>910</v>
      </c>
      <c r="B33" s="247" t="s">
        <v>911</v>
      </c>
      <c r="C33" s="247" t="s">
        <v>912</v>
      </c>
      <c r="D33" s="247" t="s">
        <v>483</v>
      </c>
      <c r="E33" s="247" t="s">
        <v>979</v>
      </c>
      <c r="F33" s="247" t="s">
        <v>308</v>
      </c>
    </row>
    <row r="34" ht="14.25" spans="1:6">
      <c r="A34" s="247" t="s">
        <v>913</v>
      </c>
      <c r="B34" s="247" t="s">
        <v>914</v>
      </c>
      <c r="C34" s="247" t="s">
        <v>915</v>
      </c>
      <c r="D34" s="247" t="s">
        <v>1099</v>
      </c>
      <c r="E34" s="247" t="s">
        <v>1100</v>
      </c>
      <c r="F34" s="247" t="s">
        <v>1101</v>
      </c>
    </row>
    <row r="35" ht="14.25" spans="1:6">
      <c r="A35" s="247" t="s">
        <v>916</v>
      </c>
      <c r="B35" s="247" t="s">
        <v>917</v>
      </c>
      <c r="C35" s="247" t="s">
        <v>918</v>
      </c>
      <c r="D35" s="247" t="s">
        <v>500</v>
      </c>
      <c r="E35" s="247" t="s">
        <v>1174</v>
      </c>
      <c r="F35" s="247" t="s">
        <v>1175</v>
      </c>
    </row>
    <row r="36" ht="14.25" spans="1:6">
      <c r="A36" s="247" t="s">
        <v>522</v>
      </c>
      <c r="B36" s="247" t="s">
        <v>1291</v>
      </c>
      <c r="C36" s="247" t="s">
        <v>1292</v>
      </c>
      <c r="D36" s="247" t="s">
        <v>1856</v>
      </c>
      <c r="E36" s="247" t="s">
        <v>1857</v>
      </c>
      <c r="F36" s="247" t="s">
        <v>1858</v>
      </c>
    </row>
    <row r="37" ht="14.25" spans="1:6">
      <c r="A37" s="247" t="s">
        <v>928</v>
      </c>
      <c r="B37" s="247" t="s">
        <v>929</v>
      </c>
      <c r="C37" s="247" t="s">
        <v>930</v>
      </c>
      <c r="D37" s="247" t="s">
        <v>1718</v>
      </c>
      <c r="E37" s="247" t="s">
        <v>1859</v>
      </c>
      <c r="F37" s="247" t="s">
        <v>987</v>
      </c>
    </row>
    <row r="38" ht="14.25" spans="1:6">
      <c r="A38" s="247" t="s">
        <v>934</v>
      </c>
      <c r="B38" s="247" t="s">
        <v>935</v>
      </c>
      <c r="C38" s="247" t="s">
        <v>936</v>
      </c>
      <c r="D38" s="247" t="s">
        <v>1107</v>
      </c>
      <c r="E38" s="247" t="s">
        <v>1108</v>
      </c>
      <c r="F38" s="247" t="s">
        <v>1109</v>
      </c>
    </row>
    <row r="39" ht="14.25" spans="1:6">
      <c r="A39" s="250" t="s">
        <v>1860</v>
      </c>
      <c r="B39" s="250" t="s">
        <v>968</v>
      </c>
      <c r="C39" s="250" t="s">
        <v>969</v>
      </c>
      <c r="D39" s="247" t="s">
        <v>1110</v>
      </c>
      <c r="E39" s="247" t="s">
        <v>1111</v>
      </c>
      <c r="F39" s="247" t="s">
        <v>1112</v>
      </c>
    </row>
    <row r="40" ht="14.25" spans="1:6">
      <c r="A40" s="247" t="s">
        <v>524</v>
      </c>
      <c r="B40" s="247" t="s">
        <v>1861</v>
      </c>
      <c r="C40" s="247" t="s">
        <v>992</v>
      </c>
      <c r="D40" s="247" t="s">
        <v>800</v>
      </c>
      <c r="E40" s="247" t="s">
        <v>1862</v>
      </c>
      <c r="F40" s="247" t="s">
        <v>802</v>
      </c>
    </row>
    <row r="41" ht="14.25" spans="1:6">
      <c r="A41" s="247" t="s">
        <v>1863</v>
      </c>
      <c r="B41" s="247" t="s">
        <v>1864</v>
      </c>
      <c r="C41" s="247" t="s">
        <v>924</v>
      </c>
      <c r="D41" s="247" t="s">
        <v>1176</v>
      </c>
      <c r="E41" s="247" t="s">
        <v>1177</v>
      </c>
      <c r="F41" s="247" t="s">
        <v>1178</v>
      </c>
    </row>
    <row r="42" ht="14.25" spans="1:6">
      <c r="A42" s="247" t="s">
        <v>633</v>
      </c>
      <c r="B42" s="247" t="s">
        <v>925</v>
      </c>
      <c r="C42" s="247" t="s">
        <v>926</v>
      </c>
      <c r="D42" s="247" t="s">
        <v>1119</v>
      </c>
      <c r="E42" s="247" t="s">
        <v>1120</v>
      </c>
      <c r="F42" s="247" t="s">
        <v>1121</v>
      </c>
    </row>
    <row r="43" ht="14.25" spans="1:6">
      <c r="A43" s="247" t="s">
        <v>1313</v>
      </c>
      <c r="B43" s="247" t="s">
        <v>1865</v>
      </c>
      <c r="C43" s="247" t="s">
        <v>1315</v>
      </c>
      <c r="D43" s="247" t="s">
        <v>1116</v>
      </c>
      <c r="E43" s="247" t="s">
        <v>1117</v>
      </c>
      <c r="F43" s="247" t="s">
        <v>1118</v>
      </c>
    </row>
    <row r="44" ht="14.25" spans="1:6">
      <c r="A44" s="247" t="s">
        <v>1017</v>
      </c>
      <c r="B44" s="247" t="s">
        <v>1018</v>
      </c>
      <c r="C44" s="247" t="s">
        <v>1019</v>
      </c>
      <c r="D44" s="247" t="s">
        <v>988</v>
      </c>
      <c r="E44" s="247" t="s">
        <v>1866</v>
      </c>
      <c r="F44" s="247" t="s">
        <v>990</v>
      </c>
    </row>
    <row r="45" ht="14.25" spans="1:6">
      <c r="A45" s="247" t="s">
        <v>993</v>
      </c>
      <c r="B45" s="247" t="s">
        <v>994</v>
      </c>
      <c r="C45" s="247" t="s">
        <v>995</v>
      </c>
      <c r="D45" s="247" t="s">
        <v>480</v>
      </c>
      <c r="E45" s="247" t="s">
        <v>1610</v>
      </c>
      <c r="F45" s="247" t="s">
        <v>978</v>
      </c>
    </row>
    <row r="46" ht="14.25" spans="1:6">
      <c r="A46" s="246" t="s">
        <v>2315</v>
      </c>
      <c r="B46" s="246"/>
      <c r="C46" s="246"/>
      <c r="D46" s="247" t="s">
        <v>515</v>
      </c>
      <c r="E46" s="247" t="s">
        <v>1122</v>
      </c>
      <c r="F46" s="247" t="s">
        <v>1123</v>
      </c>
    </row>
    <row r="47" ht="14.25" spans="1:6">
      <c r="A47" s="247" t="s">
        <v>572</v>
      </c>
      <c r="B47" s="247" t="s">
        <v>1005</v>
      </c>
      <c r="C47" s="247" t="s">
        <v>1006</v>
      </c>
      <c r="D47" s="247" t="s">
        <v>1124</v>
      </c>
      <c r="E47" s="247" t="s">
        <v>1125</v>
      </c>
      <c r="F47" s="247" t="s">
        <v>1126</v>
      </c>
    </row>
    <row r="48" ht="14.25" spans="1:6">
      <c r="A48" s="247" t="s">
        <v>803</v>
      </c>
      <c r="B48" s="247" t="s">
        <v>804</v>
      </c>
      <c r="C48" s="247" t="s">
        <v>805</v>
      </c>
      <c r="D48" s="247" t="s">
        <v>1127</v>
      </c>
      <c r="E48" s="247" t="s">
        <v>1128</v>
      </c>
      <c r="F48" s="247" t="s">
        <v>1129</v>
      </c>
    </row>
    <row r="49" ht="14.25" spans="1:6">
      <c r="A49" s="247" t="s">
        <v>436</v>
      </c>
      <c r="B49" s="247" t="s">
        <v>1040</v>
      </c>
      <c r="C49" s="247" t="s">
        <v>1041</v>
      </c>
      <c r="D49" s="247" t="s">
        <v>658</v>
      </c>
      <c r="E49" s="247" t="s">
        <v>812</v>
      </c>
      <c r="F49" s="247" t="s">
        <v>813</v>
      </c>
    </row>
    <row r="50" ht="14.25" spans="1:6">
      <c r="A50" s="247" t="s">
        <v>1013</v>
      </c>
      <c r="B50" s="247" t="s">
        <v>1014</v>
      </c>
      <c r="C50" s="247" t="s">
        <v>1015</v>
      </c>
      <c r="D50" s="247" t="s">
        <v>1179</v>
      </c>
      <c r="E50" s="247" t="s">
        <v>1180</v>
      </c>
      <c r="F50" s="247" t="s">
        <v>1181</v>
      </c>
    </row>
    <row r="51" ht="14.25" spans="1:6">
      <c r="A51" s="247" t="s">
        <v>1010</v>
      </c>
      <c r="B51" s="247" t="s">
        <v>1011</v>
      </c>
      <c r="C51" s="247" t="s">
        <v>1012</v>
      </c>
      <c r="D51" s="247" t="s">
        <v>521</v>
      </c>
      <c r="E51" s="247" t="s">
        <v>1130</v>
      </c>
      <c r="F51" s="247" t="s">
        <v>1131</v>
      </c>
    </row>
    <row r="52" ht="14.25" spans="1:6">
      <c r="A52" s="247" t="s">
        <v>1024</v>
      </c>
      <c r="B52" s="247" t="s">
        <v>1025</v>
      </c>
      <c r="C52" s="247" t="s">
        <v>1026</v>
      </c>
      <c r="D52" s="247" t="s">
        <v>1867</v>
      </c>
      <c r="E52" s="247" t="s">
        <v>1868</v>
      </c>
      <c r="F52" s="247" t="s">
        <v>1869</v>
      </c>
    </row>
    <row r="53" ht="14.25" spans="1:6">
      <c r="A53" s="247" t="s">
        <v>1021</v>
      </c>
      <c r="B53" s="247" t="s">
        <v>1022</v>
      </c>
      <c r="C53" s="247" t="s">
        <v>1023</v>
      </c>
      <c r="D53" s="247" t="s">
        <v>502</v>
      </c>
      <c r="E53" s="247" t="s">
        <v>1870</v>
      </c>
      <c r="F53" s="247" t="s">
        <v>1103</v>
      </c>
    </row>
    <row r="54" ht="14.25" spans="1:6">
      <c r="A54" s="249" t="s">
        <v>644</v>
      </c>
      <c r="B54" s="249" t="s">
        <v>838</v>
      </c>
      <c r="C54" s="249" t="s">
        <v>839</v>
      </c>
      <c r="D54" s="247" t="s">
        <v>1104</v>
      </c>
      <c r="E54" s="247" t="s">
        <v>1105</v>
      </c>
      <c r="F54" s="247" t="s">
        <v>1106</v>
      </c>
    </row>
    <row r="55" ht="14.25" spans="1:6">
      <c r="A55" s="247" t="s">
        <v>1007</v>
      </c>
      <c r="B55" s="247" t="s">
        <v>1008</v>
      </c>
      <c r="C55" s="247" t="s">
        <v>1009</v>
      </c>
      <c r="D55" s="247" t="s">
        <v>1132</v>
      </c>
      <c r="E55" s="247" t="s">
        <v>1133</v>
      </c>
      <c r="F55" s="247" t="s">
        <v>1134</v>
      </c>
    </row>
    <row r="56" ht="14.25" spans="1:6">
      <c r="A56" s="249" t="s">
        <v>1029</v>
      </c>
      <c r="B56" s="249" t="s">
        <v>1030</v>
      </c>
      <c r="C56" s="249" t="s">
        <v>1031</v>
      </c>
      <c r="D56" s="247" t="s">
        <v>1135</v>
      </c>
      <c r="E56" s="247" t="s">
        <v>1136</v>
      </c>
      <c r="F56" s="247" t="s">
        <v>1137</v>
      </c>
    </row>
    <row r="57" ht="14.25" spans="1:6">
      <c r="A57" s="247" t="s">
        <v>1051</v>
      </c>
      <c r="B57" s="247" t="s">
        <v>1052</v>
      </c>
      <c r="C57" s="247" t="s">
        <v>1053</v>
      </c>
      <c r="D57" s="247" t="s">
        <v>535</v>
      </c>
      <c r="E57" s="247" t="s">
        <v>1138</v>
      </c>
      <c r="F57" s="247" t="s">
        <v>1139</v>
      </c>
    </row>
    <row r="58" ht="14.25" spans="1:6">
      <c r="A58" s="247" t="s">
        <v>567</v>
      </c>
      <c r="B58" s="247" t="s">
        <v>835</v>
      </c>
      <c r="C58" s="247" t="s">
        <v>836</v>
      </c>
      <c r="D58" s="248" t="s">
        <v>1872</v>
      </c>
      <c r="E58" s="248" t="s">
        <v>1873</v>
      </c>
      <c r="F58" s="248" t="s">
        <v>1874</v>
      </c>
    </row>
    <row r="59" ht="14.25" spans="1:6">
      <c r="A59" s="247" t="s">
        <v>1002</v>
      </c>
      <c r="B59" s="247" t="s">
        <v>1003</v>
      </c>
      <c r="C59" s="247" t="s">
        <v>1004</v>
      </c>
      <c r="D59" s="247" t="s">
        <v>1145</v>
      </c>
      <c r="E59" s="247" t="s">
        <v>1146</v>
      </c>
      <c r="F59" s="247" t="s">
        <v>1147</v>
      </c>
    </row>
    <row r="60" ht="14.25" spans="1:6">
      <c r="A60" s="246" t="s">
        <v>2316</v>
      </c>
      <c r="B60" s="246"/>
      <c r="C60" s="246"/>
      <c r="D60" s="247" t="s">
        <v>458</v>
      </c>
      <c r="E60" s="247" t="s">
        <v>1072</v>
      </c>
      <c r="F60" s="247" t="s">
        <v>1073</v>
      </c>
    </row>
    <row r="61" ht="14.25" spans="1:6">
      <c r="A61" s="249" t="s">
        <v>1337</v>
      </c>
      <c r="B61" s="249" t="s">
        <v>1338</v>
      </c>
      <c r="C61" s="249" t="s">
        <v>1339</v>
      </c>
      <c r="D61" s="247" t="s">
        <v>1148</v>
      </c>
      <c r="E61" s="247" t="s">
        <v>1149</v>
      </c>
      <c r="F61" s="247" t="s">
        <v>1150</v>
      </c>
    </row>
    <row r="62" ht="14.25" spans="1:6">
      <c r="A62" s="247" t="s">
        <v>1228</v>
      </c>
      <c r="B62" s="247" t="s">
        <v>1229</v>
      </c>
      <c r="C62" s="247" t="s">
        <v>1230</v>
      </c>
      <c r="D62" s="247" t="s">
        <v>1054</v>
      </c>
      <c r="E62" s="247" t="s">
        <v>1055</v>
      </c>
      <c r="F62" s="247" t="s">
        <v>1056</v>
      </c>
    </row>
    <row r="63" ht="14.25" spans="1:6">
      <c r="A63" s="247" t="s">
        <v>1231</v>
      </c>
      <c r="B63" s="247" t="s">
        <v>1421</v>
      </c>
      <c r="C63" s="247" t="s">
        <v>1233</v>
      </c>
      <c r="D63" s="247" t="s">
        <v>550</v>
      </c>
      <c r="E63" s="247" t="s">
        <v>996</v>
      </c>
      <c r="F63" s="247" t="s">
        <v>997</v>
      </c>
    </row>
    <row r="64" ht="14.25" spans="1:6">
      <c r="A64" s="247" t="s">
        <v>432</v>
      </c>
      <c r="B64" s="247" t="s">
        <v>1214</v>
      </c>
      <c r="C64" s="247" t="s">
        <v>1215</v>
      </c>
      <c r="D64" s="247" t="s">
        <v>1151</v>
      </c>
      <c r="E64" s="247" t="s">
        <v>1152</v>
      </c>
      <c r="F64" s="247" t="s">
        <v>1153</v>
      </c>
    </row>
    <row r="65" ht="14.25" spans="1:6">
      <c r="A65" s="249" t="s">
        <v>1225</v>
      </c>
      <c r="B65" s="249" t="s">
        <v>1226</v>
      </c>
      <c r="C65" s="249" t="s">
        <v>1227</v>
      </c>
      <c r="D65" s="247" t="s">
        <v>1090</v>
      </c>
      <c r="E65" s="247" t="s">
        <v>1091</v>
      </c>
      <c r="F65" s="247" t="s">
        <v>1092</v>
      </c>
    </row>
    <row r="66" ht="14.25" spans="1:6">
      <c r="A66" s="247" t="s">
        <v>441</v>
      </c>
      <c r="B66" s="247" t="s">
        <v>1236</v>
      </c>
      <c r="C66" s="247" t="s">
        <v>1237</v>
      </c>
      <c r="D66" s="246" t="s">
        <v>2317</v>
      </c>
      <c r="E66" s="246"/>
      <c r="F66" s="246"/>
    </row>
    <row r="67" ht="14.25" spans="1:6">
      <c r="A67" s="247" t="s">
        <v>440</v>
      </c>
      <c r="B67" s="247" t="s">
        <v>1234</v>
      </c>
      <c r="C67" s="247" t="s">
        <v>1235</v>
      </c>
      <c r="D67" s="247" t="s">
        <v>591</v>
      </c>
      <c r="E67" s="247" t="s">
        <v>776</v>
      </c>
      <c r="F67" s="247" t="s">
        <v>777</v>
      </c>
    </row>
    <row r="68" ht="14.25" spans="1:6">
      <c r="A68" s="247" t="s">
        <v>1245</v>
      </c>
      <c r="B68" s="247" t="s">
        <v>1246</v>
      </c>
      <c r="C68" s="247" t="s">
        <v>1247</v>
      </c>
      <c r="D68" s="246" t="s">
        <v>2318</v>
      </c>
      <c r="E68" s="246"/>
      <c r="F68" s="246"/>
    </row>
    <row r="69" ht="14.25" spans="1:6">
      <c r="A69" s="247" t="s">
        <v>1875</v>
      </c>
      <c r="B69" s="247" t="s">
        <v>1480</v>
      </c>
      <c r="C69" s="247" t="s">
        <v>1240</v>
      </c>
      <c r="D69" s="247" t="s">
        <v>847</v>
      </c>
      <c r="E69" s="247" t="s">
        <v>848</v>
      </c>
      <c r="F69" s="247" t="s">
        <v>849</v>
      </c>
    </row>
    <row r="70" ht="14.25" spans="1:6">
      <c r="A70" s="247" t="s">
        <v>451</v>
      </c>
      <c r="B70" s="247" t="s">
        <v>1243</v>
      </c>
      <c r="C70" s="247" t="s">
        <v>1244</v>
      </c>
      <c r="D70" s="247" t="s">
        <v>486</v>
      </c>
      <c r="E70" s="247" t="s">
        <v>1876</v>
      </c>
      <c r="F70" s="247" t="s">
        <v>952</v>
      </c>
    </row>
    <row r="71" ht="14.25" spans="1:6">
      <c r="A71" s="247" t="s">
        <v>454</v>
      </c>
      <c r="B71" s="247" t="s">
        <v>1877</v>
      </c>
      <c r="C71" s="247" t="s">
        <v>1878</v>
      </c>
      <c r="D71" s="247" t="s">
        <v>612</v>
      </c>
      <c r="E71" s="247" t="s">
        <v>853</v>
      </c>
      <c r="F71" s="247" t="s">
        <v>854</v>
      </c>
    </row>
    <row r="72" ht="14.25" spans="1:6">
      <c r="A72" s="247" t="s">
        <v>444</v>
      </c>
      <c r="B72" s="247" t="s">
        <v>1216</v>
      </c>
      <c r="C72" s="247" t="s">
        <v>1217</v>
      </c>
      <c r="D72" s="247" t="s">
        <v>850</v>
      </c>
      <c r="E72" s="247" t="s">
        <v>851</v>
      </c>
      <c r="F72" s="247" t="s">
        <v>852</v>
      </c>
    </row>
    <row r="73" ht="14.25" spans="1:6">
      <c r="A73" s="247" t="s">
        <v>558</v>
      </c>
      <c r="B73" s="247" t="s">
        <v>1699</v>
      </c>
      <c r="C73" s="247" t="s">
        <v>1326</v>
      </c>
      <c r="D73" s="247" t="s">
        <v>870</v>
      </c>
      <c r="E73" s="247" t="s">
        <v>871</v>
      </c>
      <c r="F73" s="247" t="s">
        <v>872</v>
      </c>
    </row>
    <row r="74" ht="14.25" spans="1:6">
      <c r="A74" s="247" t="s">
        <v>1271</v>
      </c>
      <c r="B74" s="247" t="s">
        <v>1272</v>
      </c>
      <c r="C74" s="247" t="s">
        <v>1273</v>
      </c>
      <c r="D74" s="247" t="s">
        <v>616</v>
      </c>
      <c r="E74" s="247" t="s">
        <v>1879</v>
      </c>
      <c r="F74" s="247" t="s">
        <v>859</v>
      </c>
    </row>
    <row r="75" ht="14.25" spans="1:6">
      <c r="A75" s="247" t="s">
        <v>1210</v>
      </c>
      <c r="B75" s="247" t="s">
        <v>1211</v>
      </c>
      <c r="C75" s="247" t="s">
        <v>1212</v>
      </c>
      <c r="D75" s="247" t="s">
        <v>865</v>
      </c>
      <c r="E75" s="247" t="s">
        <v>866</v>
      </c>
      <c r="F75" s="247" t="s">
        <v>867</v>
      </c>
    </row>
    <row r="76" ht="14.25" spans="1:6">
      <c r="A76" s="247" t="s">
        <v>1256</v>
      </c>
      <c r="B76" s="247" t="s">
        <v>1257</v>
      </c>
      <c r="C76" s="247" t="s">
        <v>1258</v>
      </c>
      <c r="D76" s="247" t="s">
        <v>897</v>
      </c>
      <c r="E76" s="247" t="s">
        <v>898</v>
      </c>
      <c r="F76" s="247" t="s">
        <v>899</v>
      </c>
    </row>
    <row r="77" ht="14.25" spans="1:6">
      <c r="A77" s="247" t="s">
        <v>650</v>
      </c>
      <c r="B77" s="247" t="s">
        <v>798</v>
      </c>
      <c r="C77" s="247" t="s">
        <v>799</v>
      </c>
      <c r="D77" s="247" t="s">
        <v>639</v>
      </c>
      <c r="E77" s="247" t="s">
        <v>1880</v>
      </c>
      <c r="F77" s="247" t="s">
        <v>869</v>
      </c>
    </row>
    <row r="78" ht="14.25" spans="1:6">
      <c r="A78" s="247" t="s">
        <v>472</v>
      </c>
      <c r="B78" s="247" t="s">
        <v>1202</v>
      </c>
      <c r="C78" s="247" t="s">
        <v>1203</v>
      </c>
      <c r="D78" s="247" t="s">
        <v>855</v>
      </c>
      <c r="E78" s="247" t="s">
        <v>856</v>
      </c>
      <c r="F78" s="247" t="s">
        <v>857</v>
      </c>
    </row>
    <row r="79" ht="14.25" spans="1:6">
      <c r="A79" s="247" t="s">
        <v>1274</v>
      </c>
      <c r="B79" s="247" t="s">
        <v>1275</v>
      </c>
      <c r="C79" s="247" t="s">
        <v>1276</v>
      </c>
      <c r="D79" s="247" t="s">
        <v>607</v>
      </c>
      <c r="E79" s="247" t="s">
        <v>876</v>
      </c>
      <c r="F79" s="247" t="s">
        <v>877</v>
      </c>
    </row>
    <row r="80" ht="14.25" spans="1:6">
      <c r="A80" s="247" t="s">
        <v>459</v>
      </c>
      <c r="B80" s="247" t="s">
        <v>1191</v>
      </c>
      <c r="C80" s="247" t="s">
        <v>1192</v>
      </c>
      <c r="D80" s="247" t="s">
        <v>611</v>
      </c>
      <c r="E80" s="247" t="s">
        <v>878</v>
      </c>
      <c r="F80" s="247" t="s">
        <v>879</v>
      </c>
    </row>
    <row r="81" ht="14.25" spans="1:6">
      <c r="A81" s="247" t="s">
        <v>1199</v>
      </c>
      <c r="B81" s="247" t="s">
        <v>1881</v>
      </c>
      <c r="C81" s="247" t="s">
        <v>1201</v>
      </c>
      <c r="D81" s="247" t="s">
        <v>614</v>
      </c>
      <c r="E81" s="247" t="s">
        <v>880</v>
      </c>
      <c r="F81" s="247" t="s">
        <v>881</v>
      </c>
    </row>
    <row r="82" ht="14.25" spans="1:6">
      <c r="A82" s="247" t="s">
        <v>647</v>
      </c>
      <c r="B82" s="247" t="s">
        <v>787</v>
      </c>
      <c r="C82" s="247" t="s">
        <v>788</v>
      </c>
      <c r="D82" s="247" t="s">
        <v>900</v>
      </c>
      <c r="E82" s="247" t="s">
        <v>901</v>
      </c>
      <c r="F82" s="247" t="s">
        <v>902</v>
      </c>
    </row>
    <row r="83" ht="14.25" spans="1:6">
      <c r="A83" s="247" t="s">
        <v>1250</v>
      </c>
      <c r="B83" s="247" t="s">
        <v>1251</v>
      </c>
      <c r="C83" s="247" t="s">
        <v>1252</v>
      </c>
      <c r="D83" s="247" t="s">
        <v>604</v>
      </c>
      <c r="E83" s="247" t="s">
        <v>1882</v>
      </c>
      <c r="F83" s="247" t="s">
        <v>875</v>
      </c>
    </row>
    <row r="84" ht="14.25" spans="1:6">
      <c r="A84" s="247" t="s">
        <v>1293</v>
      </c>
      <c r="B84" s="247" t="s">
        <v>1294</v>
      </c>
      <c r="C84" s="247" t="s">
        <v>1295</v>
      </c>
      <c r="D84" s="247" t="s">
        <v>621</v>
      </c>
      <c r="E84" s="247" t="s">
        <v>884</v>
      </c>
      <c r="F84" s="247" t="s">
        <v>885</v>
      </c>
    </row>
    <row r="85" ht="14.25" spans="1:6">
      <c r="A85" s="247" t="s">
        <v>792</v>
      </c>
      <c r="B85" s="247" t="s">
        <v>793</v>
      </c>
      <c r="C85" s="247" t="s">
        <v>794</v>
      </c>
      <c r="D85" s="247" t="s">
        <v>860</v>
      </c>
      <c r="E85" s="247" t="s">
        <v>861</v>
      </c>
      <c r="F85" s="247" t="s">
        <v>862</v>
      </c>
    </row>
    <row r="86" ht="14.25" spans="1:6">
      <c r="A86" s="247" t="s">
        <v>1253</v>
      </c>
      <c r="B86" s="247" t="s">
        <v>1254</v>
      </c>
      <c r="C86" s="247" t="s">
        <v>1255</v>
      </c>
      <c r="D86" s="247" t="s">
        <v>625</v>
      </c>
      <c r="E86" s="247" t="s">
        <v>863</v>
      </c>
      <c r="F86" s="247" t="s">
        <v>864</v>
      </c>
    </row>
    <row r="87" ht="14.25" spans="1:6">
      <c r="A87" s="251" t="s">
        <v>1883</v>
      </c>
      <c r="B87" s="251" t="s">
        <v>1406</v>
      </c>
      <c r="C87" s="251" t="s">
        <v>791</v>
      </c>
      <c r="D87" s="247" t="s">
        <v>886</v>
      </c>
      <c r="E87" s="247" t="s">
        <v>887</v>
      </c>
      <c r="F87" s="247" t="s">
        <v>888</v>
      </c>
    </row>
    <row r="88" ht="14.25" spans="1:6">
      <c r="A88" s="247" t="s">
        <v>1259</v>
      </c>
      <c r="B88" s="247" t="s">
        <v>1260</v>
      </c>
      <c r="C88" s="247" t="s">
        <v>1261</v>
      </c>
      <c r="D88" s="247" t="s">
        <v>889</v>
      </c>
      <c r="E88" s="247" t="s">
        <v>890</v>
      </c>
      <c r="F88" s="247" t="s">
        <v>891</v>
      </c>
    </row>
    <row r="89" ht="14.25" spans="1:6">
      <c r="A89" s="247" t="s">
        <v>1262</v>
      </c>
      <c r="B89" s="247" t="s">
        <v>1263</v>
      </c>
      <c r="C89" s="247" t="s">
        <v>1264</v>
      </c>
      <c r="D89" s="247" t="s">
        <v>628</v>
      </c>
      <c r="E89" s="247" t="s">
        <v>892</v>
      </c>
      <c r="F89" s="247" t="s">
        <v>893</v>
      </c>
    </row>
    <row r="90" ht="14.25" spans="1:6">
      <c r="A90" s="247" t="s">
        <v>1331</v>
      </c>
      <c r="B90" s="247" t="s">
        <v>1332</v>
      </c>
      <c r="C90" s="247" t="s">
        <v>1333</v>
      </c>
      <c r="D90" s="247" t="s">
        <v>894</v>
      </c>
      <c r="E90" s="247" t="s">
        <v>895</v>
      </c>
      <c r="F90" s="247" t="s">
        <v>896</v>
      </c>
    </row>
    <row r="91" ht="14.25" spans="1:6">
      <c r="A91" s="247" t="s">
        <v>1322</v>
      </c>
      <c r="B91" s="247" t="s">
        <v>1323</v>
      </c>
      <c r="C91" s="252" t="s">
        <v>1324</v>
      </c>
      <c r="D91" s="253"/>
      <c r="E91" s="253"/>
      <c r="F91" s="253"/>
    </row>
    <row r="92" ht="14.25" spans="1:6">
      <c r="A92" s="247" t="s">
        <v>1265</v>
      </c>
      <c r="B92" s="247" t="s">
        <v>1884</v>
      </c>
      <c r="C92" s="252" t="s">
        <v>1267</v>
      </c>
      <c r="D92" s="253"/>
      <c r="E92" s="253"/>
      <c r="F92" s="253"/>
    </row>
    <row r="93" ht="14.25" spans="1:6">
      <c r="A93" s="247" t="s">
        <v>1268</v>
      </c>
      <c r="B93" s="247" t="s">
        <v>1269</v>
      </c>
      <c r="C93" s="252" t="s">
        <v>1270</v>
      </c>
      <c r="D93" s="253"/>
      <c r="E93" s="253"/>
      <c r="F93" s="253"/>
    </row>
    <row r="94" ht="14.25" spans="1:6">
      <c r="A94" s="247" t="s">
        <v>1193</v>
      </c>
      <c r="B94" s="247" t="s">
        <v>1194</v>
      </c>
      <c r="C94" s="252" t="s">
        <v>1195</v>
      </c>
      <c r="D94" s="253"/>
      <c r="E94" s="253"/>
      <c r="F94" s="253"/>
    </row>
    <row r="95" ht="14.25" spans="1:6">
      <c r="A95" s="247" t="s">
        <v>1221</v>
      </c>
      <c r="B95" s="247" t="s">
        <v>1222</v>
      </c>
      <c r="C95" s="252" t="s">
        <v>1223</v>
      </c>
      <c r="D95" s="253"/>
      <c r="E95" s="253"/>
      <c r="F95" s="253"/>
    </row>
    <row r="96" ht="14.25" spans="1:6">
      <c r="A96" s="247" t="s">
        <v>1334</v>
      </c>
      <c r="B96" s="247" t="s">
        <v>1335</v>
      </c>
      <c r="C96" s="252" t="s">
        <v>1336</v>
      </c>
      <c r="D96" s="253"/>
      <c r="E96" s="253"/>
      <c r="F96" s="253"/>
    </row>
    <row r="97" ht="14.25" spans="1:6">
      <c r="A97" s="247" t="s">
        <v>507</v>
      </c>
      <c r="B97" s="247" t="s">
        <v>1277</v>
      </c>
      <c r="C97" s="252" t="s">
        <v>1278</v>
      </c>
      <c r="D97" s="253"/>
      <c r="E97" s="253"/>
      <c r="F97" s="253"/>
    </row>
    <row r="98" ht="14.25" spans="1:6">
      <c r="A98" s="247" t="s">
        <v>1886</v>
      </c>
      <c r="B98" s="247" t="s">
        <v>1887</v>
      </c>
      <c r="C98" s="252" t="s">
        <v>1888</v>
      </c>
      <c r="D98" s="253"/>
      <c r="E98" s="253"/>
      <c r="F98" s="253"/>
    </row>
    <row r="99" ht="14.25" spans="1:6">
      <c r="A99" s="247" t="s">
        <v>1285</v>
      </c>
      <c r="B99" s="247" t="s">
        <v>1286</v>
      </c>
      <c r="C99" s="252" t="s">
        <v>1287</v>
      </c>
      <c r="D99" s="253"/>
      <c r="E99" s="253"/>
      <c r="F99" s="253"/>
    </row>
    <row r="100" ht="14.25" spans="1:6">
      <c r="A100" s="247" t="s">
        <v>667</v>
      </c>
      <c r="B100" s="247" t="s">
        <v>830</v>
      </c>
      <c r="C100" s="252" t="s">
        <v>831</v>
      </c>
      <c r="D100" s="253"/>
      <c r="E100" s="253"/>
      <c r="F100" s="253"/>
    </row>
    <row r="101" ht="14.25" spans="1:6">
      <c r="A101" s="247" t="s">
        <v>1288</v>
      </c>
      <c r="B101" s="247" t="s">
        <v>1289</v>
      </c>
      <c r="C101" s="252" t="s">
        <v>1290</v>
      </c>
      <c r="D101" s="253"/>
      <c r="E101" s="253"/>
      <c r="F101" s="253"/>
    </row>
    <row r="102" ht="14.25" spans="1:6">
      <c r="A102" s="247" t="s">
        <v>781</v>
      </c>
      <c r="B102" s="247" t="s">
        <v>1889</v>
      </c>
      <c r="C102" s="252" t="s">
        <v>783</v>
      </c>
      <c r="D102" s="253"/>
      <c r="E102" s="253"/>
      <c r="F102" s="253"/>
    </row>
    <row r="103" ht="14.25" spans="1:6">
      <c r="A103" s="247" t="s">
        <v>1890</v>
      </c>
      <c r="B103" s="247" t="s">
        <v>1891</v>
      </c>
      <c r="C103" s="252" t="s">
        <v>1892</v>
      </c>
      <c r="D103" s="253"/>
      <c r="E103" s="253"/>
      <c r="F103" s="253"/>
    </row>
    <row r="104" ht="14.25" spans="1:6">
      <c r="A104" s="247" t="s">
        <v>443</v>
      </c>
      <c r="B104" s="247" t="s">
        <v>1188</v>
      </c>
      <c r="C104" s="252" t="s">
        <v>1189</v>
      </c>
      <c r="D104" s="253"/>
      <c r="E104" s="253"/>
      <c r="F104" s="253"/>
    </row>
    <row r="105" ht="14.25" spans="1:6">
      <c r="A105" s="247" t="s">
        <v>643</v>
      </c>
      <c r="B105" s="247" t="s">
        <v>1479</v>
      </c>
      <c r="C105" s="252" t="s">
        <v>780</v>
      </c>
      <c r="D105" s="253"/>
      <c r="E105" s="253"/>
      <c r="F105" s="253"/>
    </row>
    <row r="106" ht="14.25" spans="1:6">
      <c r="A106" s="247" t="s">
        <v>1894</v>
      </c>
      <c r="B106" s="247" t="s">
        <v>1328</v>
      </c>
      <c r="C106" s="252" t="s">
        <v>1329</v>
      </c>
      <c r="D106" s="253"/>
      <c r="E106" s="253"/>
      <c r="F106" s="253"/>
    </row>
    <row r="107" ht="14.25" spans="1:6">
      <c r="A107" s="247" t="s">
        <v>1204</v>
      </c>
      <c r="B107" s="247" t="s">
        <v>1205</v>
      </c>
      <c r="C107" s="252" t="s">
        <v>1206</v>
      </c>
      <c r="D107" s="253"/>
      <c r="E107" s="253"/>
      <c r="F107" s="253"/>
    </row>
    <row r="108" ht="14.25" spans="1:6">
      <c r="A108" s="247" t="s">
        <v>816</v>
      </c>
      <c r="B108" s="247" t="s">
        <v>1515</v>
      </c>
      <c r="C108" s="252" t="s">
        <v>818</v>
      </c>
      <c r="D108" s="253"/>
      <c r="E108" s="253"/>
      <c r="F108" s="253"/>
    </row>
    <row r="109" ht="14.25" spans="1:6">
      <c r="A109" s="247" t="s">
        <v>1296</v>
      </c>
      <c r="B109" s="247" t="s">
        <v>1297</v>
      </c>
      <c r="C109" s="252" t="s">
        <v>1298</v>
      </c>
      <c r="D109" s="253"/>
      <c r="E109" s="253"/>
      <c r="F109" s="253"/>
    </row>
    <row r="110" ht="14.25" spans="1:6">
      <c r="A110" s="247" t="s">
        <v>530</v>
      </c>
      <c r="B110" s="247" t="s">
        <v>1895</v>
      </c>
      <c r="C110" s="252" t="s">
        <v>1303</v>
      </c>
      <c r="D110" s="253"/>
      <c r="E110" s="253"/>
      <c r="F110" s="253"/>
    </row>
    <row r="111" ht="14.25" spans="1:6">
      <c r="A111" s="247" t="s">
        <v>1304</v>
      </c>
      <c r="B111" s="247" t="s">
        <v>1896</v>
      </c>
      <c r="C111" s="252" t="s">
        <v>1306</v>
      </c>
      <c r="D111" s="253"/>
      <c r="E111" s="253"/>
      <c r="F111" s="253"/>
    </row>
    <row r="112" ht="14.25" spans="1:6">
      <c r="A112" s="247" t="s">
        <v>1307</v>
      </c>
      <c r="B112" s="247" t="s">
        <v>1308</v>
      </c>
      <c r="C112" s="252" t="s">
        <v>1897</v>
      </c>
      <c r="D112" s="253"/>
      <c r="E112" s="253"/>
      <c r="F112" s="253"/>
    </row>
    <row r="113" ht="14.25" spans="1:6">
      <c r="A113" s="247" t="s">
        <v>1898</v>
      </c>
      <c r="B113" s="247" t="s">
        <v>1899</v>
      </c>
      <c r="C113" s="252" t="s">
        <v>1900</v>
      </c>
      <c r="D113" s="253"/>
      <c r="E113" s="253"/>
      <c r="F113" s="253"/>
    </row>
    <row r="114" ht="14.25" spans="1:6">
      <c r="A114" s="247" t="s">
        <v>1310</v>
      </c>
      <c r="B114" s="247" t="s">
        <v>1901</v>
      </c>
      <c r="C114" s="252" t="s">
        <v>1312</v>
      </c>
      <c r="D114" s="253"/>
      <c r="E114" s="253"/>
      <c r="F114" s="253"/>
    </row>
    <row r="115" ht="14.25" spans="1:6">
      <c r="A115" s="247" t="s">
        <v>1316</v>
      </c>
      <c r="B115" s="247" t="s">
        <v>1317</v>
      </c>
      <c r="C115" s="247" t="s">
        <v>1318</v>
      </c>
      <c r="D115" s="21"/>
      <c r="E115" s="21"/>
      <c r="F115" s="21"/>
    </row>
    <row r="116" ht="14.25" spans="1:6">
      <c r="A116" s="247" t="s">
        <v>1207</v>
      </c>
      <c r="B116" s="247" t="s">
        <v>1208</v>
      </c>
      <c r="C116" s="247" t="s">
        <v>1209</v>
      </c>
      <c r="D116" s="21"/>
      <c r="E116" s="21"/>
      <c r="F116" s="21"/>
    </row>
    <row r="117" ht="14.25" spans="1:6">
      <c r="A117" s="247" t="s">
        <v>1319</v>
      </c>
      <c r="B117" s="247" t="s">
        <v>1320</v>
      </c>
      <c r="C117" s="247" t="s">
        <v>1321</v>
      </c>
      <c r="D117" s="21"/>
      <c r="E117" s="21"/>
      <c r="F117" s="21"/>
    </row>
    <row r="118" ht="14.25" spans="1:6">
      <c r="A118" s="247" t="s">
        <v>1279</v>
      </c>
      <c r="B118" s="247" t="s">
        <v>1903</v>
      </c>
      <c r="C118" s="247" t="s">
        <v>1281</v>
      </c>
      <c r="D118" s="21"/>
      <c r="E118" s="21"/>
      <c r="F118" s="21"/>
    </row>
    <row r="119" ht="14.25" spans="1:6">
      <c r="A119" s="247" t="s">
        <v>1218</v>
      </c>
      <c r="B119" s="247" t="s">
        <v>1219</v>
      </c>
      <c r="C119" s="247" t="s">
        <v>1220</v>
      </c>
      <c r="D119" s="21"/>
      <c r="E119" s="21"/>
      <c r="F119" s="21"/>
    </row>
    <row r="120" ht="14.25" spans="1:6">
      <c r="A120" s="247" t="s">
        <v>827</v>
      </c>
      <c r="B120" s="247" t="s">
        <v>828</v>
      </c>
      <c r="C120" s="247" t="s">
        <v>829</v>
      </c>
      <c r="D120" s="21"/>
      <c r="E120" s="21"/>
      <c r="F120" s="21"/>
    </row>
    <row r="121" ht="14.25" spans="1:6">
      <c r="A121" s="248" t="s">
        <v>1904</v>
      </c>
      <c r="B121" s="248" t="s">
        <v>1196</v>
      </c>
      <c r="C121" s="248" t="s">
        <v>1197</v>
      </c>
      <c r="D121" s="21"/>
      <c r="E121" s="21"/>
      <c r="F121" s="21"/>
    </row>
    <row r="122" ht="14.25" spans="1:6">
      <c r="A122" s="247" t="s">
        <v>1905</v>
      </c>
      <c r="B122" s="247" t="s">
        <v>1906</v>
      </c>
      <c r="C122" s="247" t="s">
        <v>1907</v>
      </c>
      <c r="D122" s="21"/>
      <c r="E122" s="21"/>
      <c r="F122" s="21"/>
    </row>
    <row r="123" ht="14.25" spans="1:6">
      <c r="A123" s="246" t="s">
        <v>2319</v>
      </c>
      <c r="B123" s="246"/>
      <c r="C123" s="246"/>
      <c r="D123" s="21"/>
      <c r="E123" s="21"/>
      <c r="F123" s="21"/>
    </row>
    <row r="124" ht="14.25" spans="1:6">
      <c r="A124" s="247" t="s">
        <v>600</v>
      </c>
      <c r="B124" s="247" t="s">
        <v>841</v>
      </c>
      <c r="C124" s="247" t="s">
        <v>842</v>
      </c>
      <c r="D124" s="21"/>
      <c r="E124" s="21"/>
      <c r="F124" s="21"/>
    </row>
    <row r="125" ht="14.25" spans="1:6">
      <c r="A125" s="247" t="s">
        <v>601</v>
      </c>
      <c r="B125" s="247" t="s">
        <v>844</v>
      </c>
      <c r="C125" s="247" t="s">
        <v>845</v>
      </c>
      <c r="D125" s="21"/>
      <c r="E125" s="21"/>
      <c r="F125" s="21"/>
    </row>
    <row r="126" ht="14.25" spans="1:6">
      <c r="A126" s="246" t="s">
        <v>2320</v>
      </c>
      <c r="B126" s="246"/>
      <c r="C126" s="246"/>
      <c r="D126" s="21"/>
      <c r="E126" s="21"/>
      <c r="F126" s="21"/>
    </row>
    <row r="127" ht="14.25" spans="1:6">
      <c r="A127" s="248" t="s">
        <v>1885</v>
      </c>
      <c r="B127" s="248" t="s">
        <v>833</v>
      </c>
      <c r="C127" s="248" t="s">
        <v>834</v>
      </c>
      <c r="D127" s="21"/>
      <c r="E127" s="21"/>
      <c r="F127" s="21"/>
    </row>
    <row r="128" ht="14.25" spans="1:6">
      <c r="A128" s="246" t="s">
        <v>2321</v>
      </c>
      <c r="B128" s="246"/>
      <c r="C128" s="246"/>
      <c r="D128" s="21"/>
      <c r="E128" s="21"/>
      <c r="F128" s="21"/>
    </row>
    <row r="129" ht="14.25" spans="1:6">
      <c r="A129" s="247" t="s">
        <v>312</v>
      </c>
      <c r="B129" s="247" t="s">
        <v>760</v>
      </c>
      <c r="C129" s="247" t="s">
        <v>761</v>
      </c>
      <c r="D129" s="21"/>
      <c r="E129" s="21"/>
      <c r="F129" s="21"/>
    </row>
    <row r="130" ht="14.25" spans="1:6">
      <c r="A130" s="246" t="s">
        <v>2322</v>
      </c>
      <c r="B130" s="246"/>
      <c r="C130" s="246"/>
      <c r="D130" s="21"/>
      <c r="E130" s="21"/>
      <c r="F130" s="21"/>
    </row>
    <row r="131" ht="14.25" spans="1:6">
      <c r="A131" s="247" t="s">
        <v>744</v>
      </c>
      <c r="B131" s="247" t="s">
        <v>745</v>
      </c>
      <c r="C131" s="247" t="s">
        <v>746</v>
      </c>
      <c r="D131" s="21"/>
      <c r="E131" s="21"/>
      <c r="F131" s="21"/>
    </row>
    <row r="132" ht="14.25" spans="1:6">
      <c r="A132" s="246" t="s">
        <v>2323</v>
      </c>
      <c r="B132" s="246"/>
      <c r="C132" s="246"/>
      <c r="D132" s="21"/>
      <c r="E132" s="21"/>
      <c r="F132" s="21"/>
    </row>
    <row r="133" ht="14.25" spans="1:6">
      <c r="A133" s="247" t="s">
        <v>750</v>
      </c>
      <c r="B133" s="247" t="s">
        <v>751</v>
      </c>
      <c r="C133" s="247" t="s">
        <v>752</v>
      </c>
      <c r="D133" s="21"/>
      <c r="E133" s="21"/>
      <c r="F133" s="21"/>
    </row>
    <row r="134" ht="14.25" spans="1:6">
      <c r="A134" s="246" t="s">
        <v>2324</v>
      </c>
      <c r="B134" s="246"/>
      <c r="C134" s="246"/>
      <c r="D134" s="21"/>
      <c r="E134" s="21"/>
      <c r="F134" s="21"/>
    </row>
    <row r="135" ht="14.25" spans="1:6">
      <c r="A135" s="247" t="s">
        <v>739</v>
      </c>
      <c r="B135" s="247" t="s">
        <v>1893</v>
      </c>
      <c r="C135" s="247" t="s">
        <v>741</v>
      </c>
      <c r="D135" s="21"/>
      <c r="E135" s="21"/>
      <c r="F135" s="21"/>
    </row>
    <row r="136" ht="14.25" spans="1:6">
      <c r="A136" s="246" t="s">
        <v>2325</v>
      </c>
      <c r="B136" s="246"/>
      <c r="C136" s="246"/>
      <c r="D136" s="21"/>
      <c r="E136" s="21"/>
      <c r="F136" s="21"/>
    </row>
    <row r="137" ht="14.25" spans="1:6">
      <c r="A137" s="247" t="s">
        <v>590</v>
      </c>
      <c r="B137" s="247" t="s">
        <v>770</v>
      </c>
      <c r="C137" s="247" t="s">
        <v>771</v>
      </c>
      <c r="D137" s="21"/>
      <c r="E137" s="21"/>
      <c r="F137" s="21"/>
    </row>
    <row r="138" ht="14.25" spans="1:6">
      <c r="A138" s="246" t="s">
        <v>2326</v>
      </c>
      <c r="B138" s="246"/>
      <c r="C138" s="246"/>
      <c r="D138" s="21"/>
      <c r="E138" s="21"/>
      <c r="F138" s="21"/>
    </row>
    <row r="139" ht="14.25" spans="1:6">
      <c r="A139" s="247" t="s">
        <v>763</v>
      </c>
      <c r="B139" s="247" t="s">
        <v>764</v>
      </c>
      <c r="C139" s="247" t="s">
        <v>765</v>
      </c>
      <c r="D139" s="21"/>
      <c r="E139" s="21"/>
      <c r="F139" s="21"/>
    </row>
    <row r="140" ht="14.25" spans="1:6">
      <c r="A140" s="247" t="s">
        <v>766</v>
      </c>
      <c r="B140" s="247" t="s">
        <v>767</v>
      </c>
      <c r="C140" s="247" t="s">
        <v>768</v>
      </c>
      <c r="D140" s="21"/>
      <c r="E140" s="21"/>
      <c r="F140" s="21"/>
    </row>
    <row r="141" ht="14.25" spans="1:6">
      <c r="A141" s="246" t="s">
        <v>1911</v>
      </c>
      <c r="B141" s="246"/>
      <c r="C141" s="246"/>
      <c r="D141" s="254"/>
      <c r="E141" s="254"/>
      <c r="F141" s="254"/>
    </row>
    <row r="142" ht="14.25" spans="1:6">
      <c r="A142" s="247" t="s">
        <v>747</v>
      </c>
      <c r="B142" s="247" t="s">
        <v>748</v>
      </c>
      <c r="C142" s="247" t="s">
        <v>749</v>
      </c>
      <c r="D142" s="254"/>
      <c r="E142" s="254"/>
      <c r="F142" s="254"/>
    </row>
    <row r="143" ht="14.25" spans="1:6">
      <c r="A143" s="246" t="s">
        <v>1912</v>
      </c>
      <c r="B143" s="246"/>
      <c r="C143" s="246"/>
      <c r="D143" s="21"/>
      <c r="E143" s="21"/>
      <c r="F143" s="21"/>
    </row>
    <row r="144" ht="14.25" spans="1:6">
      <c r="A144" s="247" t="s">
        <v>756</v>
      </c>
      <c r="B144" s="247" t="s">
        <v>757</v>
      </c>
      <c r="C144" s="247" t="s">
        <v>758</v>
      </c>
      <c r="D144" s="21"/>
      <c r="E144" s="21"/>
      <c r="F144" s="21"/>
    </row>
    <row r="145" ht="14.25" spans="1:6">
      <c r="A145" s="246" t="s">
        <v>1913</v>
      </c>
      <c r="B145" s="246"/>
      <c r="C145" s="246"/>
      <c r="D145" s="21"/>
      <c r="E145" s="21"/>
      <c r="F145" s="21"/>
    </row>
    <row r="146" ht="14.25" spans="1:6">
      <c r="A146" s="247" t="s">
        <v>582</v>
      </c>
      <c r="B146" s="247" t="s">
        <v>1902</v>
      </c>
      <c r="C146" s="247" t="s">
        <v>743</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W1" sqref="W1"/>
    </sheetView>
  </sheetViews>
  <sheetFormatPr defaultColWidth="10" defaultRowHeight="14.25"/>
  <cols>
    <col min="1" max="1" width="10.25" style="222" customWidth="1"/>
    <col min="2" max="3" width="7.50833333333333" style="222" customWidth="1"/>
    <col min="4" max="4" width="8.81666666666667" style="222" customWidth="1"/>
    <col min="5" max="5" width="8.65" style="222" customWidth="1"/>
    <col min="6" max="6" width="7.50833333333333" style="222" customWidth="1"/>
    <col min="7" max="7" width="8.49166666666667" style="222" customWidth="1"/>
    <col min="8" max="8" width="8.65833333333333" style="222" customWidth="1"/>
    <col min="9" max="16" width="7.50833333333333" style="222" customWidth="1"/>
    <col min="17" max="17" width="8.325" style="222" customWidth="1"/>
    <col min="18" max="251" width="7.50833333333333" style="222" customWidth="1"/>
    <col min="252" max="252" width="7.50833333333333" style="222"/>
    <col min="253" max="253" width="11.3916666666667" style="222"/>
    <col min="254" max="16382" width="10" style="122"/>
  </cols>
  <sheetData>
    <row r="1" s="21" customFormat="1" ht="60" customHeight="1" spans="1:24">
      <c r="A1" s="223" t="s">
        <v>2327</v>
      </c>
      <c r="B1" s="224"/>
      <c r="C1" s="224"/>
      <c r="D1" s="224"/>
      <c r="E1" s="224"/>
      <c r="F1" s="224"/>
      <c r="G1" s="224"/>
      <c r="H1" s="224"/>
      <c r="I1" s="224"/>
      <c r="J1" s="224"/>
      <c r="K1" s="224"/>
      <c r="L1" s="224"/>
      <c r="M1" s="224"/>
      <c r="N1" s="224"/>
      <c r="O1" s="224"/>
      <c r="P1" s="224"/>
      <c r="Q1" s="224"/>
      <c r="R1" s="224"/>
      <c r="S1" s="224"/>
      <c r="T1" s="224"/>
      <c r="U1" s="224"/>
      <c r="V1" s="224"/>
      <c r="W1" s="238" t="s">
        <v>669</v>
      </c>
      <c r="X1" s="239" t="s">
        <v>2328</v>
      </c>
    </row>
    <row r="2" s="21" customFormat="1" ht="37" customHeight="1" spans="1:24">
      <c r="A2" s="225" t="s">
        <v>2329</v>
      </c>
      <c r="B2" s="225"/>
      <c r="C2" s="225"/>
      <c r="D2" s="225"/>
      <c r="E2" s="225"/>
      <c r="F2" s="225"/>
      <c r="G2" s="225"/>
      <c r="H2" s="225"/>
      <c r="I2" s="225"/>
      <c r="J2" s="225"/>
      <c r="K2" s="225"/>
      <c r="L2" s="225"/>
      <c r="M2" s="225"/>
      <c r="N2" s="225"/>
      <c r="O2" s="225"/>
      <c r="P2" s="225"/>
      <c r="Q2" s="225"/>
      <c r="R2" s="225"/>
      <c r="S2" s="225"/>
      <c r="T2" s="225"/>
      <c r="U2" s="225"/>
      <c r="V2" s="225"/>
      <c r="W2" s="222"/>
      <c r="X2" s="222"/>
    </row>
    <row r="3" s="219" customFormat="1" ht="33" customHeight="1" spans="1:24">
      <c r="A3" s="226" t="s">
        <v>2330</v>
      </c>
      <c r="B3" s="227"/>
      <c r="C3" s="227"/>
      <c r="D3" s="227"/>
      <c r="E3" s="227"/>
      <c r="F3" s="227"/>
      <c r="G3" s="227"/>
      <c r="H3" s="227"/>
      <c r="I3" s="227"/>
      <c r="J3" s="227"/>
      <c r="K3" s="227"/>
      <c r="L3" s="227"/>
      <c r="M3" s="227"/>
      <c r="N3" s="227"/>
      <c r="O3" s="227"/>
      <c r="P3" s="227"/>
      <c r="Q3" s="227"/>
      <c r="R3" s="227"/>
      <c r="S3" s="227"/>
      <c r="T3" s="227"/>
      <c r="U3" s="227"/>
      <c r="V3" s="240"/>
      <c r="W3" s="222"/>
      <c r="X3" s="222"/>
    </row>
    <row r="4" s="220" customFormat="1" ht="33" customHeight="1" spans="1:24">
      <c r="A4" s="225" t="s">
        <v>2331</v>
      </c>
      <c r="B4" s="225"/>
      <c r="C4" s="225"/>
      <c r="D4" s="225"/>
      <c r="E4" s="225"/>
      <c r="F4" s="225"/>
      <c r="G4" s="225"/>
      <c r="H4" s="225"/>
      <c r="I4" s="225"/>
      <c r="J4" s="225"/>
      <c r="K4" s="225"/>
      <c r="L4" s="225"/>
      <c r="M4" s="225"/>
      <c r="N4" s="225"/>
      <c r="O4" s="225"/>
      <c r="P4" s="225"/>
      <c r="Q4" s="225"/>
      <c r="R4" s="225"/>
      <c r="S4" s="225"/>
      <c r="T4" s="225"/>
      <c r="U4" s="225"/>
      <c r="V4" s="225"/>
      <c r="W4" s="222"/>
      <c r="X4" s="222"/>
    </row>
    <row r="5" s="221" customFormat="1" ht="43" customHeight="1" spans="1:24">
      <c r="A5" s="228"/>
      <c r="B5" s="229" t="s">
        <v>597</v>
      </c>
      <c r="C5" s="230" t="s">
        <v>673</v>
      </c>
      <c r="D5" s="230" t="s">
        <v>591</v>
      </c>
      <c r="E5" s="231" t="s">
        <v>511</v>
      </c>
      <c r="F5" s="231" t="s">
        <v>588</v>
      </c>
      <c r="G5" s="231" t="s">
        <v>606</v>
      </c>
      <c r="H5" s="231" t="s">
        <v>1228</v>
      </c>
      <c r="I5" s="231" t="s">
        <v>431</v>
      </c>
      <c r="J5" s="231" t="s">
        <v>609</v>
      </c>
      <c r="K5" s="237" t="s">
        <v>607</v>
      </c>
      <c r="L5" s="237" t="s">
        <v>600</v>
      </c>
      <c r="M5" s="237" t="s">
        <v>638</v>
      </c>
      <c r="N5" s="237" t="s">
        <v>312</v>
      </c>
      <c r="O5" s="237" t="s">
        <v>579</v>
      </c>
      <c r="P5" s="237" t="s">
        <v>580</v>
      </c>
      <c r="Q5" s="237" t="s">
        <v>585</v>
      </c>
      <c r="R5" s="231" t="s">
        <v>2192</v>
      </c>
      <c r="S5" s="231" t="s">
        <v>2332</v>
      </c>
      <c r="T5" s="231" t="s">
        <v>2333</v>
      </c>
      <c r="U5" s="231" t="s">
        <v>747</v>
      </c>
      <c r="V5" s="231" t="s">
        <v>589</v>
      </c>
      <c r="W5" s="241" t="s">
        <v>582</v>
      </c>
      <c r="X5" s="242" t="s">
        <v>1002</v>
      </c>
    </row>
    <row r="6" s="220" customFormat="1" ht="15" customHeight="1" spans="1:24">
      <c r="A6" s="232" t="s">
        <v>2334</v>
      </c>
      <c r="B6" s="233">
        <v>2</v>
      </c>
      <c r="C6" s="233" t="s">
        <v>1798</v>
      </c>
      <c r="D6" s="233" t="s">
        <v>2335</v>
      </c>
      <c r="E6" s="233" t="s">
        <v>1800</v>
      </c>
      <c r="F6" s="233" t="s">
        <v>1801</v>
      </c>
      <c r="G6" s="233" t="s">
        <v>1802</v>
      </c>
      <c r="H6" s="233" t="s">
        <v>1803</v>
      </c>
      <c r="I6" s="233" t="s">
        <v>1804</v>
      </c>
      <c r="J6" s="233" t="s">
        <v>2261</v>
      </c>
      <c r="K6" s="233" t="s">
        <v>1806</v>
      </c>
      <c r="L6" s="233" t="s">
        <v>1807</v>
      </c>
      <c r="M6" s="233" t="s">
        <v>1808</v>
      </c>
      <c r="N6" s="233" t="s">
        <v>1809</v>
      </c>
      <c r="O6" s="233" t="s">
        <v>1810</v>
      </c>
      <c r="P6" s="233" t="s">
        <v>1811</v>
      </c>
      <c r="Q6" s="233" t="s">
        <v>1812</v>
      </c>
      <c r="R6" s="233" t="s">
        <v>1813</v>
      </c>
      <c r="S6" s="233" t="s">
        <v>1814</v>
      </c>
      <c r="T6" s="233" t="s">
        <v>2336</v>
      </c>
      <c r="U6" s="233" t="s">
        <v>1815</v>
      </c>
      <c r="V6" s="233" t="s">
        <v>1816</v>
      </c>
      <c r="W6" s="233" t="s">
        <v>1817</v>
      </c>
      <c r="X6" s="243"/>
    </row>
    <row r="7" s="220" customFormat="1" ht="15" customHeight="1" spans="1:24">
      <c r="A7" s="234">
        <v>1</v>
      </c>
      <c r="B7" s="235">
        <v>401.4696</v>
      </c>
      <c r="C7" s="235">
        <v>401.0416</v>
      </c>
      <c r="D7" s="235">
        <v>376.38088</v>
      </c>
      <c r="E7" s="235">
        <v>503.1772</v>
      </c>
      <c r="F7" s="235">
        <v>423.184</v>
      </c>
      <c r="G7" s="235">
        <v>387.221808</v>
      </c>
      <c r="H7" s="235">
        <v>546.486864</v>
      </c>
      <c r="I7" s="235">
        <v>388.904664</v>
      </c>
      <c r="J7" s="235">
        <v>360.41724</v>
      </c>
      <c r="K7" s="235">
        <v>377.012952</v>
      </c>
      <c r="L7" s="235">
        <v>440.890296</v>
      </c>
      <c r="M7" s="235">
        <v>387.41232</v>
      </c>
      <c r="N7" s="235">
        <v>368.146528</v>
      </c>
      <c r="O7" s="235">
        <v>345.401512</v>
      </c>
      <c r="P7" s="235">
        <v>350.407744</v>
      </c>
      <c r="Q7" s="235">
        <v>356.80048</v>
      </c>
      <c r="R7" s="235">
        <v>380.995504</v>
      </c>
      <c r="S7" s="235">
        <v>417.563896</v>
      </c>
      <c r="T7" s="235">
        <v>304.631944</v>
      </c>
      <c r="U7" s="235">
        <v>358.980784</v>
      </c>
      <c r="V7" s="235">
        <v>355.10704</v>
      </c>
      <c r="W7" s="235">
        <v>358.980784</v>
      </c>
      <c r="X7" s="244">
        <f>(I7)+204</f>
        <v>592.904664</v>
      </c>
    </row>
    <row r="8" s="220" customFormat="1" ht="15" customHeight="1" spans="1:24">
      <c r="A8" s="234">
        <v>1.5</v>
      </c>
      <c r="B8" s="235">
        <v>462.56596</v>
      </c>
      <c r="C8" s="235">
        <v>433.7388</v>
      </c>
      <c r="D8" s="235">
        <v>406.569672</v>
      </c>
      <c r="E8" s="235">
        <v>557.0424</v>
      </c>
      <c r="F8" s="235">
        <v>478.415208</v>
      </c>
      <c r="G8" s="235">
        <v>415.3708</v>
      </c>
      <c r="H8" s="235">
        <v>591.51436</v>
      </c>
      <c r="I8" s="235">
        <v>417.223</v>
      </c>
      <c r="J8" s="235">
        <v>384.897504</v>
      </c>
      <c r="K8" s="235">
        <v>405.673896</v>
      </c>
      <c r="L8" s="235">
        <v>501.486856</v>
      </c>
      <c r="M8" s="235">
        <v>424.197856</v>
      </c>
      <c r="N8" s="235">
        <v>400.08168</v>
      </c>
      <c r="O8" s="235">
        <v>370.012536</v>
      </c>
      <c r="P8" s="235">
        <v>375.918408</v>
      </c>
      <c r="Q8" s="235">
        <v>383.78232</v>
      </c>
      <c r="R8" s="235">
        <v>402.791184</v>
      </c>
      <c r="S8" s="235">
        <v>471.662616</v>
      </c>
      <c r="T8" s="235">
        <v>321.38964</v>
      </c>
      <c r="U8" s="235">
        <v>386.036712</v>
      </c>
      <c r="V8" s="235">
        <v>381.464424</v>
      </c>
      <c r="W8" s="235">
        <v>386.036712</v>
      </c>
      <c r="X8" s="244">
        <f>(I8)+208</f>
        <v>625.223</v>
      </c>
    </row>
    <row r="9" s="220" customFormat="1" ht="15" customHeight="1" spans="1:24">
      <c r="A9" s="234">
        <v>2</v>
      </c>
      <c r="B9" s="235">
        <v>485.229472</v>
      </c>
      <c r="C9" s="235">
        <v>459.436</v>
      </c>
      <c r="D9" s="235">
        <v>429.758464</v>
      </c>
      <c r="E9" s="235">
        <v>603.9076</v>
      </c>
      <c r="F9" s="235">
        <v>516.157</v>
      </c>
      <c r="G9" s="235">
        <v>435.077456</v>
      </c>
      <c r="H9" s="235">
        <v>644.962808</v>
      </c>
      <c r="I9" s="235">
        <v>437.141336</v>
      </c>
      <c r="J9" s="235">
        <v>400.829592</v>
      </c>
      <c r="K9" s="235">
        <v>425.850168</v>
      </c>
      <c r="L9" s="235">
        <v>543.494</v>
      </c>
      <c r="M9" s="235">
        <v>452.583392</v>
      </c>
      <c r="N9" s="235">
        <v>425.016832</v>
      </c>
      <c r="O9" s="235">
        <v>387.62356</v>
      </c>
      <c r="P9" s="235">
        <v>394.672504</v>
      </c>
      <c r="Q9" s="235">
        <v>403.76416</v>
      </c>
      <c r="R9" s="235">
        <v>425.715376</v>
      </c>
      <c r="S9" s="235">
        <v>508.27192</v>
      </c>
      <c r="T9" s="235">
        <v>331.147336</v>
      </c>
      <c r="U9" s="235">
        <v>406.09264</v>
      </c>
      <c r="V9" s="235">
        <v>400.821808</v>
      </c>
      <c r="W9" s="235">
        <v>406.09264</v>
      </c>
      <c r="X9" s="244">
        <f>(I9)+212</f>
        <v>649.141336</v>
      </c>
    </row>
    <row r="10" s="220" customFormat="1" ht="15" customHeight="1" spans="1:24">
      <c r="A10" s="234">
        <v>2.5</v>
      </c>
      <c r="B10" s="235">
        <v>523.09552</v>
      </c>
      <c r="C10" s="235">
        <v>492.1332</v>
      </c>
      <c r="D10" s="235">
        <v>430.460232</v>
      </c>
      <c r="E10" s="235">
        <v>657.7728</v>
      </c>
      <c r="F10" s="235">
        <v>557.226816</v>
      </c>
      <c r="G10" s="235">
        <v>464.009664</v>
      </c>
      <c r="H10" s="235">
        <v>688.624968</v>
      </c>
      <c r="I10" s="235">
        <v>466.666248</v>
      </c>
      <c r="J10" s="235">
        <v>423.288312</v>
      </c>
      <c r="K10" s="235">
        <v>453.696144</v>
      </c>
      <c r="L10" s="235">
        <v>595.549272</v>
      </c>
      <c r="M10" s="235">
        <v>474.74184</v>
      </c>
      <c r="N10" s="235">
        <v>442.938768</v>
      </c>
      <c r="O10" s="235">
        <v>403.661544</v>
      </c>
      <c r="P10" s="235">
        <v>411.969984</v>
      </c>
      <c r="Q10" s="235">
        <v>415.61088</v>
      </c>
      <c r="R10" s="235">
        <v>426.544152</v>
      </c>
      <c r="S10" s="235">
        <v>543.922728</v>
      </c>
      <c r="T10" s="235">
        <v>356.149968</v>
      </c>
      <c r="U10" s="235">
        <v>421.950696</v>
      </c>
      <c r="V10" s="235">
        <v>413.049552</v>
      </c>
      <c r="W10" s="235">
        <v>428.121168</v>
      </c>
      <c r="X10" s="244">
        <f>(I10)+216</f>
        <v>682.666248</v>
      </c>
    </row>
    <row r="11" s="220" customFormat="1" ht="15" customHeight="1" spans="1:24">
      <c r="A11" s="234">
        <v>3</v>
      </c>
      <c r="B11" s="235">
        <v>554.744848</v>
      </c>
      <c r="C11" s="235">
        <v>515.7136</v>
      </c>
      <c r="D11" s="235">
        <v>451.267624</v>
      </c>
      <c r="E11" s="235">
        <v>707.284</v>
      </c>
      <c r="F11" s="235">
        <v>591.063112</v>
      </c>
      <c r="G11" s="235">
        <v>491.114536</v>
      </c>
      <c r="H11" s="235">
        <v>739.617928</v>
      </c>
      <c r="I11" s="235">
        <v>492.9244</v>
      </c>
      <c r="J11" s="235">
        <v>447.74052</v>
      </c>
      <c r="K11" s="235">
        <v>482.434872</v>
      </c>
      <c r="L11" s="235">
        <v>637.19656</v>
      </c>
      <c r="M11" s="235">
        <v>503.360224</v>
      </c>
      <c r="N11" s="235">
        <v>463.386304</v>
      </c>
      <c r="O11" s="235">
        <v>421.124392</v>
      </c>
      <c r="P11" s="235">
        <v>430.470064</v>
      </c>
      <c r="Q11" s="235">
        <v>434.682496</v>
      </c>
      <c r="R11" s="235">
        <v>446.981104</v>
      </c>
      <c r="S11" s="235">
        <v>576.044416</v>
      </c>
      <c r="T11" s="235">
        <v>366.172264</v>
      </c>
      <c r="U11" s="235">
        <v>441.699688</v>
      </c>
      <c r="V11" s="235">
        <v>431.67664</v>
      </c>
      <c r="W11" s="235">
        <v>448.632208</v>
      </c>
      <c r="X11" s="244">
        <f>(I11)+220</f>
        <v>712.9244</v>
      </c>
    </row>
    <row r="12" s="220" customFormat="1" ht="15" customHeight="1" spans="1:24">
      <c r="A12" s="234">
        <v>3.5</v>
      </c>
      <c r="B12" s="235">
        <v>604.994176</v>
      </c>
      <c r="C12" s="235">
        <v>575.694</v>
      </c>
      <c r="D12" s="235">
        <v>508.475016</v>
      </c>
      <c r="E12" s="235">
        <v>793.1952</v>
      </c>
      <c r="F12" s="235">
        <v>671.809992</v>
      </c>
      <c r="G12" s="235">
        <v>556.019408</v>
      </c>
      <c r="H12" s="235">
        <v>838.610888</v>
      </c>
      <c r="I12" s="235">
        <v>556.982552</v>
      </c>
      <c r="J12" s="235">
        <v>480.603312</v>
      </c>
      <c r="K12" s="235">
        <v>519.5736</v>
      </c>
      <c r="L12" s="235">
        <v>726.843848</v>
      </c>
      <c r="M12" s="235">
        <v>569.768024</v>
      </c>
      <c r="N12" s="235">
        <v>520.23384</v>
      </c>
      <c r="O12" s="235">
        <v>474.98724</v>
      </c>
      <c r="P12" s="235">
        <v>485.370144</v>
      </c>
      <c r="Q12" s="235">
        <v>490.143528</v>
      </c>
      <c r="R12" s="235">
        <v>503.818056</v>
      </c>
      <c r="S12" s="235">
        <v>655.066104</v>
      </c>
      <c r="T12" s="235">
        <v>412.59456</v>
      </c>
      <c r="U12" s="235">
        <v>497.84868</v>
      </c>
      <c r="V12" s="235">
        <v>486.714312</v>
      </c>
      <c r="W12" s="235">
        <v>505.543248</v>
      </c>
      <c r="X12" s="244">
        <f>(I12)+224</f>
        <v>780.982552</v>
      </c>
    </row>
    <row r="13" s="220" customFormat="1" ht="15" customHeight="1" spans="1:24">
      <c r="A13" s="234">
        <v>4</v>
      </c>
      <c r="B13" s="235">
        <v>635.934376</v>
      </c>
      <c r="C13" s="235">
        <v>599.2744</v>
      </c>
      <c r="D13" s="235">
        <v>507.553456</v>
      </c>
      <c r="E13" s="235">
        <v>842.7064</v>
      </c>
      <c r="F13" s="235">
        <v>732.328552</v>
      </c>
      <c r="G13" s="235">
        <v>566.803752</v>
      </c>
      <c r="H13" s="235">
        <v>911.724408</v>
      </c>
      <c r="I13" s="235">
        <v>577.006728</v>
      </c>
      <c r="J13" s="235">
        <v>505.806984</v>
      </c>
      <c r="K13" s="235">
        <v>528.403824</v>
      </c>
      <c r="L13" s="235">
        <v>762.331248</v>
      </c>
      <c r="M13" s="235">
        <v>588.056424</v>
      </c>
      <c r="N13" s="235">
        <v>531.32512</v>
      </c>
      <c r="O13" s="235">
        <v>487.020496</v>
      </c>
      <c r="P13" s="235">
        <v>498.345376</v>
      </c>
      <c r="Q13" s="235">
        <v>498.736984</v>
      </c>
      <c r="R13" s="235">
        <v>504.219496</v>
      </c>
      <c r="S13" s="235">
        <v>679.842496</v>
      </c>
      <c r="T13" s="235">
        <v>436.38664</v>
      </c>
      <c r="U13" s="235">
        <v>509.94544</v>
      </c>
      <c r="V13" s="235">
        <v>496.13332</v>
      </c>
      <c r="W13" s="235">
        <v>522.656824</v>
      </c>
      <c r="X13" s="244">
        <f>(I13)+228</f>
        <v>805.006728</v>
      </c>
    </row>
    <row r="14" s="220" customFormat="1" ht="15" customHeight="1" spans="1:24">
      <c r="A14" s="234">
        <v>4.5</v>
      </c>
      <c r="B14" s="235">
        <v>686.109616</v>
      </c>
      <c r="C14" s="235">
        <v>629.8548</v>
      </c>
      <c r="D14" s="235">
        <v>533.38164</v>
      </c>
      <c r="E14" s="235">
        <v>899.2176</v>
      </c>
      <c r="F14" s="235">
        <v>786.173256</v>
      </c>
      <c r="G14" s="235">
        <v>600.689272</v>
      </c>
      <c r="H14" s="235">
        <v>983.402416</v>
      </c>
      <c r="I14" s="235">
        <v>611.072176</v>
      </c>
      <c r="J14" s="235">
        <v>538.73328</v>
      </c>
      <c r="K14" s="235">
        <v>563.573928</v>
      </c>
      <c r="L14" s="235">
        <v>821.964664</v>
      </c>
      <c r="M14" s="235">
        <v>624.04816</v>
      </c>
      <c r="N14" s="235">
        <v>557.98944</v>
      </c>
      <c r="O14" s="235">
        <v>510.985896</v>
      </c>
      <c r="P14" s="235">
        <v>523.337424</v>
      </c>
      <c r="Q14" s="235">
        <v>523.845456</v>
      </c>
      <c r="R14" s="235">
        <v>529.825416</v>
      </c>
      <c r="S14" s="235">
        <v>728.776224</v>
      </c>
      <c r="T14" s="235">
        <v>454.456752</v>
      </c>
      <c r="U14" s="235">
        <v>535.995888</v>
      </c>
      <c r="V14" s="235">
        <v>520.934856</v>
      </c>
      <c r="W14" s="235">
        <v>549.860928</v>
      </c>
      <c r="X14" s="244">
        <f>(I14)+232</f>
        <v>843.072176</v>
      </c>
    </row>
    <row r="15" s="220" customFormat="1" ht="15" customHeight="1" spans="1:24">
      <c r="A15" s="234">
        <v>5</v>
      </c>
      <c r="B15" s="235">
        <v>717.69544</v>
      </c>
      <c r="C15" s="235">
        <v>653.4352</v>
      </c>
      <c r="D15" s="235">
        <v>552.220408</v>
      </c>
      <c r="E15" s="235">
        <v>948.7288</v>
      </c>
      <c r="F15" s="235">
        <v>822.507376</v>
      </c>
      <c r="G15" s="235">
        <v>626.174792</v>
      </c>
      <c r="H15" s="235">
        <v>1036.480424</v>
      </c>
      <c r="I15" s="235">
        <v>636.737624</v>
      </c>
      <c r="J15" s="235">
        <v>563.27016</v>
      </c>
      <c r="K15" s="235">
        <v>590.344032</v>
      </c>
      <c r="L15" s="235">
        <v>862.99808</v>
      </c>
      <c r="M15" s="235">
        <v>651.629312</v>
      </c>
      <c r="N15" s="235">
        <v>577.65376</v>
      </c>
      <c r="O15" s="235">
        <v>527.951296</v>
      </c>
      <c r="P15" s="235">
        <v>541.340056</v>
      </c>
      <c r="Q15" s="235">
        <v>541.953928</v>
      </c>
      <c r="R15" s="235">
        <v>548.44192</v>
      </c>
      <c r="S15" s="235">
        <v>760.209952</v>
      </c>
      <c r="T15" s="235">
        <v>465.537448</v>
      </c>
      <c r="U15" s="235">
        <v>555.046336</v>
      </c>
      <c r="V15" s="235">
        <v>538.725808</v>
      </c>
      <c r="W15" s="235">
        <v>570.065032</v>
      </c>
      <c r="X15" s="244">
        <f>(I15)+236</f>
        <v>872.737624</v>
      </c>
    </row>
    <row r="16" s="220" customFormat="1" ht="15" customHeight="1" spans="1:24">
      <c r="A16" s="234">
        <v>5.5</v>
      </c>
      <c r="B16" s="235">
        <v>786.318592</v>
      </c>
      <c r="C16" s="235">
        <v>678.7236</v>
      </c>
      <c r="D16" s="235">
        <v>551.313408</v>
      </c>
      <c r="E16" s="235">
        <v>1002.594</v>
      </c>
      <c r="F16" s="235">
        <v>914.549736</v>
      </c>
      <c r="G16" s="235">
        <v>660.642432</v>
      </c>
      <c r="H16" s="235">
        <v>1162.073328</v>
      </c>
      <c r="I16" s="235">
        <v>696.575112</v>
      </c>
      <c r="J16" s="235">
        <v>615.014808</v>
      </c>
      <c r="K16" s="235">
        <v>639.273336</v>
      </c>
      <c r="L16" s="235">
        <v>912.629616</v>
      </c>
      <c r="M16" s="235">
        <v>635.230248</v>
      </c>
      <c r="N16" s="235">
        <v>599.523528</v>
      </c>
      <c r="O16" s="235">
        <v>539.86152</v>
      </c>
      <c r="P16" s="235">
        <v>551.313408</v>
      </c>
      <c r="Q16" s="235">
        <v>555.36708</v>
      </c>
      <c r="R16" s="235">
        <v>565.485384</v>
      </c>
      <c r="S16" s="235">
        <v>808.889664</v>
      </c>
      <c r="T16" s="235">
        <v>501.261672</v>
      </c>
      <c r="U16" s="235">
        <v>576.079968</v>
      </c>
      <c r="V16" s="235">
        <v>551.313408</v>
      </c>
      <c r="W16" s="235">
        <v>551.313408</v>
      </c>
      <c r="X16" s="244">
        <f>(I16)+240</f>
        <v>936.575112</v>
      </c>
    </row>
    <row r="17" s="220" customFormat="1" ht="15" customHeight="1" spans="1:24">
      <c r="A17" s="234">
        <v>6</v>
      </c>
      <c r="B17" s="235">
        <v>819.830704</v>
      </c>
      <c r="C17" s="235">
        <v>697.012</v>
      </c>
      <c r="D17" s="235">
        <v>567.78136</v>
      </c>
      <c r="E17" s="235">
        <v>1049.4592</v>
      </c>
      <c r="F17" s="235">
        <v>953.38168</v>
      </c>
      <c r="G17" s="235">
        <v>684.03232</v>
      </c>
      <c r="H17" s="235">
        <v>1217.564488</v>
      </c>
      <c r="I17" s="235">
        <v>721.954792</v>
      </c>
      <c r="J17" s="235">
        <v>639.181248</v>
      </c>
      <c r="K17" s="235">
        <v>665.112048</v>
      </c>
      <c r="L17" s="235">
        <v>953.641864</v>
      </c>
      <c r="M17" s="235">
        <v>656.873776</v>
      </c>
      <c r="N17" s="235">
        <v>619.64296</v>
      </c>
      <c r="O17" s="235">
        <v>555.546256</v>
      </c>
      <c r="P17" s="235">
        <v>567.78136</v>
      </c>
      <c r="Q17" s="235">
        <v>571.919704</v>
      </c>
      <c r="R17" s="235">
        <v>582.715384</v>
      </c>
      <c r="S17" s="235">
        <v>840.069376</v>
      </c>
      <c r="T17" s="235">
        <v>511.326304</v>
      </c>
      <c r="U17" s="235">
        <v>594.262528</v>
      </c>
      <c r="V17" s="235">
        <v>567.78136</v>
      </c>
      <c r="W17" s="235">
        <v>567.78136</v>
      </c>
      <c r="X17" s="244">
        <f>(I17)+244</f>
        <v>965.954792</v>
      </c>
    </row>
    <row r="18" s="220" customFormat="1" ht="15" customHeight="1" spans="1:24">
      <c r="A18" s="234">
        <v>6.5</v>
      </c>
      <c r="B18" s="235">
        <v>871.932232</v>
      </c>
      <c r="C18" s="235">
        <v>751.7004</v>
      </c>
      <c r="D18" s="235">
        <v>620.649312</v>
      </c>
      <c r="E18" s="235">
        <v>1132.7244</v>
      </c>
      <c r="F18" s="235">
        <v>1039.10304</v>
      </c>
      <c r="G18" s="235">
        <v>745.211624</v>
      </c>
      <c r="H18" s="235">
        <v>1321.066232</v>
      </c>
      <c r="I18" s="235">
        <v>785.123888</v>
      </c>
      <c r="J18" s="235">
        <v>671.747688</v>
      </c>
      <c r="K18" s="235">
        <v>699.340176</v>
      </c>
      <c r="L18" s="235">
        <v>1042.654112</v>
      </c>
      <c r="M18" s="235">
        <v>716.30672</v>
      </c>
      <c r="N18" s="235">
        <v>676.151808</v>
      </c>
      <c r="O18" s="235">
        <v>607.620408</v>
      </c>
      <c r="P18" s="235">
        <v>620.649312</v>
      </c>
      <c r="Q18" s="235">
        <v>624.861744</v>
      </c>
      <c r="R18" s="235">
        <v>636.355968</v>
      </c>
      <c r="S18" s="235">
        <v>918.149088</v>
      </c>
      <c r="T18" s="235">
        <v>557.80152</v>
      </c>
      <c r="U18" s="235">
        <v>648.834504</v>
      </c>
      <c r="V18" s="235">
        <v>620.649312</v>
      </c>
      <c r="W18" s="235">
        <v>620.649312</v>
      </c>
      <c r="X18" s="244">
        <f>(I18)+248</f>
        <v>1033.123888</v>
      </c>
    </row>
    <row r="19" s="220" customFormat="1" ht="15" customHeight="1" spans="1:24">
      <c r="A19" s="234">
        <v>7</v>
      </c>
      <c r="B19" s="235">
        <v>905.444344</v>
      </c>
      <c r="C19" s="235">
        <v>769.9888</v>
      </c>
      <c r="D19" s="235">
        <v>637.117264</v>
      </c>
      <c r="E19" s="235">
        <v>1179.5896</v>
      </c>
      <c r="F19" s="235">
        <v>1077.9244</v>
      </c>
      <c r="G19" s="235">
        <v>768.590928</v>
      </c>
      <c r="H19" s="235">
        <v>1376.557392</v>
      </c>
      <c r="I19" s="235">
        <v>810.503568</v>
      </c>
      <c r="J19" s="235">
        <v>695.914128</v>
      </c>
      <c r="K19" s="235">
        <v>725.178888</v>
      </c>
      <c r="L19" s="235">
        <v>1083.66636</v>
      </c>
      <c r="M19" s="235">
        <v>737.939664</v>
      </c>
      <c r="N19" s="235">
        <v>696.27124</v>
      </c>
      <c r="O19" s="235">
        <v>623.305144</v>
      </c>
      <c r="P19" s="235">
        <v>637.117264</v>
      </c>
      <c r="Q19" s="235">
        <v>641.414368</v>
      </c>
      <c r="R19" s="235">
        <v>653.596552</v>
      </c>
      <c r="S19" s="235">
        <v>949.3288</v>
      </c>
      <c r="T19" s="235">
        <v>567.866152</v>
      </c>
      <c r="U19" s="235">
        <v>667.00648</v>
      </c>
      <c r="V19" s="235">
        <v>637.117264</v>
      </c>
      <c r="W19" s="235">
        <v>637.117264</v>
      </c>
      <c r="X19" s="244">
        <f>(I19)+252</f>
        <v>1062.503568</v>
      </c>
    </row>
    <row r="20" s="220" customFormat="1" ht="15" customHeight="1" spans="1:24">
      <c r="A20" s="234">
        <v>7.5</v>
      </c>
      <c r="B20" s="235">
        <v>957.556456</v>
      </c>
      <c r="C20" s="235">
        <v>795.2772</v>
      </c>
      <c r="D20" s="235">
        <v>660.585216</v>
      </c>
      <c r="E20" s="235">
        <v>1233.4548</v>
      </c>
      <c r="F20" s="235">
        <v>1134.24576</v>
      </c>
      <c r="G20" s="235">
        <v>800.370232</v>
      </c>
      <c r="H20" s="235">
        <v>1450.659136</v>
      </c>
      <c r="I20" s="235">
        <v>844.283248</v>
      </c>
      <c r="J20" s="235">
        <v>728.480568</v>
      </c>
      <c r="K20" s="235">
        <v>759.407016</v>
      </c>
      <c r="L20" s="235">
        <v>1143.278608</v>
      </c>
      <c r="M20" s="235">
        <v>767.972608</v>
      </c>
      <c r="N20" s="235">
        <v>723.380088</v>
      </c>
      <c r="O20" s="235">
        <v>645.979296</v>
      </c>
      <c r="P20" s="235">
        <v>660.585216</v>
      </c>
      <c r="Q20" s="235">
        <v>664.966992</v>
      </c>
      <c r="R20" s="235">
        <v>677.826552</v>
      </c>
      <c r="S20" s="235">
        <v>998.008512</v>
      </c>
      <c r="T20" s="235">
        <v>584.941368</v>
      </c>
      <c r="U20" s="235">
        <v>692.178456</v>
      </c>
      <c r="V20" s="235">
        <v>660.585216</v>
      </c>
      <c r="W20" s="235">
        <v>660.585216</v>
      </c>
      <c r="X20" s="244">
        <f>(I20)+256</f>
        <v>1100.283248</v>
      </c>
    </row>
    <row r="21" s="220" customFormat="1" ht="15" customHeight="1" spans="1:24">
      <c r="A21" s="234">
        <v>8</v>
      </c>
      <c r="B21" s="235">
        <v>1025.33956</v>
      </c>
      <c r="C21" s="235">
        <v>813.5656</v>
      </c>
      <c r="D21" s="235">
        <v>688.83316</v>
      </c>
      <c r="E21" s="235">
        <v>1280.32</v>
      </c>
      <c r="F21" s="235">
        <v>1229.342248</v>
      </c>
      <c r="G21" s="235">
        <v>847.817552</v>
      </c>
      <c r="H21" s="235">
        <v>1577.624048</v>
      </c>
      <c r="I21" s="235">
        <v>911.819</v>
      </c>
      <c r="J21" s="235">
        <v>782.398632</v>
      </c>
      <c r="K21" s="235">
        <v>818.871096</v>
      </c>
      <c r="L21" s="235">
        <v>1186.111304</v>
      </c>
      <c r="M21" s="235">
        <v>775.380656</v>
      </c>
      <c r="N21" s="235">
        <v>743.182</v>
      </c>
      <c r="O21" s="235">
        <v>653.810704</v>
      </c>
      <c r="P21" s="235">
        <v>680.503552</v>
      </c>
      <c r="Q21" s="235">
        <v>700.3168</v>
      </c>
      <c r="R21" s="235">
        <v>718.09792</v>
      </c>
      <c r="S21" s="235">
        <v>1029.188224</v>
      </c>
      <c r="T21" s="235">
        <v>629.890864</v>
      </c>
      <c r="U21" s="235">
        <v>707.048224</v>
      </c>
      <c r="V21" s="235">
        <v>680.503552</v>
      </c>
      <c r="W21" s="235">
        <v>689.30944</v>
      </c>
      <c r="X21" s="244">
        <f>(I21)+260</f>
        <v>1171.819</v>
      </c>
    </row>
    <row r="22" s="220" customFormat="1" ht="15" customHeight="1" spans="1:24">
      <c r="A22" s="234">
        <v>8.5</v>
      </c>
      <c r="B22" s="235">
        <v>1079.367376</v>
      </c>
      <c r="C22" s="235">
        <v>838.854</v>
      </c>
      <c r="D22" s="235">
        <v>712.9044</v>
      </c>
      <c r="E22" s="235">
        <v>1334.1852</v>
      </c>
      <c r="F22" s="235">
        <v>1288.65888</v>
      </c>
      <c r="G22" s="235">
        <v>880.8246</v>
      </c>
      <c r="H22" s="235">
        <v>1655.483112</v>
      </c>
      <c r="I22" s="235">
        <v>947.71548</v>
      </c>
      <c r="J22" s="235">
        <v>816.489168</v>
      </c>
      <c r="K22" s="235">
        <v>854.824416</v>
      </c>
      <c r="L22" s="235">
        <v>1245.818808</v>
      </c>
      <c r="M22" s="235">
        <v>804.693888</v>
      </c>
      <c r="N22" s="235">
        <v>770.280264</v>
      </c>
      <c r="O22" s="235">
        <v>676.082664</v>
      </c>
      <c r="P22" s="235">
        <v>704.151432</v>
      </c>
      <c r="Q22" s="235">
        <v>724.821984</v>
      </c>
      <c r="R22" s="235">
        <v>743.502744</v>
      </c>
      <c r="S22" s="235">
        <v>1077.867936</v>
      </c>
      <c r="T22" s="235">
        <v>648.267912</v>
      </c>
      <c r="U22" s="235">
        <v>732.06144</v>
      </c>
      <c r="V22" s="235">
        <v>704.151432</v>
      </c>
      <c r="W22" s="235">
        <v>713.401848</v>
      </c>
      <c r="X22" s="244">
        <f>(I22)+264</f>
        <v>1211.71548</v>
      </c>
    </row>
    <row r="23" s="220" customFormat="1" ht="15" customHeight="1" spans="1:24">
      <c r="A23" s="234">
        <v>9</v>
      </c>
      <c r="B23" s="235">
        <v>1114.805776</v>
      </c>
      <c r="C23" s="235">
        <v>857.1424</v>
      </c>
      <c r="D23" s="235">
        <v>729.97564</v>
      </c>
      <c r="E23" s="235">
        <v>1381.0504</v>
      </c>
      <c r="F23" s="235">
        <v>1330.475512</v>
      </c>
      <c r="G23" s="235">
        <v>905.442232</v>
      </c>
      <c r="H23" s="235">
        <v>1714.731592</v>
      </c>
      <c r="I23" s="235">
        <v>975.21196</v>
      </c>
      <c r="J23" s="235">
        <v>842.16912</v>
      </c>
      <c r="K23" s="235">
        <v>882.377736</v>
      </c>
      <c r="L23" s="235">
        <v>1286.936896</v>
      </c>
      <c r="M23" s="235">
        <v>825.596536</v>
      </c>
      <c r="N23" s="235">
        <v>790.378528</v>
      </c>
      <c r="O23" s="235">
        <v>691.365208</v>
      </c>
      <c r="P23" s="235">
        <v>720.799312</v>
      </c>
      <c r="Q23" s="235">
        <v>742.327168</v>
      </c>
      <c r="R23" s="235">
        <v>761.907568</v>
      </c>
      <c r="S23" s="235">
        <v>1109.047648</v>
      </c>
      <c r="T23" s="235">
        <v>659.655544</v>
      </c>
      <c r="U23" s="235">
        <v>750.064072</v>
      </c>
      <c r="V23" s="235">
        <v>720.799312</v>
      </c>
      <c r="W23" s="235">
        <v>730.494256</v>
      </c>
      <c r="X23" s="244">
        <f>(I23)+268</f>
        <v>1243.21196</v>
      </c>
    </row>
    <row r="24" s="220" customFormat="1" ht="15" customHeight="1" spans="1:24">
      <c r="A24" s="234">
        <v>9.5</v>
      </c>
      <c r="B24" s="235">
        <v>1168.844176</v>
      </c>
      <c r="C24" s="235">
        <v>882.4308</v>
      </c>
      <c r="D24" s="235">
        <v>754.04688</v>
      </c>
      <c r="E24" s="235">
        <v>1434.9156</v>
      </c>
      <c r="F24" s="235">
        <v>1389.792144</v>
      </c>
      <c r="G24" s="235">
        <v>938.44928</v>
      </c>
      <c r="H24" s="235">
        <v>1792.590656</v>
      </c>
      <c r="I24" s="235">
        <v>1011.10844</v>
      </c>
      <c r="J24" s="235">
        <v>876.259656</v>
      </c>
      <c r="K24" s="235">
        <v>918.331056</v>
      </c>
      <c r="L24" s="235">
        <v>1346.6444</v>
      </c>
      <c r="M24" s="235">
        <v>854.909768</v>
      </c>
      <c r="N24" s="235">
        <v>817.476792</v>
      </c>
      <c r="O24" s="235">
        <v>713.637168</v>
      </c>
      <c r="P24" s="235">
        <v>744.447192</v>
      </c>
      <c r="Q24" s="235">
        <v>766.821768</v>
      </c>
      <c r="R24" s="235">
        <v>787.301808</v>
      </c>
      <c r="S24" s="235">
        <v>1157.72736</v>
      </c>
      <c r="T24" s="235">
        <v>678.032592</v>
      </c>
      <c r="U24" s="235">
        <v>775.066704</v>
      </c>
      <c r="V24" s="235">
        <v>744.447192</v>
      </c>
      <c r="W24" s="235">
        <v>754.586664</v>
      </c>
      <c r="X24" s="244">
        <f>(I24)+272</f>
        <v>1283.10844</v>
      </c>
    </row>
    <row r="25" s="220" customFormat="1" ht="15" customHeight="1" spans="1:24">
      <c r="A25" s="234">
        <v>10</v>
      </c>
      <c r="B25" s="235">
        <v>1204.282576</v>
      </c>
      <c r="C25" s="235">
        <v>900.7192</v>
      </c>
      <c r="D25" s="235">
        <v>771.11812</v>
      </c>
      <c r="E25" s="235">
        <v>1481.7808</v>
      </c>
      <c r="F25" s="235">
        <v>1431.598192</v>
      </c>
      <c r="G25" s="235">
        <v>963.066912</v>
      </c>
      <c r="H25" s="235">
        <v>1851.839136</v>
      </c>
      <c r="I25" s="235">
        <v>1038.60492</v>
      </c>
      <c r="J25" s="235">
        <v>901.950192</v>
      </c>
      <c r="K25" s="235">
        <v>945.884376</v>
      </c>
      <c r="L25" s="235">
        <v>1387.762488</v>
      </c>
      <c r="M25" s="235">
        <v>875.812416</v>
      </c>
      <c r="N25" s="235">
        <v>837.575056</v>
      </c>
      <c r="O25" s="235">
        <v>728.919712</v>
      </c>
      <c r="P25" s="235">
        <v>761.084488</v>
      </c>
      <c r="Q25" s="235">
        <v>784.326952</v>
      </c>
      <c r="R25" s="235">
        <v>805.706632</v>
      </c>
      <c r="S25" s="235">
        <v>1188.907072</v>
      </c>
      <c r="T25" s="235">
        <v>689.420224</v>
      </c>
      <c r="U25" s="235">
        <v>793.069336</v>
      </c>
      <c r="V25" s="235">
        <v>761.084488</v>
      </c>
      <c r="W25" s="235">
        <v>771.689656</v>
      </c>
      <c r="X25" s="244">
        <f>(I25)+276</f>
        <v>1314.60492</v>
      </c>
    </row>
    <row r="26" s="220" customFormat="1" ht="15" customHeight="1" spans="1:24">
      <c r="A26" s="234">
        <v>10.5</v>
      </c>
      <c r="B26" s="235">
        <v>1249.214816</v>
      </c>
      <c r="C26" s="235">
        <v>946.4112</v>
      </c>
      <c r="D26" s="235">
        <v>822.356136</v>
      </c>
      <c r="E26" s="235">
        <v>1559.754</v>
      </c>
      <c r="F26" s="235">
        <v>1513.604568</v>
      </c>
      <c r="G26" s="235">
        <v>1023.166648</v>
      </c>
      <c r="H26" s="235">
        <v>1956.949648</v>
      </c>
      <c r="I26" s="235">
        <v>1100.218168</v>
      </c>
      <c r="J26" s="235">
        <v>930.130936</v>
      </c>
      <c r="K26" s="235">
        <v>975.716224</v>
      </c>
      <c r="L26" s="235">
        <v>1469.884552</v>
      </c>
      <c r="M26" s="235">
        <v>932.631112</v>
      </c>
      <c r="N26" s="235">
        <v>893.660544</v>
      </c>
      <c r="O26" s="235">
        <v>778.665384</v>
      </c>
      <c r="P26" s="235">
        <v>811.973232</v>
      </c>
      <c r="Q26" s="235">
        <v>836.559864</v>
      </c>
      <c r="R26" s="235">
        <v>858.733344</v>
      </c>
      <c r="S26" s="235">
        <v>1262.16048</v>
      </c>
      <c r="T26" s="235">
        <v>732.550896</v>
      </c>
      <c r="U26" s="235">
        <v>845.079984</v>
      </c>
      <c r="V26" s="235">
        <v>811.973232</v>
      </c>
      <c r="W26" s="235">
        <v>822.938256</v>
      </c>
      <c r="X26" s="244">
        <f>(I26)+280</f>
        <v>1380.218168</v>
      </c>
    </row>
    <row r="27" s="220" customFormat="1" ht="15" customHeight="1" spans="1:24">
      <c r="A27" s="234">
        <v>11</v>
      </c>
      <c r="B27" s="235">
        <v>1279.467056</v>
      </c>
      <c r="C27" s="235">
        <v>955.7032</v>
      </c>
      <c r="D27" s="235">
        <v>837.194152</v>
      </c>
      <c r="E27" s="235">
        <v>1601.3272</v>
      </c>
      <c r="F27" s="235">
        <v>1548.70036</v>
      </c>
      <c r="G27" s="235">
        <v>1045.466384</v>
      </c>
      <c r="H27" s="235">
        <v>2014.070744</v>
      </c>
      <c r="I27" s="235">
        <v>1124.031416</v>
      </c>
      <c r="J27" s="235">
        <v>953.821096</v>
      </c>
      <c r="K27" s="235">
        <v>1001.068072</v>
      </c>
      <c r="L27" s="235">
        <v>1504.006616</v>
      </c>
      <c r="M27" s="235">
        <v>951.639224</v>
      </c>
      <c r="N27" s="235">
        <v>913.346032</v>
      </c>
      <c r="O27" s="235">
        <v>792.011056</v>
      </c>
      <c r="P27" s="235">
        <v>826.451392</v>
      </c>
      <c r="Q27" s="235">
        <v>852.40336</v>
      </c>
      <c r="R27" s="235">
        <v>875.360056</v>
      </c>
      <c r="S27" s="235">
        <v>1288.513888</v>
      </c>
      <c r="T27" s="235">
        <v>739.281568</v>
      </c>
      <c r="U27" s="235">
        <v>860.690632</v>
      </c>
      <c r="V27" s="235">
        <v>826.451392</v>
      </c>
      <c r="W27" s="235">
        <v>837.79744</v>
      </c>
      <c r="X27" s="244">
        <f>(I27)+284</f>
        <v>1408.031416</v>
      </c>
    </row>
    <row r="28" s="220" customFormat="1" ht="15" customHeight="1" spans="1:24">
      <c r="A28" s="234">
        <v>11.5</v>
      </c>
      <c r="B28" s="235">
        <v>1324.399296</v>
      </c>
      <c r="C28" s="235">
        <v>971.9952</v>
      </c>
      <c r="D28" s="235">
        <v>859.021584</v>
      </c>
      <c r="E28" s="235">
        <v>1649.9004</v>
      </c>
      <c r="F28" s="235">
        <v>1601.296152</v>
      </c>
      <c r="G28" s="235">
        <v>1076.176704</v>
      </c>
      <c r="H28" s="235">
        <v>2089.781256</v>
      </c>
      <c r="I28" s="235">
        <v>1156.23408</v>
      </c>
      <c r="J28" s="235">
        <v>982.00184</v>
      </c>
      <c r="K28" s="235">
        <v>1030.910504</v>
      </c>
      <c r="L28" s="235">
        <v>1556.72868</v>
      </c>
      <c r="M28" s="235">
        <v>979.05792</v>
      </c>
      <c r="N28" s="235">
        <v>940.03152</v>
      </c>
      <c r="O28" s="235">
        <v>812.367312</v>
      </c>
      <c r="P28" s="235">
        <v>847.929552</v>
      </c>
      <c r="Q28" s="235">
        <v>875.236272</v>
      </c>
      <c r="R28" s="235">
        <v>898.986768</v>
      </c>
      <c r="S28" s="235">
        <v>1332.367296</v>
      </c>
      <c r="T28" s="235">
        <v>753.01224</v>
      </c>
      <c r="U28" s="235">
        <v>883.30128</v>
      </c>
      <c r="V28" s="235">
        <v>847.929552</v>
      </c>
      <c r="W28" s="235">
        <v>859.656624</v>
      </c>
      <c r="X28" s="244">
        <f>(I28)+288</f>
        <v>1444.23408</v>
      </c>
    </row>
    <row r="29" s="220" customFormat="1" ht="15" customHeight="1" spans="1:24">
      <c r="A29" s="234">
        <v>12</v>
      </c>
      <c r="B29" s="235">
        <v>1354.66212</v>
      </c>
      <c r="C29" s="235">
        <v>981.2872</v>
      </c>
      <c r="D29" s="235">
        <v>873.8596</v>
      </c>
      <c r="E29" s="235">
        <v>1691.4736</v>
      </c>
      <c r="F29" s="235">
        <v>1636.402528</v>
      </c>
      <c r="G29" s="235">
        <v>1098.47644</v>
      </c>
      <c r="H29" s="235">
        <v>2146.891768</v>
      </c>
      <c r="I29" s="235">
        <v>1180.047328</v>
      </c>
      <c r="J29" s="235">
        <v>1005.702584</v>
      </c>
      <c r="K29" s="235">
        <v>1056.262352</v>
      </c>
      <c r="L29" s="235">
        <v>1590.850744</v>
      </c>
      <c r="M29" s="235">
        <v>998.076616</v>
      </c>
      <c r="N29" s="235">
        <v>959.717008</v>
      </c>
      <c r="O29" s="235">
        <v>825.712984</v>
      </c>
      <c r="P29" s="235">
        <v>862.418296</v>
      </c>
      <c r="Q29" s="235">
        <v>891.069184</v>
      </c>
      <c r="R29" s="235">
        <v>915.602896</v>
      </c>
      <c r="S29" s="235">
        <v>1358.720704</v>
      </c>
      <c r="T29" s="235">
        <v>759.753496</v>
      </c>
      <c r="U29" s="235">
        <v>898.901344</v>
      </c>
      <c r="V29" s="235">
        <v>862.418296</v>
      </c>
      <c r="W29" s="235">
        <v>874.505224</v>
      </c>
      <c r="X29" s="244">
        <f>(I29)+292</f>
        <v>1472.047328</v>
      </c>
    </row>
    <row r="30" s="220" customFormat="1" ht="15" customHeight="1" spans="1:24">
      <c r="A30" s="234">
        <v>12.5</v>
      </c>
      <c r="B30" s="235">
        <v>1471.279792</v>
      </c>
      <c r="C30" s="235">
        <v>997.5792</v>
      </c>
      <c r="D30" s="235">
        <v>940.21392</v>
      </c>
      <c r="E30" s="235">
        <v>1740.0468</v>
      </c>
      <c r="F30" s="235">
        <v>1790.572968</v>
      </c>
      <c r="G30" s="235">
        <v>1198.067432</v>
      </c>
      <c r="H30" s="235">
        <v>2711.15972</v>
      </c>
      <c r="I30" s="235">
        <v>1291.418312</v>
      </c>
      <c r="J30" s="235">
        <v>1082.3898</v>
      </c>
      <c r="K30" s="235">
        <v>1139.426976</v>
      </c>
      <c r="L30" s="235">
        <v>1646.970272</v>
      </c>
      <c r="M30" s="235">
        <v>1019.928128</v>
      </c>
      <c r="N30" s="235">
        <v>1005.654792</v>
      </c>
      <c r="O30" s="235">
        <v>880.117968</v>
      </c>
      <c r="P30" s="235">
        <v>890.130432</v>
      </c>
      <c r="Q30" s="235">
        <v>946.225632</v>
      </c>
      <c r="R30" s="235">
        <v>977.342592</v>
      </c>
      <c r="S30" s="235">
        <v>1402.574112</v>
      </c>
      <c r="T30" s="235">
        <v>906.165192</v>
      </c>
      <c r="U30" s="235">
        <v>956.238096</v>
      </c>
      <c r="V30" s="235">
        <v>890.130432</v>
      </c>
      <c r="W30" s="235">
        <v>940.436184</v>
      </c>
      <c r="X30" s="244">
        <f>(I30)+296</f>
        <v>1587.418312</v>
      </c>
    </row>
    <row r="31" s="220" customFormat="1" ht="15" customHeight="1" spans="1:24">
      <c r="A31" s="234">
        <v>13</v>
      </c>
      <c r="B31" s="235">
        <v>1503.786424</v>
      </c>
      <c r="C31" s="235">
        <v>1006.8712</v>
      </c>
      <c r="D31" s="235">
        <v>956.38552</v>
      </c>
      <c r="E31" s="235">
        <v>1781.62</v>
      </c>
      <c r="F31" s="235">
        <v>1828.769872</v>
      </c>
      <c r="G31" s="235">
        <v>1222.547472</v>
      </c>
      <c r="H31" s="235">
        <v>2785.151712</v>
      </c>
      <c r="I31" s="235">
        <v>1317.602376</v>
      </c>
      <c r="J31" s="235">
        <v>1107.625224</v>
      </c>
      <c r="K31" s="235">
        <v>1166.472264</v>
      </c>
      <c r="L31" s="235">
        <v>1681.198176</v>
      </c>
      <c r="M31" s="235">
        <v>1038.766896</v>
      </c>
      <c r="N31" s="235">
        <v>1026.007072</v>
      </c>
      <c r="O31" s="235">
        <v>894.479704</v>
      </c>
      <c r="P31" s="235">
        <v>904.799104</v>
      </c>
      <c r="Q31" s="235">
        <v>963.074608</v>
      </c>
      <c r="R31" s="235">
        <v>995.154712</v>
      </c>
      <c r="S31" s="235">
        <v>1428.92752</v>
      </c>
      <c r="T31" s="235">
        <v>914.409376</v>
      </c>
      <c r="U31" s="235">
        <v>972.885976</v>
      </c>
      <c r="V31" s="235">
        <v>904.799104</v>
      </c>
      <c r="W31" s="235">
        <v>956.607784</v>
      </c>
      <c r="X31" s="244">
        <f>(I31)+300</f>
        <v>1617.602376</v>
      </c>
    </row>
    <row r="32" s="220" customFormat="1" ht="15" customHeight="1" spans="1:24">
      <c r="A32" s="234">
        <v>13.5</v>
      </c>
      <c r="B32" s="235">
        <v>1550.973056</v>
      </c>
      <c r="C32" s="235">
        <v>1023.1632</v>
      </c>
      <c r="D32" s="235">
        <v>979.546536</v>
      </c>
      <c r="E32" s="235">
        <v>1830.1932</v>
      </c>
      <c r="F32" s="235">
        <v>1884.47736</v>
      </c>
      <c r="G32" s="235">
        <v>1255.438096</v>
      </c>
      <c r="H32" s="235">
        <v>2877.743704</v>
      </c>
      <c r="I32" s="235">
        <v>1352.18644</v>
      </c>
      <c r="J32" s="235">
        <v>1137.351232</v>
      </c>
      <c r="K32" s="235">
        <v>1197.997552</v>
      </c>
      <c r="L32" s="235">
        <v>1734.02608</v>
      </c>
      <c r="M32" s="235">
        <v>1066.005664</v>
      </c>
      <c r="N32" s="235">
        <v>1053.369936</v>
      </c>
      <c r="O32" s="235">
        <v>915.852024</v>
      </c>
      <c r="P32" s="235">
        <v>926.467776</v>
      </c>
      <c r="Q32" s="235">
        <v>986.913</v>
      </c>
      <c r="R32" s="235">
        <v>1019.966832</v>
      </c>
      <c r="S32" s="235">
        <v>1472.780928</v>
      </c>
      <c r="T32" s="235">
        <v>929.65356</v>
      </c>
      <c r="U32" s="235">
        <v>996.533856</v>
      </c>
      <c r="V32" s="235">
        <v>926.467776</v>
      </c>
      <c r="W32" s="235">
        <v>979.789968</v>
      </c>
      <c r="X32" s="244">
        <f>(I32)+304</f>
        <v>1656.18644</v>
      </c>
    </row>
    <row r="33" s="220" customFormat="1" ht="15" customHeight="1" spans="1:24">
      <c r="A33" s="234">
        <v>14</v>
      </c>
      <c r="B33" s="235">
        <v>1583.479688</v>
      </c>
      <c r="C33" s="235">
        <v>1032.4552</v>
      </c>
      <c r="D33" s="235">
        <v>995.718136</v>
      </c>
      <c r="E33" s="235">
        <v>1871.7664</v>
      </c>
      <c r="F33" s="235">
        <v>1922.674264</v>
      </c>
      <c r="G33" s="235">
        <v>1279.92872</v>
      </c>
      <c r="H33" s="235">
        <v>2951.725112</v>
      </c>
      <c r="I33" s="235">
        <v>1378.370504</v>
      </c>
      <c r="J33" s="235">
        <v>1162.586656</v>
      </c>
      <c r="K33" s="235">
        <v>1225.04284</v>
      </c>
      <c r="L33" s="235">
        <v>1768.253984</v>
      </c>
      <c r="M33" s="235">
        <v>1084.844432</v>
      </c>
      <c r="N33" s="235">
        <v>1073.722216</v>
      </c>
      <c r="O33" s="235">
        <v>930.224344</v>
      </c>
      <c r="P33" s="235">
        <v>941.136448</v>
      </c>
      <c r="Q33" s="235">
        <v>1003.751392</v>
      </c>
      <c r="R33" s="235">
        <v>1037.778952</v>
      </c>
      <c r="S33" s="235">
        <v>1499.134336</v>
      </c>
      <c r="T33" s="235">
        <v>937.908328</v>
      </c>
      <c r="U33" s="235">
        <v>1013.181736</v>
      </c>
      <c r="V33" s="235">
        <v>941.136448</v>
      </c>
      <c r="W33" s="235">
        <v>995.961568</v>
      </c>
      <c r="X33" s="244">
        <f>(I33)+308</f>
        <v>1686.370504</v>
      </c>
    </row>
    <row r="34" s="220" customFormat="1" ht="15" customHeight="1" spans="1:24">
      <c r="A34" s="234">
        <v>14.5</v>
      </c>
      <c r="B34" s="235">
        <v>1630.66632</v>
      </c>
      <c r="C34" s="235">
        <v>1048.7472</v>
      </c>
      <c r="D34" s="235">
        <v>1018.889736</v>
      </c>
      <c r="E34" s="235">
        <v>1920.3396</v>
      </c>
      <c r="F34" s="235">
        <v>1978.371168</v>
      </c>
      <c r="G34" s="235">
        <v>1312.819344</v>
      </c>
      <c r="H34" s="235">
        <v>3044.317104</v>
      </c>
      <c r="I34" s="235">
        <v>1412.965152</v>
      </c>
      <c r="J34" s="235">
        <v>1192.30208</v>
      </c>
      <c r="K34" s="235">
        <v>1256.568128</v>
      </c>
      <c r="L34" s="235">
        <v>1821.081888</v>
      </c>
      <c r="M34" s="235">
        <v>1112.0832</v>
      </c>
      <c r="N34" s="235">
        <v>1101.074496</v>
      </c>
      <c r="O34" s="235">
        <v>951.58608</v>
      </c>
      <c r="P34" s="235">
        <v>962.80512</v>
      </c>
      <c r="Q34" s="235">
        <v>1027.600368</v>
      </c>
      <c r="R34" s="235">
        <v>1062.591072</v>
      </c>
      <c r="S34" s="235">
        <v>1542.987744</v>
      </c>
      <c r="T34" s="235">
        <v>953.152512</v>
      </c>
      <c r="U34" s="235">
        <v>1036.829616</v>
      </c>
      <c r="V34" s="235">
        <v>962.80512</v>
      </c>
      <c r="W34" s="235">
        <v>1019.133168</v>
      </c>
      <c r="X34" s="244">
        <f>(I34)+312</f>
        <v>1724.965152</v>
      </c>
    </row>
    <row r="35" s="220" customFormat="1" ht="15" customHeight="1" spans="1:24">
      <c r="A35" s="234">
        <v>15</v>
      </c>
      <c r="B35" s="235">
        <v>1663.172952</v>
      </c>
      <c r="C35" s="235">
        <v>1058.0392</v>
      </c>
      <c r="D35" s="235">
        <v>1035.061336</v>
      </c>
      <c r="E35" s="235">
        <v>1961.9128</v>
      </c>
      <c r="F35" s="235">
        <v>2016.578656</v>
      </c>
      <c r="G35" s="235">
        <v>1337.309968</v>
      </c>
      <c r="H35" s="235">
        <v>3118.298512</v>
      </c>
      <c r="I35" s="235">
        <v>1439.149216</v>
      </c>
      <c r="J35" s="235">
        <v>1217.537504</v>
      </c>
      <c r="K35" s="235">
        <v>1283.613416</v>
      </c>
      <c r="L35" s="235">
        <v>1855.309792</v>
      </c>
      <c r="M35" s="235">
        <v>1130.921968</v>
      </c>
      <c r="N35" s="235">
        <v>1121.426776</v>
      </c>
      <c r="O35" s="235">
        <v>965.9584</v>
      </c>
      <c r="P35" s="235">
        <v>977.473792</v>
      </c>
      <c r="Q35" s="235">
        <v>1044.43876</v>
      </c>
      <c r="R35" s="235">
        <v>1080.403192</v>
      </c>
      <c r="S35" s="235">
        <v>1569.341152</v>
      </c>
      <c r="T35" s="235">
        <v>961.40728</v>
      </c>
      <c r="U35" s="235">
        <v>1053.477496</v>
      </c>
      <c r="V35" s="235">
        <v>977.473792</v>
      </c>
      <c r="W35" s="235">
        <v>1035.315352</v>
      </c>
      <c r="X35" s="244">
        <f>(I35)+316</f>
        <v>1755.149216</v>
      </c>
    </row>
    <row r="36" s="220" customFormat="1" ht="15" customHeight="1" spans="1:24">
      <c r="A36" s="234">
        <v>15.5</v>
      </c>
      <c r="B36" s="235">
        <v>1710.349</v>
      </c>
      <c r="C36" s="235">
        <v>1113.5312</v>
      </c>
      <c r="D36" s="235">
        <v>1097.422352</v>
      </c>
      <c r="E36" s="235">
        <v>2049.686</v>
      </c>
      <c r="F36" s="235">
        <v>2111.47556</v>
      </c>
      <c r="G36" s="235">
        <v>1409.400592</v>
      </c>
      <c r="H36" s="235">
        <v>3250.090504</v>
      </c>
      <c r="I36" s="235">
        <v>1512.93328</v>
      </c>
      <c r="J36" s="235">
        <v>1247.252928</v>
      </c>
      <c r="K36" s="235">
        <v>1315.138704</v>
      </c>
      <c r="L36" s="235">
        <v>1947.337696</v>
      </c>
      <c r="M36" s="235">
        <v>1197.360736</v>
      </c>
      <c r="N36" s="235">
        <v>1187.979056</v>
      </c>
      <c r="O36" s="235">
        <v>1026.53072</v>
      </c>
      <c r="P36" s="235">
        <v>1038.342464</v>
      </c>
      <c r="Q36" s="235">
        <v>1107.477152</v>
      </c>
      <c r="R36" s="235">
        <v>1144.415312</v>
      </c>
      <c r="S36" s="235">
        <v>1652.39456</v>
      </c>
      <c r="T36" s="235">
        <v>1015.851464</v>
      </c>
      <c r="U36" s="235">
        <v>1116.33596</v>
      </c>
      <c r="V36" s="235">
        <v>1038.342464</v>
      </c>
      <c r="W36" s="235">
        <v>1097.686952</v>
      </c>
      <c r="X36" s="244">
        <f>(I36)+320</f>
        <v>1832.93328</v>
      </c>
    </row>
    <row r="37" s="220" customFormat="1" ht="15" customHeight="1" spans="1:24">
      <c r="A37" s="234">
        <v>16</v>
      </c>
      <c r="B37" s="235">
        <v>1742.855632</v>
      </c>
      <c r="C37" s="235">
        <v>1122.8232</v>
      </c>
      <c r="D37" s="235">
        <v>1113.593952</v>
      </c>
      <c r="E37" s="235">
        <v>2091.2592</v>
      </c>
      <c r="F37" s="235">
        <v>2149.683048</v>
      </c>
      <c r="G37" s="235">
        <v>1433.880632</v>
      </c>
      <c r="H37" s="235">
        <v>3324.082496</v>
      </c>
      <c r="I37" s="235">
        <v>1539.117344</v>
      </c>
      <c r="J37" s="235">
        <v>1272.488352</v>
      </c>
      <c r="K37" s="235">
        <v>1342.183992</v>
      </c>
      <c r="L37" s="235">
        <v>1981.5656</v>
      </c>
      <c r="M37" s="235">
        <v>1216.199504</v>
      </c>
      <c r="N37" s="235">
        <v>1208.331336</v>
      </c>
      <c r="O37" s="235">
        <v>1040.892456</v>
      </c>
      <c r="P37" s="235">
        <v>1053.011136</v>
      </c>
      <c r="Q37" s="235">
        <v>1124.326128</v>
      </c>
      <c r="R37" s="235">
        <v>1162.227432</v>
      </c>
      <c r="S37" s="235">
        <v>1678.747968</v>
      </c>
      <c r="T37" s="235">
        <v>1024.095648</v>
      </c>
      <c r="U37" s="235">
        <v>1132.98384</v>
      </c>
      <c r="V37" s="235">
        <v>1053.011136</v>
      </c>
      <c r="W37" s="235">
        <v>1113.858552</v>
      </c>
      <c r="X37" s="244">
        <f>(I37)+324</f>
        <v>1863.117344</v>
      </c>
    </row>
    <row r="38" s="220" customFormat="1" ht="15" customHeight="1" spans="1:24">
      <c r="A38" s="234">
        <v>16.5</v>
      </c>
      <c r="B38" s="235">
        <v>1790.042264</v>
      </c>
      <c r="C38" s="235">
        <v>1139.1152</v>
      </c>
      <c r="D38" s="235">
        <v>1136.765552</v>
      </c>
      <c r="E38" s="235">
        <v>2139.8324</v>
      </c>
      <c r="F38" s="235">
        <v>2205.379952</v>
      </c>
      <c r="G38" s="235">
        <v>1466.771256</v>
      </c>
      <c r="H38" s="235">
        <v>3416.663904</v>
      </c>
      <c r="I38" s="235">
        <v>1573.711992</v>
      </c>
      <c r="J38" s="235">
        <v>1302.203776</v>
      </c>
      <c r="K38" s="235">
        <v>1373.70928</v>
      </c>
      <c r="L38" s="235">
        <v>2034.393504</v>
      </c>
      <c r="M38" s="235">
        <v>1243.438272</v>
      </c>
      <c r="N38" s="235">
        <v>1235.683616</v>
      </c>
      <c r="O38" s="235">
        <v>1062.264776</v>
      </c>
      <c r="P38" s="235">
        <v>1074.679808</v>
      </c>
      <c r="Q38" s="235">
        <v>1148.16452</v>
      </c>
      <c r="R38" s="235">
        <v>1187.039552</v>
      </c>
      <c r="S38" s="235">
        <v>1722.601376</v>
      </c>
      <c r="T38" s="235">
        <v>1039.350416</v>
      </c>
      <c r="U38" s="235">
        <v>1156.63172</v>
      </c>
      <c r="V38" s="235">
        <v>1074.679808</v>
      </c>
      <c r="W38" s="235">
        <v>1137.040736</v>
      </c>
      <c r="X38" s="244">
        <f>(I38)+328</f>
        <v>1901.711992</v>
      </c>
    </row>
    <row r="39" s="220" customFormat="1" ht="15" customHeight="1" spans="1:24">
      <c r="A39" s="234">
        <v>17</v>
      </c>
      <c r="B39" s="235">
        <v>1822.548896</v>
      </c>
      <c r="C39" s="235">
        <v>1148.4072</v>
      </c>
      <c r="D39" s="235">
        <v>1152.937152</v>
      </c>
      <c r="E39" s="235">
        <v>2181.4056</v>
      </c>
      <c r="F39" s="235">
        <v>2243.576856</v>
      </c>
      <c r="G39" s="235">
        <v>1491.26188</v>
      </c>
      <c r="H39" s="235">
        <v>3490.655896</v>
      </c>
      <c r="I39" s="235">
        <v>1599.896056</v>
      </c>
      <c r="J39" s="235">
        <v>1327.449784</v>
      </c>
      <c r="K39" s="235">
        <v>1400.754568</v>
      </c>
      <c r="L39" s="235">
        <v>2068.621408</v>
      </c>
      <c r="M39" s="235">
        <v>1262.27704</v>
      </c>
      <c r="N39" s="235">
        <v>1256.035896</v>
      </c>
      <c r="O39" s="235">
        <v>1076.637096</v>
      </c>
      <c r="P39" s="235">
        <v>1089.34848</v>
      </c>
      <c r="Q39" s="235">
        <v>1165.013496</v>
      </c>
      <c r="R39" s="235">
        <v>1204.851672</v>
      </c>
      <c r="S39" s="235">
        <v>1748.954784</v>
      </c>
      <c r="T39" s="235">
        <v>1047.5946</v>
      </c>
      <c r="U39" s="235">
        <v>1173.2796</v>
      </c>
      <c r="V39" s="235">
        <v>1089.34848</v>
      </c>
      <c r="W39" s="235">
        <v>1153.212336</v>
      </c>
      <c r="X39" s="244">
        <f>(I39)+332</f>
        <v>1931.896056</v>
      </c>
    </row>
    <row r="40" s="220" customFormat="1" ht="15" customHeight="1" spans="1:24">
      <c r="A40" s="234">
        <v>17.5</v>
      </c>
      <c r="B40" s="235">
        <v>1869.735528</v>
      </c>
      <c r="C40" s="235">
        <v>1164.6992</v>
      </c>
      <c r="D40" s="235">
        <v>1176.098168</v>
      </c>
      <c r="E40" s="235">
        <v>2229.9788</v>
      </c>
      <c r="F40" s="235">
        <v>2299.284344</v>
      </c>
      <c r="G40" s="235">
        <v>1524.152504</v>
      </c>
      <c r="H40" s="235">
        <v>3583.247888</v>
      </c>
      <c r="I40" s="235">
        <v>1634.48012</v>
      </c>
      <c r="J40" s="235">
        <v>1357.165208</v>
      </c>
      <c r="K40" s="235">
        <v>1432.29044</v>
      </c>
      <c r="L40" s="235">
        <v>2121.449312</v>
      </c>
      <c r="M40" s="235">
        <v>1289.515808</v>
      </c>
      <c r="N40" s="235">
        <v>1283.388176</v>
      </c>
      <c r="O40" s="235">
        <v>1097.998832</v>
      </c>
      <c r="P40" s="235">
        <v>1111.017152</v>
      </c>
      <c r="Q40" s="235">
        <v>1188.851888</v>
      </c>
      <c r="R40" s="235">
        <v>1229.663792</v>
      </c>
      <c r="S40" s="235">
        <v>1792.808192</v>
      </c>
      <c r="T40" s="235">
        <v>1062.849368</v>
      </c>
      <c r="U40" s="235">
        <v>1196.92748</v>
      </c>
      <c r="V40" s="235">
        <v>1111.017152</v>
      </c>
      <c r="W40" s="235">
        <v>1176.39452</v>
      </c>
      <c r="X40" s="244">
        <f>(I40)+336</f>
        <v>1970.48012</v>
      </c>
    </row>
    <row r="41" s="220" customFormat="1" ht="15" customHeight="1" spans="1:24">
      <c r="A41" s="234">
        <v>18</v>
      </c>
      <c r="B41" s="235">
        <v>1902.24216</v>
      </c>
      <c r="C41" s="235">
        <v>1173.9912</v>
      </c>
      <c r="D41" s="235">
        <v>1192.269768</v>
      </c>
      <c r="E41" s="235">
        <v>2271.552</v>
      </c>
      <c r="F41" s="235">
        <v>2337.481248</v>
      </c>
      <c r="G41" s="235">
        <v>1548.643128</v>
      </c>
      <c r="H41" s="235">
        <v>3657.229296</v>
      </c>
      <c r="I41" s="235">
        <v>1660.664184</v>
      </c>
      <c r="J41" s="235">
        <v>1382.400632</v>
      </c>
      <c r="K41" s="235">
        <v>1459.335728</v>
      </c>
      <c r="L41" s="235">
        <v>2155.677216</v>
      </c>
      <c r="M41" s="235">
        <v>1308.354576</v>
      </c>
      <c r="N41" s="235">
        <v>1303.740456</v>
      </c>
      <c r="O41" s="235">
        <v>1112.371152</v>
      </c>
      <c r="P41" s="235">
        <v>1125.685824</v>
      </c>
      <c r="Q41" s="235">
        <v>1205.69028</v>
      </c>
      <c r="R41" s="235">
        <v>1247.475912</v>
      </c>
      <c r="S41" s="235">
        <v>1819.1616</v>
      </c>
      <c r="T41" s="235">
        <v>1071.093552</v>
      </c>
      <c r="U41" s="235">
        <v>1213.57536</v>
      </c>
      <c r="V41" s="235">
        <v>1125.685824</v>
      </c>
      <c r="W41" s="235">
        <v>1192.56612</v>
      </c>
      <c r="X41" s="244">
        <f>(I41)+340</f>
        <v>2000.664184</v>
      </c>
    </row>
    <row r="42" s="220" customFormat="1" ht="15" customHeight="1" spans="1:24">
      <c r="A42" s="234">
        <v>18.5</v>
      </c>
      <c r="B42" s="235">
        <v>1949.428792</v>
      </c>
      <c r="C42" s="235">
        <v>1190.2832</v>
      </c>
      <c r="D42" s="235">
        <v>1215.441368</v>
      </c>
      <c r="E42" s="235">
        <v>2320.1252</v>
      </c>
      <c r="F42" s="235">
        <v>2393.178152</v>
      </c>
      <c r="G42" s="235">
        <v>1581.533752</v>
      </c>
      <c r="H42" s="235">
        <v>3749.821288</v>
      </c>
      <c r="I42" s="235">
        <v>1695.258832</v>
      </c>
      <c r="J42" s="235">
        <v>1412.116056</v>
      </c>
      <c r="K42" s="235">
        <v>1490.861016</v>
      </c>
      <c r="L42" s="235">
        <v>2208.50512</v>
      </c>
      <c r="M42" s="235">
        <v>1335.593344</v>
      </c>
      <c r="N42" s="235">
        <v>1331.092736</v>
      </c>
      <c r="O42" s="235">
        <v>1133.732888</v>
      </c>
      <c r="P42" s="235">
        <v>1147.354496</v>
      </c>
      <c r="Q42" s="235">
        <v>1229.539256</v>
      </c>
      <c r="R42" s="235">
        <v>1272.288032</v>
      </c>
      <c r="S42" s="235">
        <v>1863.015008</v>
      </c>
      <c r="T42" s="235">
        <v>1086.337736</v>
      </c>
      <c r="U42" s="235">
        <v>1237.22324</v>
      </c>
      <c r="V42" s="235">
        <v>1147.354496</v>
      </c>
      <c r="W42" s="235">
        <v>1215.73772</v>
      </c>
      <c r="X42" s="244">
        <f>(I42)+344</f>
        <v>2039.258832</v>
      </c>
    </row>
    <row r="43" s="220" customFormat="1" ht="15" customHeight="1" spans="1:24">
      <c r="A43" s="234">
        <v>19</v>
      </c>
      <c r="B43" s="235">
        <v>1981.935424</v>
      </c>
      <c r="C43" s="235">
        <v>1199.5752</v>
      </c>
      <c r="D43" s="235">
        <v>1231.612968</v>
      </c>
      <c r="E43" s="235">
        <v>2361.6984</v>
      </c>
      <c r="F43" s="235">
        <v>2431.38564</v>
      </c>
      <c r="G43" s="235">
        <v>1606.013792</v>
      </c>
      <c r="H43" s="235">
        <v>3823.802696</v>
      </c>
      <c r="I43" s="235">
        <v>1721.442896</v>
      </c>
      <c r="J43" s="235">
        <v>1437.35148</v>
      </c>
      <c r="K43" s="235">
        <v>1517.906304</v>
      </c>
      <c r="L43" s="235">
        <v>2242.733024</v>
      </c>
      <c r="M43" s="235">
        <v>1354.421528</v>
      </c>
      <c r="N43" s="235">
        <v>1351.445016</v>
      </c>
      <c r="O43" s="235">
        <v>1148.105208</v>
      </c>
      <c r="P43" s="235">
        <v>1162.023168</v>
      </c>
      <c r="Q43" s="235">
        <v>1246.377648</v>
      </c>
      <c r="R43" s="235">
        <v>1290.100152</v>
      </c>
      <c r="S43" s="235">
        <v>1889.368416</v>
      </c>
      <c r="T43" s="235">
        <v>1094.592504</v>
      </c>
      <c r="U43" s="235">
        <v>1253.87112</v>
      </c>
      <c r="V43" s="235">
        <v>1162.023168</v>
      </c>
      <c r="W43" s="235">
        <v>1231.919904</v>
      </c>
      <c r="X43" s="244">
        <f>(I43)+348</f>
        <v>2069.442896</v>
      </c>
    </row>
    <row r="44" s="220" customFormat="1" ht="15" customHeight="1" spans="1:24">
      <c r="A44" s="234">
        <v>19.5</v>
      </c>
      <c r="B44" s="235">
        <v>2029.111472</v>
      </c>
      <c r="C44" s="235">
        <v>1215.8672</v>
      </c>
      <c r="D44" s="235">
        <v>1254.773984</v>
      </c>
      <c r="E44" s="235">
        <v>2410.2716</v>
      </c>
      <c r="F44" s="235">
        <v>2487.082544</v>
      </c>
      <c r="G44" s="235">
        <v>1638.904416</v>
      </c>
      <c r="H44" s="235">
        <v>3916.394688</v>
      </c>
      <c r="I44" s="235">
        <v>1756.02696</v>
      </c>
      <c r="J44" s="235">
        <v>1467.066904</v>
      </c>
      <c r="K44" s="235">
        <v>1549.431592</v>
      </c>
      <c r="L44" s="235">
        <v>2295.560928</v>
      </c>
      <c r="M44" s="235">
        <v>1381.660296</v>
      </c>
      <c r="N44" s="235">
        <v>1378.797296</v>
      </c>
      <c r="O44" s="235">
        <v>1169.477528</v>
      </c>
      <c r="P44" s="235">
        <v>1183.69184</v>
      </c>
      <c r="Q44" s="235">
        <v>1270.226624</v>
      </c>
      <c r="R44" s="235">
        <v>1314.912272</v>
      </c>
      <c r="S44" s="235">
        <v>1933.221824</v>
      </c>
      <c r="T44" s="235">
        <v>1109.836688</v>
      </c>
      <c r="U44" s="235">
        <v>1277.519</v>
      </c>
      <c r="V44" s="235">
        <v>1183.69184</v>
      </c>
      <c r="W44" s="235">
        <v>1255.091504</v>
      </c>
      <c r="X44" s="244">
        <f>(I44)+352</f>
        <v>2108.02696</v>
      </c>
    </row>
    <row r="45" s="221" customFormat="1" ht="15" customHeight="1" spans="1:24">
      <c r="A45" s="234">
        <v>20</v>
      </c>
      <c r="B45" s="235">
        <v>2061.618104</v>
      </c>
      <c r="C45" s="235">
        <v>1225.1592</v>
      </c>
      <c r="D45" s="235">
        <v>1270.945584</v>
      </c>
      <c r="E45" s="235">
        <v>2451.8448</v>
      </c>
      <c r="F45" s="235">
        <v>2525.279448</v>
      </c>
      <c r="G45" s="235">
        <v>1663.39504</v>
      </c>
      <c r="H45" s="235">
        <v>3990.38668</v>
      </c>
      <c r="I45" s="235">
        <v>1782.211024</v>
      </c>
      <c r="J45" s="235">
        <v>1492.302328</v>
      </c>
      <c r="K45" s="235">
        <v>1576.47688</v>
      </c>
      <c r="L45" s="235">
        <v>2329.788832</v>
      </c>
      <c r="M45" s="235">
        <v>1400.499064</v>
      </c>
      <c r="N45" s="235">
        <v>1399.16016</v>
      </c>
      <c r="O45" s="235">
        <v>1183.839264</v>
      </c>
      <c r="P45" s="235">
        <v>1198.360512</v>
      </c>
      <c r="Q45" s="235">
        <v>1287.065016</v>
      </c>
      <c r="R45" s="235">
        <v>1332.724392</v>
      </c>
      <c r="S45" s="235">
        <v>1959.575232</v>
      </c>
      <c r="T45" s="235">
        <v>1118.091456</v>
      </c>
      <c r="U45" s="235">
        <v>1294.177464</v>
      </c>
      <c r="V45" s="235">
        <v>1198.360512</v>
      </c>
      <c r="W45" s="235">
        <v>1271.263104</v>
      </c>
      <c r="X45" s="244">
        <f>(I45)+356</f>
        <v>2138.211024</v>
      </c>
    </row>
    <row r="46" spans="1:24">
      <c r="A46" s="234">
        <v>20.5</v>
      </c>
      <c r="B46" s="235">
        <v>2108.804736</v>
      </c>
      <c r="C46" s="235">
        <v>1241.4512</v>
      </c>
      <c r="D46" s="235">
        <v>1294.117184</v>
      </c>
      <c r="E46" s="235">
        <v>2500.418</v>
      </c>
      <c r="F46" s="235">
        <v>2580.986936</v>
      </c>
      <c r="G46" s="235">
        <v>1696.285664</v>
      </c>
      <c r="H46" s="235">
        <v>4082.968088</v>
      </c>
      <c r="I46" s="235">
        <v>1816.805672</v>
      </c>
      <c r="J46" s="235">
        <v>1522.028336</v>
      </c>
      <c r="K46" s="235">
        <v>1608.002168</v>
      </c>
      <c r="L46" s="235">
        <v>2382.616736</v>
      </c>
      <c r="M46" s="235">
        <v>1427.737832</v>
      </c>
      <c r="N46" s="235">
        <v>1426.51244</v>
      </c>
      <c r="O46" s="235">
        <v>1205.211584</v>
      </c>
      <c r="P46" s="235">
        <v>1220.029184</v>
      </c>
      <c r="Q46" s="235">
        <v>1310.903408</v>
      </c>
      <c r="R46" s="235">
        <v>1357.536512</v>
      </c>
      <c r="S46" s="235">
        <v>2003.42864</v>
      </c>
      <c r="T46" s="235">
        <v>1133.33564</v>
      </c>
      <c r="U46" s="235">
        <v>1317.825344</v>
      </c>
      <c r="V46" s="235">
        <v>1220.029184</v>
      </c>
      <c r="W46" s="235">
        <v>1294.445288</v>
      </c>
      <c r="X46" s="244">
        <f>(I46)+360</f>
        <v>2176.805672</v>
      </c>
    </row>
    <row r="47" spans="1:24">
      <c r="A47" s="234" t="s">
        <v>2337</v>
      </c>
      <c r="B47" s="235">
        <v>104.79424</v>
      </c>
      <c r="C47" s="235">
        <v>54.986</v>
      </c>
      <c r="D47" s="235">
        <v>56.383088</v>
      </c>
      <c r="E47" s="235">
        <v>120.0776</v>
      </c>
      <c r="F47" s="235">
        <v>120.967328</v>
      </c>
      <c r="G47" s="235">
        <v>82.496728</v>
      </c>
      <c r="H47" s="235">
        <v>163.577776</v>
      </c>
      <c r="I47" s="235">
        <v>100.312736</v>
      </c>
      <c r="J47" s="235">
        <v>80.187064</v>
      </c>
      <c r="K47" s="235">
        <v>83.044744</v>
      </c>
      <c r="L47" s="235">
        <v>104.79424</v>
      </c>
      <c r="M47" s="235">
        <v>62.641144</v>
      </c>
      <c r="N47" s="235">
        <v>62.299544</v>
      </c>
      <c r="O47" s="235">
        <v>50.995832</v>
      </c>
      <c r="P47" s="235">
        <v>51.22868</v>
      </c>
      <c r="Q47" s="235">
        <v>57.907184</v>
      </c>
      <c r="R47" s="235">
        <v>60.055736</v>
      </c>
      <c r="S47" s="235">
        <v>85.47016</v>
      </c>
      <c r="T47" s="235">
        <v>49.1648</v>
      </c>
      <c r="U47" s="235">
        <v>57.695504</v>
      </c>
      <c r="V47" s="235">
        <v>48.466256</v>
      </c>
      <c r="W47" s="235">
        <v>56.404256</v>
      </c>
      <c r="X47" s="244">
        <f>(I47)+13</f>
        <v>113.312736</v>
      </c>
    </row>
    <row r="48" spans="1:24">
      <c r="A48" s="234" t="s">
        <v>2338</v>
      </c>
      <c r="B48" s="235">
        <v>101.020064</v>
      </c>
      <c r="C48" s="235">
        <v>52.9476</v>
      </c>
      <c r="D48" s="235">
        <v>53.762568</v>
      </c>
      <c r="E48" s="235">
        <v>114.864</v>
      </c>
      <c r="F48" s="235">
        <v>119.59572</v>
      </c>
      <c r="G48" s="235">
        <v>80.447744</v>
      </c>
      <c r="H48" s="235">
        <v>159.85652</v>
      </c>
      <c r="I48" s="235">
        <v>99.084992</v>
      </c>
      <c r="J48" s="235">
        <v>78.233336</v>
      </c>
      <c r="K48" s="235">
        <v>81.038096</v>
      </c>
      <c r="L48" s="235">
        <v>101.020064</v>
      </c>
      <c r="M48" s="235">
        <v>60.973184</v>
      </c>
      <c r="N48" s="235">
        <v>59.149824</v>
      </c>
      <c r="O48" s="235">
        <v>48.66108</v>
      </c>
      <c r="P48" s="235">
        <v>48.883344</v>
      </c>
      <c r="Q48" s="235">
        <v>55.48776</v>
      </c>
      <c r="R48" s="235">
        <v>57.541056</v>
      </c>
      <c r="S48" s="235">
        <v>85.269064</v>
      </c>
      <c r="T48" s="235">
        <v>47.33808</v>
      </c>
      <c r="U48" s="235">
        <v>55.000896</v>
      </c>
      <c r="V48" s="235">
        <v>46.269096</v>
      </c>
      <c r="W48" s="235">
        <v>53.783736</v>
      </c>
      <c r="X48" s="244">
        <f>(I48)+13</f>
        <v>112.084992</v>
      </c>
    </row>
    <row r="49" spans="1:24">
      <c r="A49" s="234" t="s">
        <v>2339</v>
      </c>
      <c r="B49" s="235">
        <v>96.111432</v>
      </c>
      <c r="C49" s="235">
        <v>44.15464</v>
      </c>
      <c r="D49" s="235">
        <v>50.579128</v>
      </c>
      <c r="E49" s="235">
        <v>96.746536</v>
      </c>
      <c r="F49" s="235">
        <v>105.711856</v>
      </c>
      <c r="G49" s="235">
        <v>75.803712</v>
      </c>
      <c r="H49" s="235">
        <v>150.21684</v>
      </c>
      <c r="I49" s="235">
        <v>94.168912</v>
      </c>
      <c r="J49" s="235">
        <v>74.922888</v>
      </c>
      <c r="K49" s="235">
        <v>76.161216</v>
      </c>
      <c r="L49" s="235">
        <v>96.111432</v>
      </c>
      <c r="M49" s="235">
        <v>59.070408</v>
      </c>
      <c r="N49" s="235">
        <v>54.780976</v>
      </c>
      <c r="O49" s="235">
        <v>45.403552</v>
      </c>
      <c r="P49" s="235">
        <v>43.255</v>
      </c>
      <c r="Q49" s="235">
        <v>52.029136</v>
      </c>
      <c r="R49" s="235">
        <v>55.087912</v>
      </c>
      <c r="S49" s="235">
        <v>84.110304</v>
      </c>
      <c r="T49" s="235">
        <v>38.96848</v>
      </c>
      <c r="U49" s="235">
        <v>50.579128</v>
      </c>
      <c r="V49" s="235">
        <v>44.52508</v>
      </c>
      <c r="W49" s="235">
        <v>48.980944</v>
      </c>
      <c r="X49" s="244">
        <f>(I49)+12</f>
        <v>106.168912</v>
      </c>
    </row>
    <row r="50" spans="1:24">
      <c r="A50" s="234" t="s">
        <v>2340</v>
      </c>
      <c r="B50" s="235">
        <v>92.920544</v>
      </c>
      <c r="C50" s="235">
        <v>41.88456</v>
      </c>
      <c r="D50" s="235">
        <v>49.3992</v>
      </c>
      <c r="E50" s="235">
        <v>90.99432</v>
      </c>
      <c r="F50" s="235">
        <v>101.81184</v>
      </c>
      <c r="G50" s="235">
        <v>78.709208</v>
      </c>
      <c r="H50" s="235">
        <v>145.56536</v>
      </c>
      <c r="I50" s="235">
        <v>92.830224</v>
      </c>
      <c r="J50" s="235">
        <v>79.161968</v>
      </c>
      <c r="K50" s="235">
        <v>79.161968</v>
      </c>
      <c r="L50" s="235">
        <v>95.481872</v>
      </c>
      <c r="M50" s="235">
        <v>57.795224</v>
      </c>
      <c r="N50" s="235">
        <v>46.38276</v>
      </c>
      <c r="O50" s="235">
        <v>46.224</v>
      </c>
      <c r="P50" s="235">
        <v>44.244792</v>
      </c>
      <c r="Q50" s="235">
        <v>46.414512</v>
      </c>
      <c r="R50" s="235">
        <v>52.41564</v>
      </c>
      <c r="S50" s="235">
        <v>83.830016</v>
      </c>
      <c r="T50" s="235">
        <v>37.01592</v>
      </c>
      <c r="U50" s="235">
        <v>47.8116</v>
      </c>
      <c r="V50" s="235">
        <v>46.351008</v>
      </c>
      <c r="W50" s="235">
        <v>46.224</v>
      </c>
      <c r="X50" s="244">
        <f>(I50)+11</f>
        <v>103.830224</v>
      </c>
    </row>
    <row r="51" spans="1:11">
      <c r="A51" s="236"/>
      <c r="K51" s="222" t="s">
        <v>2341</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211" customWidth="1"/>
    <col min="2" max="3" width="15.625" style="211" customWidth="1"/>
    <col min="4" max="4" width="29.75" style="211" customWidth="1"/>
    <col min="5" max="5" width="15.625" style="211" customWidth="1"/>
    <col min="6" max="16373" width="9" style="211"/>
  </cols>
  <sheetData>
    <row r="1" s="211" customFormat="1" ht="54" customHeight="1" spans="1:6">
      <c r="A1" s="212" t="s">
        <v>2342</v>
      </c>
      <c r="B1" s="212"/>
      <c r="C1" s="212"/>
      <c r="D1" s="212"/>
      <c r="E1" s="212"/>
      <c r="F1" s="213" t="s">
        <v>62</v>
      </c>
    </row>
    <row r="2" s="211" customFormat="1" ht="23" customHeight="1" spans="1:6">
      <c r="A2" s="214" t="s">
        <v>424</v>
      </c>
      <c r="B2" s="214" t="s">
        <v>2343</v>
      </c>
      <c r="C2" s="215"/>
      <c r="D2" s="214" t="s">
        <v>424</v>
      </c>
      <c r="E2" s="214" t="s">
        <v>2343</v>
      </c>
      <c r="F2" s="213" t="s">
        <v>2344</v>
      </c>
    </row>
    <row r="3" s="211" customFormat="1" customHeight="1" spans="1:5">
      <c r="A3" s="216" t="s">
        <v>2345</v>
      </c>
      <c r="B3" s="216" t="s">
        <v>425</v>
      </c>
      <c r="C3" s="215"/>
      <c r="D3" s="216" t="s">
        <v>2346</v>
      </c>
      <c r="E3" s="216" t="s">
        <v>1803</v>
      </c>
    </row>
    <row r="4" s="211" customFormat="1" customHeight="1" spans="1:5">
      <c r="A4" s="216" t="s">
        <v>2347</v>
      </c>
      <c r="B4" s="216" t="s">
        <v>425</v>
      </c>
      <c r="C4" s="215"/>
      <c r="D4" s="216" t="s">
        <v>2348</v>
      </c>
      <c r="E4" s="216" t="s">
        <v>1803</v>
      </c>
    </row>
    <row r="5" s="211" customFormat="1" customHeight="1" spans="1:5">
      <c r="A5" s="216" t="s">
        <v>2349</v>
      </c>
      <c r="B5" s="216" t="s">
        <v>425</v>
      </c>
      <c r="C5" s="215"/>
      <c r="D5" s="216" t="s">
        <v>2350</v>
      </c>
      <c r="E5" s="216" t="s">
        <v>1804</v>
      </c>
    </row>
    <row r="6" s="211" customFormat="1" customHeight="1" spans="1:5">
      <c r="A6" s="216" t="s">
        <v>2351</v>
      </c>
      <c r="B6" s="216" t="s">
        <v>425</v>
      </c>
      <c r="C6" s="215"/>
      <c r="D6" s="216" t="s">
        <v>2352</v>
      </c>
      <c r="E6" s="216" t="s">
        <v>1804</v>
      </c>
    </row>
    <row r="7" s="211" customFormat="1" customHeight="1" spans="1:5">
      <c r="A7" s="216" t="s">
        <v>2353</v>
      </c>
      <c r="B7" s="216" t="s">
        <v>425</v>
      </c>
      <c r="C7" s="215"/>
      <c r="D7" s="216" t="s">
        <v>2354</v>
      </c>
      <c r="E7" s="216" t="s">
        <v>1804</v>
      </c>
    </row>
    <row r="8" s="211" customFormat="1" customHeight="1" spans="1:5">
      <c r="A8" s="216" t="s">
        <v>2355</v>
      </c>
      <c r="B8" s="216" t="s">
        <v>425</v>
      </c>
      <c r="C8" s="215"/>
      <c r="D8" s="216" t="s">
        <v>2356</v>
      </c>
      <c r="E8" s="216" t="s">
        <v>1804</v>
      </c>
    </row>
    <row r="9" s="211" customFormat="1" customHeight="1" spans="1:5">
      <c r="A9" s="216" t="s">
        <v>2357</v>
      </c>
      <c r="B9" s="216" t="s">
        <v>425</v>
      </c>
      <c r="C9" s="215"/>
      <c r="D9" s="216" t="s">
        <v>2358</v>
      </c>
      <c r="E9" s="216" t="s">
        <v>1804</v>
      </c>
    </row>
    <row r="10" s="211" customFormat="1" customHeight="1" spans="1:5">
      <c r="A10" s="216" t="s">
        <v>2359</v>
      </c>
      <c r="B10" s="216" t="s">
        <v>425</v>
      </c>
      <c r="C10" s="215"/>
      <c r="D10" s="216" t="s">
        <v>2360</v>
      </c>
      <c r="E10" s="216" t="s">
        <v>1804</v>
      </c>
    </row>
    <row r="11" s="211" customFormat="1" customHeight="1" spans="1:5">
      <c r="A11" s="216" t="s">
        <v>2361</v>
      </c>
      <c r="B11" s="216" t="s">
        <v>581</v>
      </c>
      <c r="C11" s="215"/>
      <c r="D11" s="216" t="s">
        <v>2362</v>
      </c>
      <c r="E11" s="216" t="s">
        <v>1804</v>
      </c>
    </row>
    <row r="12" s="211" customFormat="1" customHeight="1" spans="1:5">
      <c r="A12" s="216" t="s">
        <v>2363</v>
      </c>
      <c r="B12" s="216" t="s">
        <v>581</v>
      </c>
      <c r="C12" s="215"/>
      <c r="D12" s="216" t="s">
        <v>2364</v>
      </c>
      <c r="E12" s="216" t="s">
        <v>1804</v>
      </c>
    </row>
    <row r="13" s="211" customFormat="1" customHeight="1" spans="1:5">
      <c r="A13" s="216" t="s">
        <v>2365</v>
      </c>
      <c r="B13" s="216" t="s">
        <v>1798</v>
      </c>
      <c r="C13" s="215"/>
      <c r="D13" s="216" t="s">
        <v>2366</v>
      </c>
      <c r="E13" s="216" t="s">
        <v>1804</v>
      </c>
    </row>
    <row r="14" s="211" customFormat="1" customHeight="1" spans="1:5">
      <c r="A14" s="216" t="s">
        <v>2367</v>
      </c>
      <c r="B14" s="216" t="s">
        <v>2335</v>
      </c>
      <c r="C14" s="215"/>
      <c r="D14" s="216" t="s">
        <v>2368</v>
      </c>
      <c r="E14" s="216" t="s">
        <v>1804</v>
      </c>
    </row>
    <row r="15" s="211" customFormat="1" customHeight="1" spans="1:5">
      <c r="A15" s="216" t="s">
        <v>2369</v>
      </c>
      <c r="B15" s="216" t="s">
        <v>1800</v>
      </c>
      <c r="C15" s="215"/>
      <c r="D15" s="216" t="s">
        <v>2370</v>
      </c>
      <c r="E15" s="216" t="s">
        <v>1804</v>
      </c>
    </row>
    <row r="16" s="211" customFormat="1" customHeight="1" spans="1:5">
      <c r="A16" s="216" t="s">
        <v>2371</v>
      </c>
      <c r="B16" s="216" t="s">
        <v>1801</v>
      </c>
      <c r="C16" s="215"/>
      <c r="D16" s="216" t="s">
        <v>2372</v>
      </c>
      <c r="E16" s="216" t="s">
        <v>1804</v>
      </c>
    </row>
    <row r="17" s="211" customFormat="1" customHeight="1" spans="1:5">
      <c r="A17" s="216" t="s">
        <v>2373</v>
      </c>
      <c r="B17" s="216" t="s">
        <v>1801</v>
      </c>
      <c r="C17" s="215"/>
      <c r="D17" s="216" t="s">
        <v>2374</v>
      </c>
      <c r="E17" s="216" t="s">
        <v>1804</v>
      </c>
    </row>
    <row r="18" s="211" customFormat="1" customHeight="1" spans="1:5">
      <c r="A18" s="216" t="s">
        <v>2375</v>
      </c>
      <c r="B18" s="216" t="s">
        <v>1801</v>
      </c>
      <c r="C18" s="215"/>
      <c r="D18" s="216" t="s">
        <v>2376</v>
      </c>
      <c r="E18" s="216" t="s">
        <v>1804</v>
      </c>
    </row>
    <row r="19" s="211" customFormat="1" customHeight="1" spans="1:5">
      <c r="A19" s="216" t="s">
        <v>2377</v>
      </c>
      <c r="B19" s="216" t="s">
        <v>1801</v>
      </c>
      <c r="C19" s="215"/>
      <c r="D19" s="216" t="s">
        <v>2378</v>
      </c>
      <c r="E19" s="216" t="s">
        <v>1804</v>
      </c>
    </row>
    <row r="20" s="211" customFormat="1" customHeight="1" spans="1:5">
      <c r="A20" s="216" t="s">
        <v>2379</v>
      </c>
      <c r="B20" s="216" t="s">
        <v>1801</v>
      </c>
      <c r="C20" s="215"/>
      <c r="D20" s="216" t="s">
        <v>2380</v>
      </c>
      <c r="E20" s="216" t="s">
        <v>1804</v>
      </c>
    </row>
    <row r="21" s="211" customFormat="1" customHeight="1" spans="1:5">
      <c r="A21" s="216" t="s">
        <v>2381</v>
      </c>
      <c r="B21" s="216" t="s">
        <v>1801</v>
      </c>
      <c r="C21" s="215"/>
      <c r="D21" s="216" t="s">
        <v>2382</v>
      </c>
      <c r="E21" s="216" t="s">
        <v>1804</v>
      </c>
    </row>
    <row r="22" s="211" customFormat="1" customHeight="1" spans="1:5">
      <c r="A22" s="216" t="s">
        <v>2383</v>
      </c>
      <c r="B22" s="216" t="s">
        <v>1801</v>
      </c>
      <c r="C22" s="215"/>
      <c r="D22" s="216" t="s">
        <v>2384</v>
      </c>
      <c r="E22" s="216" t="s">
        <v>1804</v>
      </c>
    </row>
    <row r="23" s="211" customFormat="1" customHeight="1" spans="1:5">
      <c r="A23" s="216" t="s">
        <v>2385</v>
      </c>
      <c r="B23" s="216" t="s">
        <v>1801</v>
      </c>
      <c r="C23" s="215"/>
      <c r="D23" s="216" t="s">
        <v>2386</v>
      </c>
      <c r="E23" s="216" t="s">
        <v>1804</v>
      </c>
    </row>
    <row r="24" s="211" customFormat="1" customHeight="1" spans="1:5">
      <c r="A24" s="216" t="s">
        <v>2387</v>
      </c>
      <c r="B24" s="216" t="s">
        <v>1801</v>
      </c>
      <c r="C24" s="215"/>
      <c r="D24" s="216" t="s">
        <v>2388</v>
      </c>
      <c r="E24" s="216" t="s">
        <v>1804</v>
      </c>
    </row>
    <row r="25" s="211" customFormat="1" customHeight="1" spans="1:5">
      <c r="A25" s="216" t="s">
        <v>2389</v>
      </c>
      <c r="B25" s="216" t="s">
        <v>1801</v>
      </c>
      <c r="C25" s="215"/>
      <c r="D25" s="216" t="s">
        <v>2390</v>
      </c>
      <c r="E25" s="216" t="s">
        <v>1804</v>
      </c>
    </row>
    <row r="26" s="211" customFormat="1" customHeight="1" spans="1:5">
      <c r="A26" s="216" t="s">
        <v>2391</v>
      </c>
      <c r="B26" s="216" t="s">
        <v>1801</v>
      </c>
      <c r="C26" s="215"/>
      <c r="D26" s="216" t="s">
        <v>2392</v>
      </c>
      <c r="E26" s="216" t="s">
        <v>1804</v>
      </c>
    </row>
    <row r="27" s="211" customFormat="1" customHeight="1" spans="1:5">
      <c r="A27" s="216" t="s">
        <v>2393</v>
      </c>
      <c r="B27" s="216" t="s">
        <v>1801</v>
      </c>
      <c r="C27" s="215"/>
      <c r="D27" s="216" t="s">
        <v>2394</v>
      </c>
      <c r="E27" s="216" t="s">
        <v>1804</v>
      </c>
    </row>
    <row r="28" s="211" customFormat="1" customHeight="1" spans="1:5">
      <c r="A28" s="216" t="s">
        <v>2395</v>
      </c>
      <c r="B28" s="216" t="s">
        <v>1801</v>
      </c>
      <c r="C28" s="215"/>
      <c r="D28" s="216" t="s">
        <v>2396</v>
      </c>
      <c r="E28" s="216" t="s">
        <v>1804</v>
      </c>
    </row>
    <row r="29" s="211" customFormat="1" customHeight="1" spans="1:5">
      <c r="A29" s="216" t="s">
        <v>2397</v>
      </c>
      <c r="B29" s="216" t="s">
        <v>1801</v>
      </c>
      <c r="C29" s="215"/>
      <c r="D29" s="216" t="s">
        <v>2398</v>
      </c>
      <c r="E29" s="216" t="s">
        <v>1804</v>
      </c>
    </row>
    <row r="30" s="211" customFormat="1" customHeight="1" spans="1:5">
      <c r="A30" s="216" t="s">
        <v>2399</v>
      </c>
      <c r="B30" s="216" t="s">
        <v>1801</v>
      </c>
      <c r="C30" s="215"/>
      <c r="D30" s="216" t="s">
        <v>2400</v>
      </c>
      <c r="E30" s="216" t="s">
        <v>1804</v>
      </c>
    </row>
    <row r="31" s="211" customFormat="1" customHeight="1" spans="1:5">
      <c r="A31" s="216" t="s">
        <v>2401</v>
      </c>
      <c r="B31" s="216" t="s">
        <v>1801</v>
      </c>
      <c r="C31" s="215"/>
      <c r="D31" s="216" t="s">
        <v>2402</v>
      </c>
      <c r="E31" s="216" t="s">
        <v>1804</v>
      </c>
    </row>
    <row r="32" s="211" customFormat="1" customHeight="1" spans="1:5">
      <c r="A32" s="216" t="s">
        <v>2403</v>
      </c>
      <c r="B32" s="216" t="s">
        <v>1801</v>
      </c>
      <c r="C32" s="215"/>
      <c r="D32" s="216" t="s">
        <v>2404</v>
      </c>
      <c r="E32" s="216" t="s">
        <v>1804</v>
      </c>
    </row>
    <row r="33" s="211" customFormat="1" customHeight="1" spans="1:5">
      <c r="A33" s="216" t="s">
        <v>2405</v>
      </c>
      <c r="B33" s="216" t="s">
        <v>1801</v>
      </c>
      <c r="C33" s="215"/>
      <c r="D33" s="216" t="s">
        <v>2406</v>
      </c>
      <c r="E33" s="216" t="s">
        <v>1804</v>
      </c>
    </row>
    <row r="34" s="211" customFormat="1" customHeight="1" spans="1:5">
      <c r="A34" s="216" t="s">
        <v>2407</v>
      </c>
      <c r="B34" s="216" t="s">
        <v>1801</v>
      </c>
      <c r="C34" s="215"/>
      <c r="D34" s="216" t="s">
        <v>2408</v>
      </c>
      <c r="E34" s="216" t="s">
        <v>1804</v>
      </c>
    </row>
    <row r="35" s="211" customFormat="1" customHeight="1" spans="1:5">
      <c r="A35" s="216" t="s">
        <v>2409</v>
      </c>
      <c r="B35" s="216" t="s">
        <v>1801</v>
      </c>
      <c r="C35" s="215"/>
      <c r="D35" s="216" t="s">
        <v>2410</v>
      </c>
      <c r="E35" s="216" t="s">
        <v>1804</v>
      </c>
    </row>
    <row r="36" s="211" customFormat="1" customHeight="1" spans="1:5">
      <c r="A36" s="216" t="s">
        <v>2411</v>
      </c>
      <c r="B36" s="216" t="s">
        <v>1801</v>
      </c>
      <c r="C36" s="215"/>
      <c r="D36" s="216" t="s">
        <v>2412</v>
      </c>
      <c r="E36" s="216" t="s">
        <v>1804</v>
      </c>
    </row>
    <row r="37" s="211" customFormat="1" customHeight="1" spans="1:5">
      <c r="A37" s="216" t="s">
        <v>2413</v>
      </c>
      <c r="B37" s="216" t="s">
        <v>1801</v>
      </c>
      <c r="C37" s="215"/>
      <c r="D37" s="216" t="s">
        <v>2414</v>
      </c>
      <c r="E37" s="216" t="s">
        <v>1804</v>
      </c>
    </row>
    <row r="38" s="211" customFormat="1" customHeight="1" spans="1:5">
      <c r="A38" s="216" t="s">
        <v>2415</v>
      </c>
      <c r="B38" s="216" t="s">
        <v>1801</v>
      </c>
      <c r="C38" s="215"/>
      <c r="D38" s="216" t="s">
        <v>2416</v>
      </c>
      <c r="E38" s="216" t="s">
        <v>1804</v>
      </c>
    </row>
    <row r="39" s="211" customFormat="1" customHeight="1" spans="1:5">
      <c r="A39" s="216" t="s">
        <v>2417</v>
      </c>
      <c r="B39" s="216" t="s">
        <v>1801</v>
      </c>
      <c r="C39" s="215"/>
      <c r="D39" s="216" t="s">
        <v>2418</v>
      </c>
      <c r="E39" s="216" t="s">
        <v>1804</v>
      </c>
    </row>
    <row r="40" s="211" customFormat="1" customHeight="1" spans="1:5">
      <c r="A40" s="216" t="s">
        <v>2419</v>
      </c>
      <c r="B40" s="216" t="s">
        <v>1802</v>
      </c>
      <c r="C40" s="215"/>
      <c r="D40" s="216" t="s">
        <v>2420</v>
      </c>
      <c r="E40" s="216" t="s">
        <v>1804</v>
      </c>
    </row>
    <row r="41" s="211" customFormat="1" customHeight="1" spans="1:5">
      <c r="A41" s="216" t="s">
        <v>2421</v>
      </c>
      <c r="B41" s="216" t="s">
        <v>1802</v>
      </c>
      <c r="C41" s="215"/>
      <c r="D41" s="216" t="s">
        <v>2422</v>
      </c>
      <c r="E41" s="216" t="s">
        <v>1804</v>
      </c>
    </row>
    <row r="42" s="211" customFormat="1" customHeight="1" spans="1:5">
      <c r="A42" s="216" t="s">
        <v>2423</v>
      </c>
      <c r="B42" s="216" t="s">
        <v>1802</v>
      </c>
      <c r="C42" s="215"/>
      <c r="D42" s="216" t="s">
        <v>2424</v>
      </c>
      <c r="E42" s="216" t="s">
        <v>1804</v>
      </c>
    </row>
    <row r="43" s="211" customFormat="1" customHeight="1" spans="1:5">
      <c r="A43" s="216" t="s">
        <v>2425</v>
      </c>
      <c r="B43" s="216" t="s">
        <v>1802</v>
      </c>
      <c r="C43" s="215"/>
      <c r="D43" s="216" t="s">
        <v>2426</v>
      </c>
      <c r="E43" s="216" t="s">
        <v>1804</v>
      </c>
    </row>
    <row r="44" s="211" customFormat="1" customHeight="1" spans="1:5">
      <c r="A44" s="216" t="s">
        <v>2427</v>
      </c>
      <c r="B44" s="216" t="s">
        <v>1802</v>
      </c>
      <c r="C44" s="215"/>
      <c r="D44" s="216" t="s">
        <v>2428</v>
      </c>
      <c r="E44" s="216" t="s">
        <v>1804</v>
      </c>
    </row>
    <row r="45" s="211" customFormat="1" customHeight="1" spans="1:5">
      <c r="A45" s="216" t="s">
        <v>2429</v>
      </c>
      <c r="B45" s="216" t="s">
        <v>1802</v>
      </c>
      <c r="C45" s="215"/>
      <c r="D45" s="216" t="s">
        <v>2430</v>
      </c>
      <c r="E45" s="216" t="s">
        <v>1804</v>
      </c>
    </row>
    <row r="46" s="211" customFormat="1" customHeight="1" spans="1:5">
      <c r="A46" s="216" t="s">
        <v>2431</v>
      </c>
      <c r="B46" s="216" t="s">
        <v>1802</v>
      </c>
      <c r="C46" s="215"/>
      <c r="D46" s="216" t="s">
        <v>2432</v>
      </c>
      <c r="E46" s="216" t="s">
        <v>1804</v>
      </c>
    </row>
    <row r="47" s="211" customFormat="1" customHeight="1" spans="1:5">
      <c r="A47" s="216" t="s">
        <v>2433</v>
      </c>
      <c r="B47" s="216" t="s">
        <v>1802</v>
      </c>
      <c r="C47" s="215"/>
      <c r="D47" s="216" t="s">
        <v>2434</v>
      </c>
      <c r="E47" s="216" t="s">
        <v>1804</v>
      </c>
    </row>
    <row r="48" s="211" customFormat="1" customHeight="1" spans="1:5">
      <c r="A48" s="216" t="s">
        <v>2435</v>
      </c>
      <c r="B48" s="216" t="s">
        <v>1802</v>
      </c>
      <c r="C48" s="215"/>
      <c r="D48" s="216" t="s">
        <v>2436</v>
      </c>
      <c r="E48" s="216" t="s">
        <v>1804</v>
      </c>
    </row>
    <row r="49" s="211" customFormat="1" customHeight="1" spans="1:5">
      <c r="A49" s="216" t="s">
        <v>2437</v>
      </c>
      <c r="B49" s="216" t="s">
        <v>1802</v>
      </c>
      <c r="C49" s="215"/>
      <c r="D49" s="216" t="s">
        <v>2438</v>
      </c>
      <c r="E49" s="216" t="s">
        <v>1804</v>
      </c>
    </row>
    <row r="50" s="211" customFormat="1" customHeight="1" spans="1:5">
      <c r="A50" s="216" t="s">
        <v>2439</v>
      </c>
      <c r="B50" s="216" t="s">
        <v>1802</v>
      </c>
      <c r="C50" s="215"/>
      <c r="D50" s="216" t="s">
        <v>2440</v>
      </c>
      <c r="E50" s="216" t="s">
        <v>1804</v>
      </c>
    </row>
    <row r="51" s="211" customFormat="1" customHeight="1" spans="1:5">
      <c r="A51" s="216" t="s">
        <v>2441</v>
      </c>
      <c r="B51" s="216" t="s">
        <v>1802</v>
      </c>
      <c r="C51" s="215"/>
      <c r="D51" s="216" t="s">
        <v>2442</v>
      </c>
      <c r="E51" s="216" t="s">
        <v>1804</v>
      </c>
    </row>
    <row r="52" s="211" customFormat="1" customHeight="1" spans="1:5">
      <c r="A52" s="216" t="s">
        <v>2443</v>
      </c>
      <c r="B52" s="216" t="s">
        <v>1802</v>
      </c>
      <c r="C52" s="215"/>
      <c r="D52" s="216" t="s">
        <v>2444</v>
      </c>
      <c r="E52" s="216" t="s">
        <v>1804</v>
      </c>
    </row>
    <row r="53" s="211" customFormat="1" customHeight="1" spans="1:5">
      <c r="A53" s="216" t="s">
        <v>2445</v>
      </c>
      <c r="B53" s="216" t="s">
        <v>1803</v>
      </c>
      <c r="C53" s="215"/>
      <c r="D53" s="216" t="s">
        <v>2446</v>
      </c>
      <c r="E53" s="216" t="s">
        <v>1804</v>
      </c>
    </row>
    <row r="54" s="211" customFormat="1" customHeight="1" spans="1:5">
      <c r="A54" s="216" t="s">
        <v>2447</v>
      </c>
      <c r="B54" s="216" t="s">
        <v>1803</v>
      </c>
      <c r="C54" s="215"/>
      <c r="D54" s="216" t="s">
        <v>2448</v>
      </c>
      <c r="E54" s="216" t="s">
        <v>1804</v>
      </c>
    </row>
    <row r="55" s="211" customFormat="1" customHeight="1" spans="1:5">
      <c r="A55" s="216" t="s">
        <v>2449</v>
      </c>
      <c r="B55" s="216" t="s">
        <v>1803</v>
      </c>
      <c r="C55" s="215"/>
      <c r="D55" s="216" t="s">
        <v>2450</v>
      </c>
      <c r="E55" s="216" t="s">
        <v>1804</v>
      </c>
    </row>
    <row r="56" s="211" customFormat="1" customHeight="1" spans="1:5">
      <c r="A56" s="216" t="s">
        <v>2451</v>
      </c>
      <c r="B56" s="216" t="s">
        <v>1803</v>
      </c>
      <c r="C56" s="215"/>
      <c r="D56" s="216" t="s">
        <v>2452</v>
      </c>
      <c r="E56" s="216" t="s">
        <v>1804</v>
      </c>
    </row>
    <row r="57" s="211" customFormat="1" customHeight="1" spans="1:5">
      <c r="A57" s="216" t="s">
        <v>2453</v>
      </c>
      <c r="B57" s="216" t="s">
        <v>1803</v>
      </c>
      <c r="C57" s="215"/>
      <c r="D57" s="216" t="s">
        <v>2454</v>
      </c>
      <c r="E57" s="216" t="s">
        <v>1804</v>
      </c>
    </row>
    <row r="58" s="211" customFormat="1" customHeight="1" spans="1:5">
      <c r="A58" s="216" t="s">
        <v>2455</v>
      </c>
      <c r="B58" s="216" t="s">
        <v>1803</v>
      </c>
      <c r="C58" s="215"/>
      <c r="D58" s="216" t="s">
        <v>2456</v>
      </c>
      <c r="E58" s="216" t="s">
        <v>1804</v>
      </c>
    </row>
    <row r="59" s="211" customFormat="1" customHeight="1" spans="1:5">
      <c r="A59" s="216" t="s">
        <v>2457</v>
      </c>
      <c r="B59" s="216" t="s">
        <v>1803</v>
      </c>
      <c r="C59" s="215"/>
      <c r="D59" s="216" t="s">
        <v>2458</v>
      </c>
      <c r="E59" s="216" t="s">
        <v>1804</v>
      </c>
    </row>
    <row r="60" s="211" customFormat="1" customHeight="1" spans="1:5">
      <c r="A60" s="216" t="s">
        <v>2459</v>
      </c>
      <c r="B60" s="216" t="s">
        <v>1803</v>
      </c>
      <c r="C60" s="215"/>
      <c r="D60" s="216" t="s">
        <v>2460</v>
      </c>
      <c r="E60" s="216" t="s">
        <v>1804</v>
      </c>
    </row>
    <row r="61" s="211" customFormat="1" customHeight="1" spans="1:5">
      <c r="A61" s="216" t="s">
        <v>2461</v>
      </c>
      <c r="B61" s="216" t="s">
        <v>1803</v>
      </c>
      <c r="C61" s="215"/>
      <c r="D61" s="216" t="s">
        <v>2462</v>
      </c>
      <c r="E61" s="216" t="s">
        <v>1804</v>
      </c>
    </row>
    <row r="62" s="211" customFormat="1" customHeight="1" spans="1:5">
      <c r="A62" s="216" t="s">
        <v>2463</v>
      </c>
      <c r="B62" s="216" t="s">
        <v>1803</v>
      </c>
      <c r="C62" s="215"/>
      <c r="D62" s="216" t="s">
        <v>2464</v>
      </c>
      <c r="E62" s="216" t="s">
        <v>1804</v>
      </c>
    </row>
    <row r="63" s="211" customFormat="1" customHeight="1" spans="1:5">
      <c r="A63" s="216" t="s">
        <v>2465</v>
      </c>
      <c r="B63" s="216" t="s">
        <v>1803</v>
      </c>
      <c r="C63" s="215"/>
      <c r="D63" s="216" t="s">
        <v>2466</v>
      </c>
      <c r="E63" s="216" t="s">
        <v>1804</v>
      </c>
    </row>
    <row r="64" s="211" customFormat="1" customHeight="1" spans="1:5">
      <c r="A64" s="216" t="s">
        <v>2467</v>
      </c>
      <c r="B64" s="216" t="s">
        <v>1803</v>
      </c>
      <c r="C64" s="215"/>
      <c r="D64" s="216" t="s">
        <v>2468</v>
      </c>
      <c r="E64" s="216" t="s">
        <v>1804</v>
      </c>
    </row>
    <row r="65" s="211" customFormat="1" customHeight="1" spans="1:5">
      <c r="A65" s="216" t="s">
        <v>2469</v>
      </c>
      <c r="B65" s="216" t="s">
        <v>1803</v>
      </c>
      <c r="C65" s="215"/>
      <c r="D65" s="216" t="s">
        <v>2470</v>
      </c>
      <c r="E65" s="216" t="s">
        <v>1804</v>
      </c>
    </row>
    <row r="66" s="211" customFormat="1" customHeight="1" spans="1:5">
      <c r="A66" s="216" t="s">
        <v>2471</v>
      </c>
      <c r="B66" s="216" t="s">
        <v>1803</v>
      </c>
      <c r="C66" s="215"/>
      <c r="D66" s="216" t="s">
        <v>2472</v>
      </c>
      <c r="E66" s="216" t="s">
        <v>1804</v>
      </c>
    </row>
    <row r="67" s="211" customFormat="1" customHeight="1" spans="1:5">
      <c r="A67" s="216" t="s">
        <v>2473</v>
      </c>
      <c r="B67" s="216" t="s">
        <v>1803</v>
      </c>
      <c r="C67" s="215"/>
      <c r="D67" s="216" t="s">
        <v>2474</v>
      </c>
      <c r="E67" s="216" t="s">
        <v>1804</v>
      </c>
    </row>
    <row r="68" s="211" customFormat="1" customHeight="1" spans="1:5">
      <c r="A68" s="216" t="s">
        <v>2475</v>
      </c>
      <c r="B68" s="216" t="s">
        <v>1803</v>
      </c>
      <c r="C68" s="215"/>
      <c r="D68" s="216" t="s">
        <v>2476</v>
      </c>
      <c r="E68" s="216" t="s">
        <v>1804</v>
      </c>
    </row>
    <row r="69" s="211" customFormat="1" customHeight="1" spans="1:5">
      <c r="A69" s="216" t="s">
        <v>2477</v>
      </c>
      <c r="B69" s="216" t="s">
        <v>1803</v>
      </c>
      <c r="C69" s="215"/>
      <c r="D69" s="216" t="s">
        <v>2478</v>
      </c>
      <c r="E69" s="216" t="s">
        <v>1804</v>
      </c>
    </row>
    <row r="70" s="211" customFormat="1" customHeight="1" spans="1:5">
      <c r="A70" s="216" t="s">
        <v>2479</v>
      </c>
      <c r="B70" s="216" t="s">
        <v>1803</v>
      </c>
      <c r="C70" s="215"/>
      <c r="D70" s="216" t="s">
        <v>2480</v>
      </c>
      <c r="E70" s="216" t="s">
        <v>1804</v>
      </c>
    </row>
    <row r="71" s="211" customFormat="1" customHeight="1" spans="1:5">
      <c r="A71" s="216" t="s">
        <v>2481</v>
      </c>
      <c r="B71" s="216" t="s">
        <v>1803</v>
      </c>
      <c r="C71" s="215"/>
      <c r="D71" s="216" t="s">
        <v>2482</v>
      </c>
      <c r="E71" s="216" t="s">
        <v>1804</v>
      </c>
    </row>
    <row r="72" s="211" customFormat="1" customHeight="1" spans="1:5">
      <c r="A72" s="216" t="s">
        <v>2483</v>
      </c>
      <c r="B72" s="216" t="s">
        <v>1803</v>
      </c>
      <c r="C72" s="215"/>
      <c r="D72" s="216" t="s">
        <v>2484</v>
      </c>
      <c r="E72" s="216" t="s">
        <v>1804</v>
      </c>
    </row>
    <row r="73" s="211" customFormat="1" customHeight="1" spans="1:5">
      <c r="A73" s="216" t="s">
        <v>2485</v>
      </c>
      <c r="B73" s="216" t="s">
        <v>1803</v>
      </c>
      <c r="C73" s="215"/>
      <c r="D73" s="216" t="s">
        <v>2486</v>
      </c>
      <c r="E73" s="216" t="s">
        <v>1804</v>
      </c>
    </row>
    <row r="74" s="211" customFormat="1" customHeight="1" spans="1:5">
      <c r="A74" s="216" t="s">
        <v>2487</v>
      </c>
      <c r="B74" s="216" t="s">
        <v>1803</v>
      </c>
      <c r="C74" s="215"/>
      <c r="D74" s="216" t="s">
        <v>2488</v>
      </c>
      <c r="E74" s="216" t="s">
        <v>1804</v>
      </c>
    </row>
    <row r="75" s="211" customFormat="1" customHeight="1" spans="1:5">
      <c r="A75" s="216" t="s">
        <v>2489</v>
      </c>
      <c r="B75" s="216" t="s">
        <v>1803</v>
      </c>
      <c r="C75" s="215"/>
      <c r="D75" s="216" t="s">
        <v>2490</v>
      </c>
      <c r="E75" s="216" t="s">
        <v>1804</v>
      </c>
    </row>
    <row r="76" s="211" customFormat="1" customHeight="1" spans="1:5">
      <c r="A76" s="216" t="s">
        <v>2491</v>
      </c>
      <c r="B76" s="216" t="s">
        <v>1803</v>
      </c>
      <c r="C76" s="215"/>
      <c r="D76" s="216" t="s">
        <v>2492</v>
      </c>
      <c r="E76" s="216" t="s">
        <v>1804</v>
      </c>
    </row>
    <row r="77" s="211" customFormat="1" customHeight="1" spans="1:5">
      <c r="A77" s="216" t="s">
        <v>2493</v>
      </c>
      <c r="B77" s="216" t="s">
        <v>1803</v>
      </c>
      <c r="C77" s="215"/>
      <c r="D77" s="216" t="s">
        <v>2494</v>
      </c>
      <c r="E77" s="216" t="s">
        <v>1804</v>
      </c>
    </row>
    <row r="78" s="211" customFormat="1" customHeight="1" spans="1:5">
      <c r="A78" s="216" t="s">
        <v>2495</v>
      </c>
      <c r="B78" s="216" t="s">
        <v>1803</v>
      </c>
      <c r="C78" s="215"/>
      <c r="D78" s="216" t="s">
        <v>2496</v>
      </c>
      <c r="E78" s="216" t="s">
        <v>1804</v>
      </c>
    </row>
    <row r="79" s="211" customFormat="1" customHeight="1" spans="1:5">
      <c r="A79" s="216" t="s">
        <v>2497</v>
      </c>
      <c r="B79" s="216" t="s">
        <v>1803</v>
      </c>
      <c r="C79" s="215"/>
      <c r="D79" s="216" t="s">
        <v>2498</v>
      </c>
      <c r="E79" s="216" t="s">
        <v>1804</v>
      </c>
    </row>
    <row r="80" s="211" customFormat="1" customHeight="1" spans="1:5">
      <c r="A80" s="216" t="s">
        <v>2499</v>
      </c>
      <c r="B80" s="216" t="s">
        <v>1803</v>
      </c>
      <c r="C80" s="215"/>
      <c r="D80" s="216" t="s">
        <v>2500</v>
      </c>
      <c r="E80" s="216" t="s">
        <v>1804</v>
      </c>
    </row>
    <row r="81" s="211" customFormat="1" customHeight="1" spans="1:5">
      <c r="A81" s="216" t="s">
        <v>2501</v>
      </c>
      <c r="B81" s="216" t="s">
        <v>1803</v>
      </c>
      <c r="C81" s="215"/>
      <c r="D81" s="216" t="s">
        <v>2502</v>
      </c>
      <c r="E81" s="216" t="s">
        <v>1804</v>
      </c>
    </row>
    <row r="82" s="211" customFormat="1" customHeight="1" spans="1:5">
      <c r="A82" s="216" t="s">
        <v>2503</v>
      </c>
      <c r="B82" s="216" t="s">
        <v>1803</v>
      </c>
      <c r="C82" s="215"/>
      <c r="D82" s="216" t="s">
        <v>2504</v>
      </c>
      <c r="E82" s="216" t="s">
        <v>1804</v>
      </c>
    </row>
    <row r="83" s="211" customFormat="1" customHeight="1" spans="1:5">
      <c r="A83" s="216" t="s">
        <v>2505</v>
      </c>
      <c r="B83" s="216" t="s">
        <v>1803</v>
      </c>
      <c r="C83" s="215"/>
      <c r="D83" s="216" t="s">
        <v>2506</v>
      </c>
      <c r="E83" s="216" t="s">
        <v>1804</v>
      </c>
    </row>
    <row r="84" s="211" customFormat="1" customHeight="1" spans="1:5">
      <c r="A84" s="216" t="s">
        <v>2507</v>
      </c>
      <c r="B84" s="216" t="s">
        <v>1803</v>
      </c>
      <c r="C84" s="215"/>
      <c r="D84" s="216" t="s">
        <v>2508</v>
      </c>
      <c r="E84" s="216" t="s">
        <v>1804</v>
      </c>
    </row>
    <row r="85" s="211" customFormat="1" customHeight="1" spans="1:5">
      <c r="A85" s="216" t="s">
        <v>2509</v>
      </c>
      <c r="B85" s="216" t="s">
        <v>1803</v>
      </c>
      <c r="C85" s="215"/>
      <c r="D85" s="216" t="s">
        <v>2510</v>
      </c>
      <c r="E85" s="216" t="s">
        <v>1804</v>
      </c>
    </row>
    <row r="86" s="211" customFormat="1" customHeight="1" spans="1:5">
      <c r="A86" s="216" t="s">
        <v>2511</v>
      </c>
      <c r="B86" s="216" t="s">
        <v>1803</v>
      </c>
      <c r="C86" s="215"/>
      <c r="D86" s="216" t="s">
        <v>2512</v>
      </c>
      <c r="E86" s="216" t="s">
        <v>1804</v>
      </c>
    </row>
    <row r="87" s="211" customFormat="1" customHeight="1" spans="1:5">
      <c r="A87" s="216" t="s">
        <v>2513</v>
      </c>
      <c r="B87" s="216" t="s">
        <v>1803</v>
      </c>
      <c r="C87" s="215"/>
      <c r="D87" s="216" t="s">
        <v>2514</v>
      </c>
      <c r="E87" s="216" t="s">
        <v>1804</v>
      </c>
    </row>
    <row r="88" s="211" customFormat="1" customHeight="1" spans="1:5">
      <c r="A88" s="216" t="s">
        <v>2515</v>
      </c>
      <c r="B88" s="216" t="s">
        <v>1803</v>
      </c>
      <c r="C88" s="215"/>
      <c r="D88" s="216" t="s">
        <v>2516</v>
      </c>
      <c r="E88" s="216" t="s">
        <v>1804</v>
      </c>
    </row>
    <row r="89" s="211" customFormat="1" customHeight="1" spans="1:5">
      <c r="A89" s="216" t="s">
        <v>2517</v>
      </c>
      <c r="B89" s="216" t="s">
        <v>1803</v>
      </c>
      <c r="C89" s="215"/>
      <c r="D89" s="216" t="s">
        <v>2518</v>
      </c>
      <c r="E89" s="216" t="s">
        <v>2261</v>
      </c>
    </row>
    <row r="90" s="211" customFormat="1" customHeight="1" spans="1:5">
      <c r="A90" s="216" t="s">
        <v>2519</v>
      </c>
      <c r="B90" s="216" t="s">
        <v>1803</v>
      </c>
      <c r="C90" s="215"/>
      <c r="D90" s="216" t="s">
        <v>2520</v>
      </c>
      <c r="E90" s="216" t="s">
        <v>2261</v>
      </c>
    </row>
    <row r="91" s="211" customFormat="1" customHeight="1" spans="1:5">
      <c r="A91" s="216" t="s">
        <v>2521</v>
      </c>
      <c r="B91" s="216" t="s">
        <v>1803</v>
      </c>
      <c r="C91" s="215"/>
      <c r="D91" s="216" t="s">
        <v>2522</v>
      </c>
      <c r="E91" s="216" t="s">
        <v>2261</v>
      </c>
    </row>
    <row r="92" s="211" customFormat="1" customHeight="1" spans="1:5">
      <c r="A92" s="216" t="s">
        <v>2523</v>
      </c>
      <c r="B92" s="216" t="s">
        <v>1803</v>
      </c>
      <c r="C92" s="215"/>
      <c r="D92" s="216" t="s">
        <v>2524</v>
      </c>
      <c r="E92" s="216" t="s">
        <v>2261</v>
      </c>
    </row>
    <row r="93" s="211" customFormat="1" customHeight="1" spans="1:5">
      <c r="A93" s="216" t="s">
        <v>2525</v>
      </c>
      <c r="B93" s="216" t="s">
        <v>1803</v>
      </c>
      <c r="C93" s="215"/>
      <c r="D93" s="216" t="s">
        <v>2526</v>
      </c>
      <c r="E93" s="216" t="s">
        <v>2261</v>
      </c>
    </row>
    <row r="94" s="211" customFormat="1" customHeight="1" spans="1:5">
      <c r="A94" s="216" t="s">
        <v>2527</v>
      </c>
      <c r="B94" s="216" t="s">
        <v>1803</v>
      </c>
      <c r="C94" s="215"/>
      <c r="D94" s="216" t="s">
        <v>2528</v>
      </c>
      <c r="E94" s="216" t="s">
        <v>2261</v>
      </c>
    </row>
    <row r="95" s="211" customFormat="1" customHeight="1" spans="1:5">
      <c r="A95" s="216" t="s">
        <v>2529</v>
      </c>
      <c r="B95" s="216" t="s">
        <v>1803</v>
      </c>
      <c r="C95" s="215"/>
      <c r="D95" s="216" t="s">
        <v>2530</v>
      </c>
      <c r="E95" s="216" t="s">
        <v>2261</v>
      </c>
    </row>
    <row r="96" s="211" customFormat="1" customHeight="1" spans="1:5">
      <c r="A96" s="216" t="s">
        <v>2531</v>
      </c>
      <c r="B96" s="216" t="s">
        <v>1803</v>
      </c>
      <c r="C96" s="215"/>
      <c r="D96" s="216" t="s">
        <v>2532</v>
      </c>
      <c r="E96" s="216" t="s">
        <v>2261</v>
      </c>
    </row>
    <row r="97" s="211" customFormat="1" customHeight="1" spans="1:5">
      <c r="A97" s="216" t="s">
        <v>2533</v>
      </c>
      <c r="B97" s="216" t="s">
        <v>1803</v>
      </c>
      <c r="C97" s="215"/>
      <c r="D97" s="216" t="s">
        <v>2534</v>
      </c>
      <c r="E97" s="216" t="s">
        <v>2261</v>
      </c>
    </row>
    <row r="98" s="211" customFormat="1" customHeight="1" spans="1:5">
      <c r="A98" s="216" t="s">
        <v>2535</v>
      </c>
      <c r="B98" s="216" t="s">
        <v>1803</v>
      </c>
      <c r="C98" s="215"/>
      <c r="D98" s="216" t="s">
        <v>2536</v>
      </c>
      <c r="E98" s="216" t="s">
        <v>2261</v>
      </c>
    </row>
    <row r="99" s="211" customFormat="1" customHeight="1" spans="1:5">
      <c r="A99" s="216" t="s">
        <v>2537</v>
      </c>
      <c r="B99" s="216" t="s">
        <v>1803</v>
      </c>
      <c r="C99" s="215"/>
      <c r="D99" s="216" t="s">
        <v>2538</v>
      </c>
      <c r="E99" s="216" t="s">
        <v>2261</v>
      </c>
    </row>
    <row r="100" s="211" customFormat="1" customHeight="1" spans="1:5">
      <c r="A100" s="216" t="s">
        <v>2539</v>
      </c>
      <c r="B100" s="216" t="s">
        <v>1803</v>
      </c>
      <c r="C100" s="215"/>
      <c r="D100" s="216" t="s">
        <v>2540</v>
      </c>
      <c r="E100" s="216" t="s">
        <v>1806</v>
      </c>
    </row>
    <row r="101" s="211" customFormat="1" customHeight="1" spans="1:5">
      <c r="A101" s="216" t="s">
        <v>2541</v>
      </c>
      <c r="B101" s="216" t="s">
        <v>1803</v>
      </c>
      <c r="C101" s="215"/>
      <c r="D101" s="216" t="s">
        <v>2542</v>
      </c>
      <c r="E101" s="216" t="s">
        <v>1806</v>
      </c>
    </row>
    <row r="102" s="211" customFormat="1" customHeight="1" spans="1:5">
      <c r="A102" s="216" t="s">
        <v>2543</v>
      </c>
      <c r="B102" s="216" t="s">
        <v>1803</v>
      </c>
      <c r="C102" s="215"/>
      <c r="D102" s="216" t="s">
        <v>2544</v>
      </c>
      <c r="E102" s="216" t="s">
        <v>1806</v>
      </c>
    </row>
    <row r="103" s="211" customFormat="1" customHeight="1" spans="1:5">
      <c r="A103" s="216" t="s">
        <v>2545</v>
      </c>
      <c r="B103" s="216" t="s">
        <v>1803</v>
      </c>
      <c r="C103" s="215"/>
      <c r="D103" s="216" t="s">
        <v>2546</v>
      </c>
      <c r="E103" s="216" t="s">
        <v>1806</v>
      </c>
    </row>
    <row r="104" s="211" customFormat="1" customHeight="1" spans="1:5">
      <c r="A104" s="216" t="s">
        <v>2547</v>
      </c>
      <c r="B104" s="216" t="s">
        <v>1803</v>
      </c>
      <c r="C104" s="215"/>
      <c r="D104" s="216" t="s">
        <v>2548</v>
      </c>
      <c r="E104" s="216" t="s">
        <v>1806</v>
      </c>
    </row>
    <row r="105" s="211" customFormat="1" customHeight="1" spans="1:5">
      <c r="A105" s="216" t="s">
        <v>2549</v>
      </c>
      <c r="B105" s="216" t="s">
        <v>1803</v>
      </c>
      <c r="C105" s="215"/>
      <c r="D105" s="216" t="s">
        <v>2550</v>
      </c>
      <c r="E105" s="216" t="s">
        <v>1806</v>
      </c>
    </row>
    <row r="106" s="211" customFormat="1" customHeight="1" spans="1:5">
      <c r="A106" s="216" t="s">
        <v>2551</v>
      </c>
      <c r="B106" s="216" t="s">
        <v>1803</v>
      </c>
      <c r="C106" s="215"/>
      <c r="D106" s="216" t="s">
        <v>2552</v>
      </c>
      <c r="E106" s="216" t="s">
        <v>1806</v>
      </c>
    </row>
    <row r="107" s="211" customFormat="1" customHeight="1" spans="1:5">
      <c r="A107" s="216" t="s">
        <v>2553</v>
      </c>
      <c r="B107" s="216" t="s">
        <v>1803</v>
      </c>
      <c r="C107" s="215"/>
      <c r="D107" s="216" t="s">
        <v>2554</v>
      </c>
      <c r="E107" s="216" t="s">
        <v>1806</v>
      </c>
    </row>
    <row r="108" s="211" customFormat="1" customHeight="1" spans="1:5">
      <c r="A108" s="216" t="s">
        <v>2555</v>
      </c>
      <c r="B108" s="216" t="s">
        <v>1803</v>
      </c>
      <c r="C108" s="215"/>
      <c r="D108" s="216" t="s">
        <v>2556</v>
      </c>
      <c r="E108" s="216" t="s">
        <v>1807</v>
      </c>
    </row>
    <row r="109" s="211" customFormat="1" customHeight="1" spans="1:5">
      <c r="A109" s="216" t="s">
        <v>2557</v>
      </c>
      <c r="B109" s="216" t="s">
        <v>1803</v>
      </c>
      <c r="C109" s="215"/>
      <c r="D109" s="216" t="s">
        <v>2558</v>
      </c>
      <c r="E109" s="216" t="s">
        <v>1807</v>
      </c>
    </row>
    <row r="110" s="211" customFormat="1" customHeight="1" spans="1:5">
      <c r="A110" s="216" t="s">
        <v>2559</v>
      </c>
      <c r="B110" s="216" t="s">
        <v>1803</v>
      </c>
      <c r="C110" s="215"/>
      <c r="D110" s="216" t="s">
        <v>2560</v>
      </c>
      <c r="E110" s="216" t="s">
        <v>1808</v>
      </c>
    </row>
    <row r="111" s="211" customFormat="1" customHeight="1" spans="1:5">
      <c r="A111" s="216" t="s">
        <v>2561</v>
      </c>
      <c r="B111" s="216" t="s">
        <v>1803</v>
      </c>
      <c r="C111" s="215"/>
      <c r="D111" s="216" t="s">
        <v>2562</v>
      </c>
      <c r="E111" s="216" t="s">
        <v>1809</v>
      </c>
    </row>
    <row r="112" s="211" customFormat="1" customHeight="1" spans="1:5">
      <c r="A112" s="216" t="s">
        <v>2563</v>
      </c>
      <c r="B112" s="216" t="s">
        <v>1803</v>
      </c>
      <c r="C112" s="215"/>
      <c r="D112" s="216" t="s">
        <v>2564</v>
      </c>
      <c r="E112" s="216" t="s">
        <v>1810</v>
      </c>
    </row>
    <row r="113" s="211" customFormat="1" customHeight="1" spans="1:5">
      <c r="A113" s="216" t="s">
        <v>2565</v>
      </c>
      <c r="B113" s="216" t="s">
        <v>1803</v>
      </c>
      <c r="C113" s="215"/>
      <c r="D113" s="216" t="s">
        <v>2566</v>
      </c>
      <c r="E113" s="216" t="s">
        <v>1811</v>
      </c>
    </row>
    <row r="114" s="211" customFormat="1" customHeight="1" spans="1:5">
      <c r="A114" s="216" t="s">
        <v>2567</v>
      </c>
      <c r="B114" s="216" t="s">
        <v>1803</v>
      </c>
      <c r="C114" s="215"/>
      <c r="D114" s="216" t="s">
        <v>2568</v>
      </c>
      <c r="E114" s="216" t="s">
        <v>1812</v>
      </c>
    </row>
    <row r="115" s="211" customFormat="1" customHeight="1" spans="1:5">
      <c r="A115" s="216" t="s">
        <v>2569</v>
      </c>
      <c r="B115" s="216" t="s">
        <v>1803</v>
      </c>
      <c r="C115" s="215"/>
      <c r="D115" s="216" t="s">
        <v>2570</v>
      </c>
      <c r="E115" s="216" t="s">
        <v>1814</v>
      </c>
    </row>
    <row r="116" s="211" customFormat="1" customHeight="1" spans="1:5">
      <c r="A116" s="216" t="s">
        <v>2571</v>
      </c>
      <c r="B116" s="216" t="s">
        <v>1803</v>
      </c>
      <c r="C116" s="215"/>
      <c r="D116" s="216" t="s">
        <v>2572</v>
      </c>
      <c r="E116" s="216" t="s">
        <v>2336</v>
      </c>
    </row>
    <row r="117" s="211" customFormat="1" customHeight="1" spans="1:5">
      <c r="A117" s="216" t="s">
        <v>2573</v>
      </c>
      <c r="B117" s="216" t="s">
        <v>1803</v>
      </c>
      <c r="C117" s="215"/>
      <c r="D117" s="216" t="s">
        <v>2574</v>
      </c>
      <c r="E117" s="216" t="s">
        <v>1815</v>
      </c>
    </row>
    <row r="118" s="211" customFormat="1" customHeight="1" spans="1:5">
      <c r="A118" s="216" t="s">
        <v>2575</v>
      </c>
      <c r="B118" s="216" t="s">
        <v>1803</v>
      </c>
      <c r="C118" s="215"/>
      <c r="D118" s="216" t="s">
        <v>2576</v>
      </c>
      <c r="E118" s="216" t="s">
        <v>1816</v>
      </c>
    </row>
    <row r="119" s="211" customFormat="1" customHeight="1" spans="1:5">
      <c r="A119" s="217"/>
      <c r="B119" s="217"/>
      <c r="C119" s="215"/>
      <c r="D119" s="216" t="s">
        <v>2577</v>
      </c>
      <c r="E119" s="216" t="s">
        <v>1817</v>
      </c>
    </row>
    <row r="120" s="211" customFormat="1" customHeight="1" spans="1:2">
      <c r="A120" s="218"/>
      <c r="B120" s="218"/>
    </row>
    <row r="121" customHeight="1" spans="1:2">
      <c r="A121" s="218"/>
      <c r="B121" s="218"/>
    </row>
    <row r="122" customHeight="1" spans="1:2">
      <c r="A122" s="218"/>
      <c r="B122" s="218"/>
    </row>
    <row r="123" customHeight="1" spans="1:2">
      <c r="A123" s="218"/>
      <c r="B123" s="218"/>
    </row>
    <row r="124" customHeight="1" spans="1:2">
      <c r="A124" s="218"/>
      <c r="B124" s="218"/>
    </row>
    <row r="125" customHeight="1" spans="1:2">
      <c r="A125" s="218"/>
      <c r="B125" s="218"/>
    </row>
    <row r="126" customHeight="1" spans="1:2">
      <c r="A126" s="218"/>
      <c r="B126" s="218"/>
    </row>
    <row r="127" customHeight="1" spans="1:2">
      <c r="A127" s="218"/>
      <c r="B127" s="218"/>
    </row>
    <row r="128" customHeight="1" spans="1:2">
      <c r="A128" s="218"/>
      <c r="B128" s="218"/>
    </row>
    <row r="129" customHeight="1" spans="1:2">
      <c r="A129" s="218"/>
      <c r="B129" s="218"/>
    </row>
    <row r="130" customHeight="1" spans="1:2">
      <c r="A130" s="218"/>
      <c r="B130" s="218"/>
    </row>
    <row r="131" customHeight="1" spans="1:2">
      <c r="A131" s="218"/>
      <c r="B131" s="218"/>
    </row>
    <row r="132" customHeight="1" spans="1:2">
      <c r="A132" s="218"/>
      <c r="B132" s="218"/>
    </row>
    <row r="133" customHeight="1" spans="1:2">
      <c r="A133" s="218"/>
      <c r="B133" s="218"/>
    </row>
    <row r="134" customHeight="1" spans="1:2">
      <c r="A134" s="218"/>
      <c r="B134" s="218"/>
    </row>
    <row r="135" customHeight="1" spans="1:2">
      <c r="A135" s="218"/>
      <c r="B135" s="218"/>
    </row>
    <row r="136" customHeight="1" spans="1:2">
      <c r="A136" s="218"/>
      <c r="B136" s="218"/>
    </row>
    <row r="137" customHeight="1" spans="1:2">
      <c r="A137" s="218"/>
      <c r="B137" s="218"/>
    </row>
    <row r="138" customHeight="1" spans="1:2">
      <c r="A138" s="218"/>
      <c r="B138" s="218"/>
    </row>
    <row r="139" customHeight="1" spans="1:2">
      <c r="A139" s="218"/>
      <c r="B139" s="218"/>
    </row>
    <row r="140" customHeight="1" spans="1:2">
      <c r="A140" s="218"/>
      <c r="B140" s="218"/>
    </row>
    <row r="141" customHeight="1" spans="1:2">
      <c r="A141" s="218"/>
      <c r="B141" s="218"/>
    </row>
    <row r="142" customHeight="1" spans="1:2">
      <c r="A142" s="218"/>
      <c r="B142" s="218"/>
    </row>
    <row r="143" customHeight="1" spans="1:2">
      <c r="A143" s="218"/>
      <c r="B143" s="218"/>
    </row>
    <row r="144" customHeight="1" spans="1:2">
      <c r="A144" s="218"/>
      <c r="B144" s="218"/>
    </row>
    <row r="145" customHeight="1" spans="1:2">
      <c r="A145" s="218"/>
      <c r="B145" s="218"/>
    </row>
    <row r="146" customHeight="1" spans="1:2">
      <c r="A146" s="218"/>
      <c r="B146" s="218"/>
    </row>
    <row r="147" customHeight="1" spans="1:2">
      <c r="A147" s="218"/>
      <c r="B147" s="218"/>
    </row>
    <row r="148" customHeight="1" spans="1:2">
      <c r="A148" s="218"/>
      <c r="B148" s="218"/>
    </row>
    <row r="149" customHeight="1" spans="1:2">
      <c r="A149" s="218"/>
      <c r="B149" s="218"/>
    </row>
    <row r="150" customHeight="1" spans="1:2">
      <c r="A150" s="218"/>
      <c r="B150" s="218"/>
    </row>
    <row r="151" customHeight="1" spans="1:2">
      <c r="A151" s="218"/>
      <c r="B151" s="218"/>
    </row>
    <row r="152" customHeight="1" spans="1:2">
      <c r="A152" s="218"/>
      <c r="B152" s="218"/>
    </row>
    <row r="153" customHeight="1" spans="1:2">
      <c r="A153" s="218"/>
      <c r="B153" s="218"/>
    </row>
    <row r="154" customHeight="1" spans="1:2">
      <c r="A154" s="218"/>
      <c r="B154" s="218"/>
    </row>
    <row r="155" customHeight="1" spans="1:2">
      <c r="A155" s="218"/>
      <c r="B155" s="218"/>
    </row>
    <row r="156" customHeight="1" spans="1:2">
      <c r="A156" s="218"/>
      <c r="B156" s="218"/>
    </row>
    <row r="157" customHeight="1" spans="1:2">
      <c r="A157" s="218"/>
      <c r="B157" s="218"/>
    </row>
    <row r="158" customHeight="1" spans="1:2">
      <c r="A158" s="218"/>
      <c r="B158" s="218"/>
    </row>
    <row r="159" customHeight="1" spans="1:2">
      <c r="A159" s="218"/>
      <c r="B159" s="218"/>
    </row>
    <row r="160" customHeight="1" spans="1:2">
      <c r="A160" s="218"/>
      <c r="B160" s="218"/>
    </row>
    <row r="161" customHeight="1" spans="1:2">
      <c r="A161" s="218"/>
      <c r="B161" s="218"/>
    </row>
    <row r="162" customHeight="1" spans="1:2">
      <c r="A162" s="218"/>
      <c r="B162" s="218"/>
    </row>
    <row r="163" customHeight="1" spans="1:2">
      <c r="A163" s="218"/>
      <c r="B163" s="218"/>
    </row>
    <row r="164" customHeight="1" spans="1:2">
      <c r="A164" s="218"/>
      <c r="B164" s="218"/>
    </row>
    <row r="165" customHeight="1" spans="1:2">
      <c r="A165" s="218"/>
      <c r="B165" s="218"/>
    </row>
    <row r="166" customHeight="1" spans="1:2">
      <c r="A166" s="218"/>
      <c r="B166" s="218"/>
    </row>
    <row r="167" customHeight="1" spans="1:2">
      <c r="A167" s="218"/>
      <c r="B167" s="218"/>
    </row>
    <row r="168" customHeight="1" spans="1:2">
      <c r="A168" s="218"/>
      <c r="B168" s="218"/>
    </row>
    <row r="169" customHeight="1" spans="1:2">
      <c r="A169" s="218"/>
      <c r="B169" s="218"/>
    </row>
    <row r="170" customHeight="1" spans="1:2">
      <c r="A170" s="218"/>
      <c r="B170" s="218"/>
    </row>
    <row r="171" customHeight="1" spans="1:2">
      <c r="A171" s="218"/>
      <c r="B171" s="218"/>
    </row>
    <row r="172" customHeight="1" spans="1:2">
      <c r="A172" s="218"/>
      <c r="B172" s="218"/>
    </row>
    <row r="173" customHeight="1" spans="1:2">
      <c r="A173" s="218"/>
      <c r="B173" s="218"/>
    </row>
    <row r="174" customHeight="1" spans="1:2">
      <c r="A174" s="218"/>
      <c r="B174" s="218"/>
    </row>
    <row r="175" customHeight="1" spans="1:2">
      <c r="A175" s="218"/>
      <c r="B175" s="218"/>
    </row>
    <row r="176" customHeight="1" spans="1:2">
      <c r="A176" s="218"/>
      <c r="B176" s="218"/>
    </row>
    <row r="177" customHeight="1" spans="1:2">
      <c r="A177" s="218"/>
      <c r="B177" s="218"/>
    </row>
    <row r="178" customHeight="1" spans="1:2">
      <c r="A178" s="218"/>
      <c r="B178" s="218"/>
    </row>
    <row r="179" customHeight="1" spans="1:2">
      <c r="A179" s="218"/>
      <c r="B179" s="218"/>
    </row>
    <row r="180" customHeight="1" spans="1:2">
      <c r="A180" s="218"/>
      <c r="B180" s="218"/>
    </row>
    <row r="181" customHeight="1" spans="1:2">
      <c r="A181" s="218"/>
      <c r="B181" s="218"/>
    </row>
    <row r="182" customHeight="1" spans="1:2">
      <c r="A182" s="218"/>
      <c r="B182" s="218"/>
    </row>
    <row r="183" customHeight="1" spans="1:2">
      <c r="A183" s="218"/>
      <c r="B183" s="218"/>
    </row>
    <row r="184" customHeight="1" spans="1:2">
      <c r="A184" s="218"/>
      <c r="B184" s="218"/>
    </row>
    <row r="185" customHeight="1" spans="1:2">
      <c r="A185" s="218"/>
      <c r="B185" s="218"/>
    </row>
    <row r="186" customHeight="1" spans="1:2">
      <c r="A186" s="218"/>
      <c r="B186" s="218"/>
    </row>
    <row r="187" customHeight="1" spans="1:2">
      <c r="A187" s="218"/>
      <c r="B187" s="218"/>
    </row>
    <row r="188" customHeight="1" spans="1:2">
      <c r="A188" s="218"/>
      <c r="B188" s="218"/>
    </row>
    <row r="189" customHeight="1" spans="1:2">
      <c r="A189" s="218"/>
      <c r="B189" s="218"/>
    </row>
    <row r="190" customHeight="1" spans="1:2">
      <c r="A190" s="218"/>
      <c r="B190" s="218"/>
    </row>
    <row r="191" customHeight="1" spans="1:2">
      <c r="A191" s="218"/>
      <c r="B191" s="218"/>
    </row>
    <row r="192" customHeight="1" spans="1:2">
      <c r="A192" s="218"/>
      <c r="B192" s="218"/>
    </row>
    <row r="193" customHeight="1" spans="1:2">
      <c r="A193" s="218"/>
      <c r="B193" s="218"/>
    </row>
    <row r="194" customHeight="1" spans="1:2">
      <c r="A194" s="218"/>
      <c r="B194" s="218"/>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1" customWidth="1"/>
    <col min="2" max="30" width="7.375" style="21" customWidth="1"/>
    <col min="31" max="31" width="8.85" style="21" customWidth="1"/>
    <col min="32" max="32" width="8.75" style="21" customWidth="1"/>
    <col min="33" max="38" width="7.375" style="21" customWidth="1"/>
    <col min="39" max="39" width="8.39166666666667" style="21" customWidth="1"/>
    <col min="40" max="16384" width="10" style="21"/>
  </cols>
  <sheetData>
    <row r="1" s="21" customFormat="1" ht="38.25" spans="1:40">
      <c r="A1" s="199" t="s">
        <v>2578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208" t="s">
        <v>62</v>
      </c>
    </row>
    <row r="2" s="21" customFormat="1" ht="32.25" spans="1:40">
      <c r="A2" s="200" t="s">
        <v>2579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8"/>
    </row>
    <row r="3" s="21" customFormat="1" ht="32.25" spans="1:40">
      <c r="A3" s="201" t="s">
        <v>2580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9"/>
      <c r="AN3" s="208"/>
    </row>
    <row r="4" s="21" customFormat="1" ht="32.25" spans="1:40">
      <c r="A4" s="203" t="s">
        <v>2581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10"/>
      <c r="AN4" s="208"/>
    </row>
    <row r="5" s="21" customFormat="1" ht="32.25" spans="1:40">
      <c r="A5" s="201" t="s">
        <v>2582</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9"/>
      <c r="AN5" s="208"/>
    </row>
    <row r="6" s="21" customFormat="1" ht="17.25" spans="1:39">
      <c r="A6" s="113" t="s">
        <v>2288</v>
      </c>
      <c r="B6" s="102" t="s">
        <v>2583</v>
      </c>
      <c r="C6" s="102"/>
      <c r="D6" s="102"/>
      <c r="E6" s="102" t="s">
        <v>2584</v>
      </c>
      <c r="F6" s="102"/>
      <c r="G6" s="205" t="s">
        <v>2585</v>
      </c>
      <c r="H6" s="205"/>
      <c r="I6" s="205"/>
      <c r="J6" s="102" t="s">
        <v>1361</v>
      </c>
      <c r="K6" s="102"/>
      <c r="L6" s="102"/>
      <c r="M6" s="102"/>
      <c r="N6" s="102"/>
      <c r="O6" s="102"/>
      <c r="P6" s="102"/>
      <c r="Q6" s="102"/>
      <c r="R6" s="102"/>
      <c r="S6" s="102"/>
      <c r="T6" s="102"/>
      <c r="U6" s="102"/>
      <c r="V6" s="102"/>
      <c r="W6" s="102"/>
      <c r="X6" s="102"/>
      <c r="Y6" s="102"/>
      <c r="Z6" s="102"/>
      <c r="AA6" s="102"/>
      <c r="AB6" s="102"/>
      <c r="AC6" s="102"/>
      <c r="AD6" s="102"/>
      <c r="AE6" s="102" t="s">
        <v>2586</v>
      </c>
      <c r="AF6" s="102"/>
      <c r="AG6" s="102"/>
      <c r="AH6" s="102"/>
      <c r="AI6" s="102"/>
      <c r="AJ6" s="102"/>
      <c r="AK6" s="102"/>
      <c r="AL6" s="102"/>
      <c r="AM6" s="102"/>
    </row>
    <row r="7" s="21" customFormat="1" ht="33" customHeight="1" spans="1:39">
      <c r="A7" s="113"/>
      <c r="B7" s="113" t="s">
        <v>597</v>
      </c>
      <c r="C7" s="102" t="s">
        <v>600</v>
      </c>
      <c r="D7" s="102" t="s">
        <v>601</v>
      </c>
      <c r="E7" s="113" t="s">
        <v>444</v>
      </c>
      <c r="F7" s="113" t="s">
        <v>561</v>
      </c>
      <c r="G7" s="102" t="s">
        <v>490</v>
      </c>
      <c r="H7" s="113" t="s">
        <v>2587</v>
      </c>
      <c r="I7" s="113" t="s">
        <v>1002</v>
      </c>
      <c r="J7" s="113" t="s">
        <v>461</v>
      </c>
      <c r="K7" s="102" t="s">
        <v>612</v>
      </c>
      <c r="L7" s="102" t="s">
        <v>2126</v>
      </c>
      <c r="M7" s="102" t="s">
        <v>634</v>
      </c>
      <c r="N7" s="102" t="s">
        <v>639</v>
      </c>
      <c r="O7" s="102" t="s">
        <v>607</v>
      </c>
      <c r="P7" s="102" t="s">
        <v>609</v>
      </c>
      <c r="Q7" s="102" t="s">
        <v>611</v>
      </c>
      <c r="R7" s="102" t="s">
        <v>614</v>
      </c>
      <c r="S7" s="102" t="s">
        <v>635</v>
      </c>
      <c r="T7" s="102" t="s">
        <v>636</v>
      </c>
      <c r="U7" s="113" t="s">
        <v>569</v>
      </c>
      <c r="V7" s="102" t="s">
        <v>622</v>
      </c>
      <c r="W7" s="102" t="s">
        <v>616</v>
      </c>
      <c r="X7" s="102" t="s">
        <v>626</v>
      </c>
      <c r="Y7" s="102" t="s">
        <v>610</v>
      </c>
      <c r="Z7" s="102" t="s">
        <v>633</v>
      </c>
      <c r="AA7" s="102" t="s">
        <v>628</v>
      </c>
      <c r="AB7" s="102" t="s">
        <v>629</v>
      </c>
      <c r="AC7" s="113" t="s">
        <v>568</v>
      </c>
      <c r="AD7" s="102" t="s">
        <v>548</v>
      </c>
      <c r="AE7" s="102" t="s">
        <v>590</v>
      </c>
      <c r="AF7" s="102" t="s">
        <v>579</v>
      </c>
      <c r="AG7" s="102" t="s">
        <v>585</v>
      </c>
      <c r="AH7" s="102" t="s">
        <v>589</v>
      </c>
      <c r="AI7" s="102" t="s">
        <v>580</v>
      </c>
      <c r="AJ7" s="102" t="s">
        <v>312</v>
      </c>
      <c r="AK7" s="102" t="s">
        <v>645</v>
      </c>
      <c r="AL7" s="102" t="s">
        <v>638</v>
      </c>
      <c r="AM7" s="102" t="s">
        <v>567</v>
      </c>
    </row>
    <row r="8" s="197" customFormat="1" ht="20" customHeight="1" spans="1:39">
      <c r="A8" s="113">
        <v>0.5</v>
      </c>
      <c r="B8" s="206">
        <v>264.611111111111</v>
      </c>
      <c r="C8" s="206">
        <v>275.305555555556</v>
      </c>
      <c r="D8" s="206">
        <v>306.25</v>
      </c>
      <c r="E8" s="206">
        <v>290.527777777778</v>
      </c>
      <c r="F8" s="206">
        <v>297.36</v>
      </c>
      <c r="G8" s="207">
        <v>285.83</v>
      </c>
      <c r="H8" s="207">
        <v>285.83</v>
      </c>
      <c r="I8" s="207">
        <v>278.61</v>
      </c>
      <c r="J8" s="206"/>
      <c r="K8" s="206">
        <v>258.416666666667</v>
      </c>
      <c r="L8" s="206">
        <v>276.666666666667</v>
      </c>
      <c r="M8" s="206">
        <v>269.666666666667</v>
      </c>
      <c r="N8" s="206">
        <v>290.416666666667</v>
      </c>
      <c r="O8" s="207">
        <v>285.56</v>
      </c>
      <c r="P8" s="207">
        <v>286.11</v>
      </c>
      <c r="Q8" s="207">
        <v>279.72</v>
      </c>
      <c r="R8" s="207">
        <v>288.89</v>
      </c>
      <c r="S8" s="207">
        <v>283.33</v>
      </c>
      <c r="T8" s="207">
        <v>279.17</v>
      </c>
      <c r="U8" s="207">
        <v>294.44</v>
      </c>
      <c r="V8" s="207">
        <v>286.67</v>
      </c>
      <c r="W8" s="207">
        <v>279.72</v>
      </c>
      <c r="X8" s="207">
        <v>289.44</v>
      </c>
      <c r="Y8" s="207">
        <v>281.11</v>
      </c>
      <c r="Z8" s="207">
        <v>285.83</v>
      </c>
      <c r="AA8" s="207">
        <v>289.17</v>
      </c>
      <c r="AB8" s="207">
        <v>281.11</v>
      </c>
      <c r="AC8" s="207">
        <v>288.33</v>
      </c>
      <c r="AD8" s="207"/>
      <c r="AE8" s="206">
        <v>224.75</v>
      </c>
      <c r="AF8" s="206">
        <v>216.166666666667</v>
      </c>
      <c r="AG8" s="206">
        <v>221.611111111111</v>
      </c>
      <c r="AH8" s="206">
        <v>209.361111111111</v>
      </c>
      <c r="AI8" s="206">
        <v>220.222222222222</v>
      </c>
      <c r="AJ8" s="206">
        <v>238.833333333333</v>
      </c>
      <c r="AK8" s="206">
        <v>224.17</v>
      </c>
      <c r="AL8" s="206">
        <v>240.28</v>
      </c>
      <c r="AM8" s="206">
        <v>237.78</v>
      </c>
    </row>
    <row r="9" s="197" customFormat="1" ht="20" customHeight="1" spans="1:39">
      <c r="A9" s="113">
        <v>1</v>
      </c>
      <c r="B9" s="206">
        <v>320.138888888889</v>
      </c>
      <c r="C9" s="206">
        <v>319.222222222222</v>
      </c>
      <c r="D9" s="206">
        <v>373</v>
      </c>
      <c r="E9" s="206">
        <v>345.611111111111</v>
      </c>
      <c r="F9" s="206">
        <v>355.22</v>
      </c>
      <c r="G9" s="207">
        <v>334.19</v>
      </c>
      <c r="H9" s="207">
        <v>334.19</v>
      </c>
      <c r="I9" s="207">
        <v>319.75</v>
      </c>
      <c r="J9" s="206"/>
      <c r="K9" s="206">
        <v>295.583333333333</v>
      </c>
      <c r="L9" s="206">
        <v>317.888888888889</v>
      </c>
      <c r="M9" s="206">
        <v>309.972222222222</v>
      </c>
      <c r="N9" s="206">
        <v>333.222222222222</v>
      </c>
      <c r="O9" s="207">
        <v>333.64</v>
      </c>
      <c r="P9" s="207">
        <v>334.75</v>
      </c>
      <c r="Q9" s="207">
        <v>321.97</v>
      </c>
      <c r="R9" s="207">
        <v>340.31</v>
      </c>
      <c r="S9" s="207">
        <v>329.19</v>
      </c>
      <c r="T9" s="207">
        <v>320.86</v>
      </c>
      <c r="U9" s="207">
        <v>351.42</v>
      </c>
      <c r="V9" s="207">
        <v>335.86</v>
      </c>
      <c r="W9" s="207">
        <v>321.97</v>
      </c>
      <c r="X9" s="207">
        <v>341.42</v>
      </c>
      <c r="Y9" s="207">
        <v>324.75</v>
      </c>
      <c r="Z9" s="207">
        <v>334.19</v>
      </c>
      <c r="AA9" s="207">
        <v>340.86</v>
      </c>
      <c r="AB9" s="207">
        <v>324.75</v>
      </c>
      <c r="AC9" s="207">
        <v>339.19</v>
      </c>
      <c r="AD9" s="207"/>
      <c r="AE9" s="206">
        <v>250.555555555556</v>
      </c>
      <c r="AF9" s="206">
        <v>243.527777777778</v>
      </c>
      <c r="AG9" s="206">
        <v>246.305555555556</v>
      </c>
      <c r="AH9" s="206">
        <v>240.055555555556</v>
      </c>
      <c r="AI9" s="206">
        <v>245.555555555556</v>
      </c>
      <c r="AJ9" s="206">
        <v>260.472222222222</v>
      </c>
      <c r="AK9" s="206">
        <v>247.36</v>
      </c>
      <c r="AL9" s="206">
        <v>279.58</v>
      </c>
      <c r="AM9" s="206">
        <v>274.58</v>
      </c>
    </row>
    <row r="10" s="197" customFormat="1" ht="20" customHeight="1" spans="1:39">
      <c r="A10" s="113">
        <v>1.5</v>
      </c>
      <c r="B10" s="206">
        <v>375.666666666667</v>
      </c>
      <c r="C10" s="206">
        <v>363.138888888889</v>
      </c>
      <c r="D10" s="206">
        <v>439.75</v>
      </c>
      <c r="E10" s="206">
        <v>402.722222222222</v>
      </c>
      <c r="F10" s="206">
        <v>413.08</v>
      </c>
      <c r="G10" s="207">
        <v>382.56</v>
      </c>
      <c r="H10" s="207">
        <v>382.56</v>
      </c>
      <c r="I10" s="207">
        <v>360.89</v>
      </c>
      <c r="J10" s="206"/>
      <c r="K10" s="206">
        <v>332.75</v>
      </c>
      <c r="L10" s="206">
        <v>357.083333333333</v>
      </c>
      <c r="M10" s="206">
        <v>352.305555555556</v>
      </c>
      <c r="N10" s="206">
        <v>376.027777777778</v>
      </c>
      <c r="O10" s="207">
        <v>381.72</v>
      </c>
      <c r="P10" s="207">
        <v>383.39</v>
      </c>
      <c r="Q10" s="207">
        <v>364.22</v>
      </c>
      <c r="R10" s="207">
        <v>391.72</v>
      </c>
      <c r="S10" s="207">
        <v>375.06</v>
      </c>
      <c r="T10" s="207">
        <v>362.56</v>
      </c>
      <c r="U10" s="207">
        <v>408.39</v>
      </c>
      <c r="V10" s="207">
        <v>385.06</v>
      </c>
      <c r="W10" s="207">
        <v>364.22</v>
      </c>
      <c r="X10" s="207">
        <v>393.39</v>
      </c>
      <c r="Y10" s="207">
        <v>368.39</v>
      </c>
      <c r="Z10" s="207">
        <v>382.56</v>
      </c>
      <c r="AA10" s="207">
        <v>392.56</v>
      </c>
      <c r="AB10" s="207">
        <v>368.39</v>
      </c>
      <c r="AC10" s="207">
        <v>390.06</v>
      </c>
      <c r="AD10" s="207"/>
      <c r="AE10" s="206">
        <v>278.388888888889</v>
      </c>
      <c r="AF10" s="206">
        <v>270.888888888889</v>
      </c>
      <c r="AG10" s="206">
        <v>273.027777777778</v>
      </c>
      <c r="AH10" s="206">
        <v>270.75</v>
      </c>
      <c r="AI10" s="206">
        <v>268.861111111111</v>
      </c>
      <c r="AJ10" s="206">
        <v>286.166666666667</v>
      </c>
      <c r="AK10" s="206">
        <v>270.56</v>
      </c>
      <c r="AL10" s="206">
        <v>318.89</v>
      </c>
      <c r="AM10" s="206">
        <v>311.39</v>
      </c>
    </row>
    <row r="11" s="197" customFormat="1" ht="20" customHeight="1" spans="1:39">
      <c r="A11" s="113">
        <v>2</v>
      </c>
      <c r="B11" s="206">
        <v>431.194444444444</v>
      </c>
      <c r="C11" s="206">
        <v>409.083333333333</v>
      </c>
      <c r="D11" s="206">
        <v>506.5</v>
      </c>
      <c r="E11" s="206">
        <v>457.805555555556</v>
      </c>
      <c r="F11" s="206">
        <v>470.94</v>
      </c>
      <c r="G11" s="207">
        <v>430.92</v>
      </c>
      <c r="H11" s="207">
        <v>430.92</v>
      </c>
      <c r="I11" s="207">
        <v>402.03</v>
      </c>
      <c r="J11" s="206"/>
      <c r="K11" s="206">
        <v>369.916666666667</v>
      </c>
      <c r="L11" s="206">
        <v>398.305555555556</v>
      </c>
      <c r="M11" s="206">
        <v>394.638888888889</v>
      </c>
      <c r="N11" s="206">
        <v>416.805555555556</v>
      </c>
      <c r="O11" s="207">
        <v>429.81</v>
      </c>
      <c r="P11" s="207">
        <v>432.03</v>
      </c>
      <c r="Q11" s="207">
        <v>406.47</v>
      </c>
      <c r="R11" s="207">
        <v>443.14</v>
      </c>
      <c r="S11" s="207">
        <v>420.92</v>
      </c>
      <c r="T11" s="207">
        <v>404.25</v>
      </c>
      <c r="U11" s="207">
        <v>465.36</v>
      </c>
      <c r="V11" s="207">
        <v>434.25</v>
      </c>
      <c r="W11" s="207">
        <v>406.47</v>
      </c>
      <c r="X11" s="207">
        <v>445.36</v>
      </c>
      <c r="Y11" s="207">
        <v>412.03</v>
      </c>
      <c r="Z11" s="207">
        <v>430.92</v>
      </c>
      <c r="AA11" s="207">
        <v>444.25</v>
      </c>
      <c r="AB11" s="207">
        <v>412.03</v>
      </c>
      <c r="AC11" s="207">
        <v>440.92</v>
      </c>
      <c r="AD11" s="207"/>
      <c r="AE11" s="206">
        <v>304.194444444444</v>
      </c>
      <c r="AF11" s="206">
        <v>298.25</v>
      </c>
      <c r="AG11" s="206">
        <v>297.722222222222</v>
      </c>
      <c r="AH11" s="206">
        <v>301.444444444444</v>
      </c>
      <c r="AI11" s="206">
        <v>292.166666666667</v>
      </c>
      <c r="AJ11" s="206">
        <v>317.944444444444</v>
      </c>
      <c r="AK11" s="206">
        <v>293.75</v>
      </c>
      <c r="AL11" s="206">
        <v>358.19</v>
      </c>
      <c r="AM11" s="206">
        <v>348.19</v>
      </c>
    </row>
    <row r="12" s="197" customFormat="1" ht="20" customHeight="1" spans="1:39">
      <c r="A12" s="113">
        <v>2.5</v>
      </c>
      <c r="B12" s="206">
        <v>486.722222222222</v>
      </c>
      <c r="C12" s="206">
        <v>453</v>
      </c>
      <c r="D12" s="206">
        <v>571.22</v>
      </c>
      <c r="E12" s="206">
        <v>512.888888888889</v>
      </c>
      <c r="F12" s="206">
        <v>526.78</v>
      </c>
      <c r="G12" s="207">
        <v>479.28</v>
      </c>
      <c r="H12" s="207">
        <v>479.28</v>
      </c>
      <c r="I12" s="207">
        <v>443.17</v>
      </c>
      <c r="J12" s="206"/>
      <c r="K12" s="206">
        <v>407.083333333333</v>
      </c>
      <c r="L12" s="206">
        <v>435.472222222222</v>
      </c>
      <c r="M12" s="206">
        <v>434.944444444444</v>
      </c>
      <c r="N12" s="206">
        <v>457.583333333333</v>
      </c>
      <c r="O12" s="207">
        <v>477.89</v>
      </c>
      <c r="P12" s="207">
        <v>480.67</v>
      </c>
      <c r="Q12" s="207">
        <v>448.72</v>
      </c>
      <c r="R12" s="207">
        <v>494.56</v>
      </c>
      <c r="S12" s="207">
        <v>466.78</v>
      </c>
      <c r="T12" s="207">
        <v>445.94</v>
      </c>
      <c r="U12" s="207">
        <v>522.33</v>
      </c>
      <c r="V12" s="207">
        <v>483.44</v>
      </c>
      <c r="W12" s="207">
        <v>448.72</v>
      </c>
      <c r="X12" s="207">
        <v>497.33</v>
      </c>
      <c r="Y12" s="207">
        <v>455.67</v>
      </c>
      <c r="Z12" s="207">
        <v>479.28</v>
      </c>
      <c r="AA12" s="207">
        <v>495.94</v>
      </c>
      <c r="AB12" s="207">
        <v>455.67</v>
      </c>
      <c r="AC12" s="207">
        <v>491.78</v>
      </c>
      <c r="AD12" s="207"/>
      <c r="AE12" s="206">
        <v>330</v>
      </c>
      <c r="AF12" s="206">
        <v>323.583333333333</v>
      </c>
      <c r="AG12" s="206">
        <v>320.388888888889</v>
      </c>
      <c r="AH12" s="206">
        <v>328.083333333333</v>
      </c>
      <c r="AI12" s="206">
        <v>315.472222222222</v>
      </c>
      <c r="AJ12" s="206">
        <v>337.555555555556</v>
      </c>
      <c r="AK12" s="206">
        <v>314.92</v>
      </c>
      <c r="AL12" s="206">
        <v>395.47</v>
      </c>
      <c r="AM12" s="206">
        <v>382.97</v>
      </c>
    </row>
    <row r="13" s="197" customFormat="1" ht="20" customHeight="1" spans="1:39">
      <c r="A13" s="113">
        <v>3</v>
      </c>
      <c r="B13" s="206">
        <v>540.222222222222</v>
      </c>
      <c r="C13" s="206">
        <v>494.888888888889</v>
      </c>
      <c r="D13" s="206">
        <v>636.94</v>
      </c>
      <c r="E13" s="206">
        <v>566.944444444444</v>
      </c>
      <c r="F13" s="206">
        <v>583.61</v>
      </c>
      <c r="G13" s="207">
        <v>526.61</v>
      </c>
      <c r="H13" s="207">
        <v>526.61</v>
      </c>
      <c r="I13" s="207">
        <v>483.28</v>
      </c>
      <c r="J13" s="206"/>
      <c r="K13" s="206">
        <v>442.222222222222</v>
      </c>
      <c r="L13" s="206">
        <v>472.638888888889</v>
      </c>
      <c r="M13" s="206">
        <v>475.25</v>
      </c>
      <c r="N13" s="206">
        <v>498.361111111111</v>
      </c>
      <c r="O13" s="207">
        <v>524.94</v>
      </c>
      <c r="P13" s="207">
        <v>528.28</v>
      </c>
      <c r="Q13" s="207">
        <v>489.94</v>
      </c>
      <c r="R13" s="207">
        <v>544.94</v>
      </c>
      <c r="S13" s="207">
        <v>511.61</v>
      </c>
      <c r="T13" s="207">
        <v>486.61</v>
      </c>
      <c r="U13" s="207">
        <v>578.28</v>
      </c>
      <c r="V13" s="207">
        <v>531.61</v>
      </c>
      <c r="W13" s="207">
        <v>489.94</v>
      </c>
      <c r="X13" s="207">
        <v>548.28</v>
      </c>
      <c r="Y13" s="207">
        <v>498.28</v>
      </c>
      <c r="Z13" s="207">
        <v>526.61</v>
      </c>
      <c r="AA13" s="207">
        <v>546.61</v>
      </c>
      <c r="AB13" s="207">
        <v>498.28</v>
      </c>
      <c r="AC13" s="207">
        <v>541.61</v>
      </c>
      <c r="AD13" s="207"/>
      <c r="AE13" s="206">
        <v>357.833333333333</v>
      </c>
      <c r="AF13" s="206">
        <v>348.916666666667</v>
      </c>
      <c r="AG13" s="206">
        <v>345.083333333333</v>
      </c>
      <c r="AH13" s="206">
        <v>356.75</v>
      </c>
      <c r="AI13" s="206">
        <v>338.777777777778</v>
      </c>
      <c r="AJ13" s="206">
        <v>359.194444444444</v>
      </c>
      <c r="AK13" s="206">
        <v>339.11</v>
      </c>
      <c r="AL13" s="206">
        <v>435.78</v>
      </c>
      <c r="AM13" s="206">
        <v>420.78</v>
      </c>
    </row>
    <row r="14" s="197" customFormat="1" ht="20" customHeight="1" spans="1:39">
      <c r="A14" s="113">
        <v>3.5</v>
      </c>
      <c r="B14" s="206">
        <v>595.75</v>
      </c>
      <c r="C14" s="206">
        <v>538.805555555556</v>
      </c>
      <c r="D14" s="206">
        <v>710.78</v>
      </c>
      <c r="E14" s="206">
        <v>623.027777777778</v>
      </c>
      <c r="F14" s="206">
        <v>648.56</v>
      </c>
      <c r="G14" s="207">
        <v>575.97</v>
      </c>
      <c r="H14" s="207">
        <v>575.97</v>
      </c>
      <c r="I14" s="207">
        <v>525.42</v>
      </c>
      <c r="J14" s="206"/>
      <c r="K14" s="206">
        <v>479.388888888889</v>
      </c>
      <c r="L14" s="206">
        <v>509.805555555556</v>
      </c>
      <c r="M14" s="206">
        <v>515.555555555556</v>
      </c>
      <c r="N14" s="206">
        <v>539.138888888889</v>
      </c>
      <c r="O14" s="207">
        <v>574.03</v>
      </c>
      <c r="P14" s="207">
        <v>577.92</v>
      </c>
      <c r="Q14" s="207">
        <v>533.19</v>
      </c>
      <c r="R14" s="207">
        <v>597.36</v>
      </c>
      <c r="S14" s="207">
        <v>558.47</v>
      </c>
      <c r="T14" s="207">
        <v>529.31</v>
      </c>
      <c r="U14" s="207">
        <v>636.25</v>
      </c>
      <c r="V14" s="207">
        <v>581.81</v>
      </c>
      <c r="W14" s="207">
        <v>533.19</v>
      </c>
      <c r="X14" s="207">
        <v>601.25</v>
      </c>
      <c r="Y14" s="207">
        <v>542.92</v>
      </c>
      <c r="Z14" s="207">
        <v>575.97</v>
      </c>
      <c r="AA14" s="207">
        <v>599.31</v>
      </c>
      <c r="AB14" s="207">
        <v>542.92</v>
      </c>
      <c r="AC14" s="207">
        <v>593.47</v>
      </c>
      <c r="AD14" s="207"/>
      <c r="AE14" s="206">
        <v>383.638888888889</v>
      </c>
      <c r="AF14" s="206">
        <v>374.25</v>
      </c>
      <c r="AG14" s="206">
        <v>367.75</v>
      </c>
      <c r="AH14" s="206">
        <v>383.388888888889</v>
      </c>
      <c r="AI14" s="206">
        <v>362.083333333333</v>
      </c>
      <c r="AJ14" s="206">
        <v>378.805555555556</v>
      </c>
      <c r="AK14" s="206">
        <v>361.28</v>
      </c>
      <c r="AL14" s="206">
        <v>474.06</v>
      </c>
      <c r="AM14" s="206">
        <v>456.56</v>
      </c>
    </row>
    <row r="15" s="197" customFormat="1" ht="20" customHeight="1" spans="1:39">
      <c r="A15" s="113">
        <v>4</v>
      </c>
      <c r="B15" s="206">
        <v>649.25</v>
      </c>
      <c r="C15" s="206">
        <v>582.722222222222</v>
      </c>
      <c r="D15" s="206">
        <v>784.61</v>
      </c>
      <c r="E15" s="206">
        <v>679.111111111111</v>
      </c>
      <c r="F15" s="206">
        <v>713.5</v>
      </c>
      <c r="G15" s="207">
        <v>625.33</v>
      </c>
      <c r="H15" s="207">
        <v>625.33</v>
      </c>
      <c r="I15" s="207">
        <v>567.56</v>
      </c>
      <c r="J15" s="206"/>
      <c r="K15" s="206">
        <v>516.555555555556</v>
      </c>
      <c r="L15" s="206">
        <v>549</v>
      </c>
      <c r="M15" s="206">
        <v>555.861111111111</v>
      </c>
      <c r="N15" s="206">
        <v>579.916666666667</v>
      </c>
      <c r="O15" s="207">
        <v>623.11</v>
      </c>
      <c r="P15" s="207">
        <v>627.56</v>
      </c>
      <c r="Q15" s="207">
        <v>576.44</v>
      </c>
      <c r="R15" s="207">
        <v>649.78</v>
      </c>
      <c r="S15" s="207">
        <v>605.33</v>
      </c>
      <c r="T15" s="207">
        <v>572</v>
      </c>
      <c r="U15" s="207">
        <v>694.22</v>
      </c>
      <c r="V15" s="207">
        <v>632</v>
      </c>
      <c r="W15" s="207">
        <v>576.44</v>
      </c>
      <c r="X15" s="207">
        <v>654.22</v>
      </c>
      <c r="Y15" s="207">
        <v>587.56</v>
      </c>
      <c r="Z15" s="207">
        <v>625.33</v>
      </c>
      <c r="AA15" s="207">
        <v>652</v>
      </c>
      <c r="AB15" s="207">
        <v>587.56</v>
      </c>
      <c r="AC15" s="207">
        <v>645.33</v>
      </c>
      <c r="AD15" s="207"/>
      <c r="AE15" s="206">
        <v>409.444444444444</v>
      </c>
      <c r="AF15" s="206">
        <v>399.583333333333</v>
      </c>
      <c r="AG15" s="206">
        <v>392.444444444444</v>
      </c>
      <c r="AH15" s="206">
        <v>412.055555555556</v>
      </c>
      <c r="AI15" s="206">
        <v>385.388888888889</v>
      </c>
      <c r="AJ15" s="206">
        <v>400.444444444444</v>
      </c>
      <c r="AK15" s="206">
        <v>385.47</v>
      </c>
      <c r="AL15" s="206">
        <v>514.36</v>
      </c>
      <c r="AM15" s="206">
        <v>494.36</v>
      </c>
    </row>
    <row r="16" s="197" customFormat="1" ht="20" customHeight="1" spans="1:39">
      <c r="A16" s="113">
        <v>4.5</v>
      </c>
      <c r="B16" s="206">
        <v>704.777777777778</v>
      </c>
      <c r="C16" s="206">
        <v>624.611111111111</v>
      </c>
      <c r="D16" s="206">
        <v>860.47</v>
      </c>
      <c r="E16" s="206">
        <v>733.166666666667</v>
      </c>
      <c r="F16" s="206">
        <v>780.47</v>
      </c>
      <c r="G16" s="207">
        <v>672.67</v>
      </c>
      <c r="H16" s="207">
        <v>672.67</v>
      </c>
      <c r="I16" s="207">
        <v>607.67</v>
      </c>
      <c r="J16" s="206"/>
      <c r="K16" s="206">
        <v>551.694444444444</v>
      </c>
      <c r="L16" s="206">
        <v>586.166666666667</v>
      </c>
      <c r="M16" s="206">
        <v>598.194444444444</v>
      </c>
      <c r="N16" s="206">
        <v>620.694444444444</v>
      </c>
      <c r="O16" s="207">
        <v>670.17</v>
      </c>
      <c r="P16" s="207">
        <v>675.17</v>
      </c>
      <c r="Q16" s="207">
        <v>617.67</v>
      </c>
      <c r="R16" s="207">
        <v>700.17</v>
      </c>
      <c r="S16" s="207">
        <v>650.17</v>
      </c>
      <c r="T16" s="207">
        <v>612.67</v>
      </c>
      <c r="U16" s="207">
        <v>750.17</v>
      </c>
      <c r="V16" s="207">
        <v>680.17</v>
      </c>
      <c r="W16" s="207">
        <v>617.67</v>
      </c>
      <c r="X16" s="207">
        <v>705.17</v>
      </c>
      <c r="Y16" s="207">
        <v>630.17</v>
      </c>
      <c r="Z16" s="207">
        <v>672.67</v>
      </c>
      <c r="AA16" s="207">
        <v>702.67</v>
      </c>
      <c r="AB16" s="207">
        <v>630.17</v>
      </c>
      <c r="AC16" s="207">
        <v>695.17</v>
      </c>
      <c r="AD16" s="207"/>
      <c r="AE16" s="206">
        <v>435.25</v>
      </c>
      <c r="AF16" s="206">
        <v>424.916666666667</v>
      </c>
      <c r="AG16" s="206">
        <v>415.111111111111</v>
      </c>
      <c r="AH16" s="206">
        <v>440.722222222222</v>
      </c>
      <c r="AI16" s="206">
        <v>406.666666666667</v>
      </c>
      <c r="AJ16" s="206">
        <v>420.055555555556</v>
      </c>
      <c r="AK16" s="206">
        <v>407.64</v>
      </c>
      <c r="AL16" s="206">
        <v>552.64</v>
      </c>
      <c r="AM16" s="206">
        <v>530.14</v>
      </c>
    </row>
    <row r="17" s="197" customFormat="1" ht="20" customHeight="1" spans="1:39">
      <c r="A17" s="113">
        <v>5</v>
      </c>
      <c r="B17" s="206">
        <v>758.277777777778</v>
      </c>
      <c r="C17" s="206">
        <v>668.527777777778</v>
      </c>
      <c r="D17" s="206">
        <v>934.31</v>
      </c>
      <c r="E17" s="206">
        <v>797.361111111111</v>
      </c>
      <c r="F17" s="206">
        <v>845.42</v>
      </c>
      <c r="G17" s="207">
        <v>722.03</v>
      </c>
      <c r="H17" s="207">
        <v>722.03</v>
      </c>
      <c r="I17" s="207">
        <v>649.81</v>
      </c>
      <c r="J17" s="206"/>
      <c r="K17" s="206">
        <v>588.861111111111</v>
      </c>
      <c r="L17" s="206">
        <v>623.333333333333</v>
      </c>
      <c r="M17" s="206">
        <v>640.527777777778</v>
      </c>
      <c r="N17" s="206">
        <v>661.472222222222</v>
      </c>
      <c r="O17" s="207">
        <v>719.25</v>
      </c>
      <c r="P17" s="207">
        <v>724.81</v>
      </c>
      <c r="Q17" s="207">
        <v>660.92</v>
      </c>
      <c r="R17" s="207">
        <v>752.58</v>
      </c>
      <c r="S17" s="207">
        <v>697.03</v>
      </c>
      <c r="T17" s="207">
        <v>655.36</v>
      </c>
      <c r="U17" s="207">
        <v>808.14</v>
      </c>
      <c r="V17" s="207">
        <v>730.36</v>
      </c>
      <c r="W17" s="207">
        <v>660.92</v>
      </c>
      <c r="X17" s="207">
        <v>758.14</v>
      </c>
      <c r="Y17" s="207">
        <v>674.81</v>
      </c>
      <c r="Z17" s="207">
        <v>722.03</v>
      </c>
      <c r="AA17" s="207">
        <v>755.36</v>
      </c>
      <c r="AB17" s="207">
        <v>674.81</v>
      </c>
      <c r="AC17" s="207">
        <v>747.03</v>
      </c>
      <c r="AD17" s="207"/>
      <c r="AE17" s="206">
        <v>461.055555555556</v>
      </c>
      <c r="AF17" s="206">
        <v>450.25</v>
      </c>
      <c r="AG17" s="206">
        <v>439.805555555556</v>
      </c>
      <c r="AH17" s="206">
        <v>467.361111111111</v>
      </c>
      <c r="AI17" s="206">
        <v>429.972222222222</v>
      </c>
      <c r="AJ17" s="206">
        <v>439.666666666667</v>
      </c>
      <c r="AK17" s="206">
        <v>431.83</v>
      </c>
      <c r="AL17" s="206">
        <v>592.94</v>
      </c>
      <c r="AM17" s="206">
        <v>567.94</v>
      </c>
    </row>
    <row r="18" s="197" customFormat="1" ht="20" customHeight="1" spans="1:39">
      <c r="A18" s="113">
        <v>5.5</v>
      </c>
      <c r="B18" s="206">
        <v>813.805555555556</v>
      </c>
      <c r="C18" s="206">
        <v>712.444444444444</v>
      </c>
      <c r="D18" s="206">
        <v>1008.14</v>
      </c>
      <c r="E18" s="206">
        <v>861.555555555556</v>
      </c>
      <c r="F18" s="206">
        <v>910.36</v>
      </c>
      <c r="G18" s="207">
        <v>769.36</v>
      </c>
      <c r="H18" s="207">
        <v>769.36</v>
      </c>
      <c r="I18" s="207">
        <v>689.92</v>
      </c>
      <c r="J18" s="206"/>
      <c r="K18" s="206">
        <v>624</v>
      </c>
      <c r="L18" s="206">
        <v>660.5</v>
      </c>
      <c r="M18" s="206">
        <v>682.861111111111</v>
      </c>
      <c r="N18" s="206">
        <v>700.222222222222</v>
      </c>
      <c r="O18" s="207">
        <v>766.31</v>
      </c>
      <c r="P18" s="207">
        <v>772.42</v>
      </c>
      <c r="Q18" s="207">
        <v>702.14</v>
      </c>
      <c r="R18" s="207">
        <v>802.97</v>
      </c>
      <c r="S18" s="207">
        <v>741.86</v>
      </c>
      <c r="T18" s="207">
        <v>696.03</v>
      </c>
      <c r="U18" s="207">
        <v>864.08</v>
      </c>
      <c r="V18" s="207">
        <v>778.53</v>
      </c>
      <c r="W18" s="207">
        <v>702.14</v>
      </c>
      <c r="X18" s="207">
        <v>809.08</v>
      </c>
      <c r="Y18" s="207">
        <v>717.42</v>
      </c>
      <c r="Z18" s="207">
        <v>769.36</v>
      </c>
      <c r="AA18" s="207">
        <v>806.03</v>
      </c>
      <c r="AB18" s="207">
        <v>717.42</v>
      </c>
      <c r="AC18" s="207">
        <v>796.86</v>
      </c>
      <c r="AD18" s="207"/>
      <c r="AE18" s="206">
        <v>486.861111111111</v>
      </c>
      <c r="AF18" s="206">
        <v>475.583333333333</v>
      </c>
      <c r="AG18" s="206">
        <v>462.472222222222</v>
      </c>
      <c r="AH18" s="206">
        <v>496.027777777778</v>
      </c>
      <c r="AI18" s="206">
        <v>453.277777777778</v>
      </c>
      <c r="AJ18" s="206">
        <v>461.305555555556</v>
      </c>
      <c r="AK18" s="206">
        <v>454</v>
      </c>
      <c r="AL18" s="206">
        <v>631.22</v>
      </c>
      <c r="AM18" s="206">
        <v>603.72</v>
      </c>
    </row>
    <row r="19" s="197" customFormat="1" ht="20" customHeight="1" spans="1:39">
      <c r="A19" s="113">
        <v>6</v>
      </c>
      <c r="B19" s="206">
        <v>869.333333333333</v>
      </c>
      <c r="C19" s="206">
        <v>754.333333333333</v>
      </c>
      <c r="D19" s="206">
        <v>1081.97</v>
      </c>
      <c r="E19" s="206">
        <v>925.75</v>
      </c>
      <c r="F19" s="206">
        <v>975.31</v>
      </c>
      <c r="G19" s="207">
        <v>818.72</v>
      </c>
      <c r="H19" s="207">
        <v>818.72</v>
      </c>
      <c r="I19" s="207">
        <v>732.06</v>
      </c>
      <c r="J19" s="206"/>
      <c r="K19" s="206">
        <v>661.166666666667</v>
      </c>
      <c r="L19" s="206">
        <v>699.694444444444</v>
      </c>
      <c r="M19" s="206">
        <v>725.194444444444</v>
      </c>
      <c r="N19" s="206">
        <v>741</v>
      </c>
      <c r="O19" s="207">
        <v>815.39</v>
      </c>
      <c r="P19" s="207">
        <v>822.06</v>
      </c>
      <c r="Q19" s="207">
        <v>745.39</v>
      </c>
      <c r="R19" s="207">
        <v>855.39</v>
      </c>
      <c r="S19" s="207">
        <v>788.72</v>
      </c>
      <c r="T19" s="207">
        <v>738.72</v>
      </c>
      <c r="U19" s="207">
        <v>922.06</v>
      </c>
      <c r="V19" s="207">
        <v>828.72</v>
      </c>
      <c r="W19" s="207">
        <v>745.39</v>
      </c>
      <c r="X19" s="207">
        <v>862.06</v>
      </c>
      <c r="Y19" s="207">
        <v>762.06</v>
      </c>
      <c r="Z19" s="207">
        <v>818.72</v>
      </c>
      <c r="AA19" s="207">
        <v>858.72</v>
      </c>
      <c r="AB19" s="207">
        <v>762.06</v>
      </c>
      <c r="AC19" s="207">
        <v>848.72</v>
      </c>
      <c r="AD19" s="207"/>
      <c r="AE19" s="206">
        <v>512.666666666667</v>
      </c>
      <c r="AF19" s="206">
        <v>500.916666666667</v>
      </c>
      <c r="AG19" s="206">
        <v>487.166666666667</v>
      </c>
      <c r="AH19" s="206">
        <v>524.694444444444</v>
      </c>
      <c r="AI19" s="206">
        <v>476.583333333333</v>
      </c>
      <c r="AJ19" s="206">
        <v>480.916666666667</v>
      </c>
      <c r="AK19" s="206">
        <v>476.17</v>
      </c>
      <c r="AL19" s="206">
        <v>669.5</v>
      </c>
      <c r="AM19" s="206">
        <v>639.5</v>
      </c>
    </row>
    <row r="20" s="197" customFormat="1" ht="20" customHeight="1" spans="1:39">
      <c r="A20" s="113">
        <v>6.5</v>
      </c>
      <c r="B20" s="206">
        <v>922.833333333333</v>
      </c>
      <c r="C20" s="206">
        <v>800.277777777778</v>
      </c>
      <c r="D20" s="206">
        <v>1155.81</v>
      </c>
      <c r="E20" s="206">
        <v>989.944444444444</v>
      </c>
      <c r="F20" s="206">
        <v>1040.25</v>
      </c>
      <c r="G20" s="207">
        <v>872.14</v>
      </c>
      <c r="H20" s="207">
        <v>872.14</v>
      </c>
      <c r="I20" s="207">
        <v>778.25</v>
      </c>
      <c r="J20" s="206"/>
      <c r="K20" s="206">
        <v>696.305555555556</v>
      </c>
      <c r="L20" s="206">
        <v>736.861111111111</v>
      </c>
      <c r="M20" s="206">
        <v>767.527777777778</v>
      </c>
      <c r="N20" s="206">
        <v>785.833333333333</v>
      </c>
      <c r="O20" s="207">
        <v>868.53</v>
      </c>
      <c r="P20" s="207">
        <v>875.75</v>
      </c>
      <c r="Q20" s="207">
        <v>792.69</v>
      </c>
      <c r="R20" s="207">
        <v>911.86</v>
      </c>
      <c r="S20" s="207">
        <v>839.64</v>
      </c>
      <c r="T20" s="207">
        <v>785.47</v>
      </c>
      <c r="U20" s="207">
        <v>984.08</v>
      </c>
      <c r="V20" s="207">
        <v>882.97</v>
      </c>
      <c r="W20" s="207">
        <v>792.69</v>
      </c>
      <c r="X20" s="207">
        <v>919.08</v>
      </c>
      <c r="Y20" s="207">
        <v>810.75</v>
      </c>
      <c r="Z20" s="207">
        <v>872.14</v>
      </c>
      <c r="AA20" s="207">
        <v>915.47</v>
      </c>
      <c r="AB20" s="207">
        <v>810.75</v>
      </c>
      <c r="AC20" s="207">
        <v>904.64</v>
      </c>
      <c r="AD20" s="207"/>
      <c r="AE20" s="206">
        <v>538.472222222222</v>
      </c>
      <c r="AF20" s="206">
        <v>526.25</v>
      </c>
      <c r="AG20" s="206">
        <v>509.833333333333</v>
      </c>
      <c r="AH20" s="206">
        <v>551.333333333333</v>
      </c>
      <c r="AI20" s="206">
        <v>499.888888888889</v>
      </c>
      <c r="AJ20" s="206">
        <v>502.555555555556</v>
      </c>
      <c r="AK20" s="206">
        <v>500.36</v>
      </c>
      <c r="AL20" s="206">
        <v>709.81</v>
      </c>
      <c r="AM20" s="206">
        <v>677.31</v>
      </c>
    </row>
    <row r="21" s="197" customFormat="1" ht="20" customHeight="1" spans="1:39">
      <c r="A21" s="113">
        <v>7</v>
      </c>
      <c r="B21" s="206">
        <v>978.361111111111</v>
      </c>
      <c r="C21" s="206">
        <v>844.194444444444</v>
      </c>
      <c r="D21" s="206">
        <v>1231.67</v>
      </c>
      <c r="E21" s="206">
        <v>1054.13888888889</v>
      </c>
      <c r="F21" s="206">
        <v>1107.22</v>
      </c>
      <c r="G21" s="207">
        <v>925.56</v>
      </c>
      <c r="H21" s="207">
        <v>925.56</v>
      </c>
      <c r="I21" s="207">
        <v>824.44</v>
      </c>
      <c r="J21" s="206"/>
      <c r="K21" s="206">
        <v>737.527777777778</v>
      </c>
      <c r="L21" s="206">
        <v>776.055555555556</v>
      </c>
      <c r="M21" s="206">
        <v>809.861111111111</v>
      </c>
      <c r="N21" s="206">
        <v>828.638888888889</v>
      </c>
      <c r="O21" s="207">
        <v>921.67</v>
      </c>
      <c r="P21" s="207">
        <v>929.44</v>
      </c>
      <c r="Q21" s="207">
        <v>840</v>
      </c>
      <c r="R21" s="207">
        <v>968.33</v>
      </c>
      <c r="S21" s="207">
        <v>890.56</v>
      </c>
      <c r="T21" s="207">
        <v>832.22</v>
      </c>
      <c r="U21" s="207">
        <v>1046.11</v>
      </c>
      <c r="V21" s="207">
        <v>937.22</v>
      </c>
      <c r="W21" s="207">
        <v>840</v>
      </c>
      <c r="X21" s="207">
        <v>976.11</v>
      </c>
      <c r="Y21" s="207">
        <v>859.44</v>
      </c>
      <c r="Z21" s="207">
        <v>925.56</v>
      </c>
      <c r="AA21" s="207">
        <v>972.22</v>
      </c>
      <c r="AB21" s="207">
        <v>859.44</v>
      </c>
      <c r="AC21" s="207">
        <v>960.56</v>
      </c>
      <c r="AD21" s="207"/>
      <c r="AE21" s="206">
        <v>564.277777777778</v>
      </c>
      <c r="AF21" s="206">
        <v>551.583333333333</v>
      </c>
      <c r="AG21" s="206">
        <v>534.527777777778</v>
      </c>
      <c r="AH21" s="206">
        <v>580</v>
      </c>
      <c r="AI21" s="206">
        <v>521.166666666667</v>
      </c>
      <c r="AJ21" s="206">
        <v>522.166666666667</v>
      </c>
      <c r="AK21" s="206">
        <v>522.53</v>
      </c>
      <c r="AL21" s="206">
        <v>748.08</v>
      </c>
      <c r="AM21" s="206">
        <v>713.08</v>
      </c>
    </row>
    <row r="22" s="197" customFormat="1" ht="20" customHeight="1" spans="1:39">
      <c r="A22" s="113">
        <v>7.5</v>
      </c>
      <c r="B22" s="206">
        <v>1031.86111111111</v>
      </c>
      <c r="C22" s="206">
        <v>888.111111111111</v>
      </c>
      <c r="D22" s="206">
        <v>1305.5</v>
      </c>
      <c r="E22" s="206">
        <v>1120.36111111111</v>
      </c>
      <c r="F22" s="206">
        <v>1172.17</v>
      </c>
      <c r="G22" s="207">
        <v>978.97</v>
      </c>
      <c r="H22" s="207">
        <v>978.97</v>
      </c>
      <c r="I22" s="207">
        <v>870.64</v>
      </c>
      <c r="J22" s="206"/>
      <c r="K22" s="206">
        <v>778.75</v>
      </c>
      <c r="L22" s="206">
        <v>817.277777777778</v>
      </c>
      <c r="M22" s="206">
        <v>850.166666666667</v>
      </c>
      <c r="N22" s="206">
        <v>871.444444444444</v>
      </c>
      <c r="O22" s="207">
        <v>974.81</v>
      </c>
      <c r="P22" s="207">
        <v>983.14</v>
      </c>
      <c r="Q22" s="207">
        <v>887.31</v>
      </c>
      <c r="R22" s="207">
        <v>1024.81</v>
      </c>
      <c r="S22" s="207">
        <v>941.47</v>
      </c>
      <c r="T22" s="207">
        <v>878.97</v>
      </c>
      <c r="U22" s="207">
        <v>1108.14</v>
      </c>
      <c r="V22" s="207">
        <v>991.47</v>
      </c>
      <c r="W22" s="207">
        <v>887.31</v>
      </c>
      <c r="X22" s="207">
        <v>1033.14</v>
      </c>
      <c r="Y22" s="207">
        <v>908.14</v>
      </c>
      <c r="Z22" s="207">
        <v>978.97</v>
      </c>
      <c r="AA22" s="207">
        <v>1028.97</v>
      </c>
      <c r="AB22" s="207">
        <v>908.14</v>
      </c>
      <c r="AC22" s="207">
        <v>1016.47</v>
      </c>
      <c r="AD22" s="207"/>
      <c r="AE22" s="206">
        <v>590.083333333333</v>
      </c>
      <c r="AF22" s="206">
        <v>578.944444444444</v>
      </c>
      <c r="AG22" s="206">
        <v>559.222222222222</v>
      </c>
      <c r="AH22" s="206">
        <v>608.666666666667</v>
      </c>
      <c r="AI22" s="206">
        <v>544.472222222222</v>
      </c>
      <c r="AJ22" s="206">
        <v>541.777777777778</v>
      </c>
      <c r="AK22" s="206">
        <v>546.72</v>
      </c>
      <c r="AL22" s="206">
        <v>788.39</v>
      </c>
      <c r="AM22" s="206">
        <v>750.89</v>
      </c>
    </row>
    <row r="23" s="197" customFormat="1" ht="20" customHeight="1" spans="1:39">
      <c r="A23" s="113">
        <v>8</v>
      </c>
      <c r="B23" s="206">
        <v>1087.38888888889</v>
      </c>
      <c r="C23" s="206">
        <v>934.055555555556</v>
      </c>
      <c r="D23" s="206">
        <v>1379.33</v>
      </c>
      <c r="E23" s="206">
        <v>1184.55555555556</v>
      </c>
      <c r="F23" s="206">
        <v>1237.11</v>
      </c>
      <c r="G23" s="207">
        <v>1032.39</v>
      </c>
      <c r="H23" s="207">
        <v>1032.39</v>
      </c>
      <c r="I23" s="207">
        <v>916.83</v>
      </c>
      <c r="J23" s="206"/>
      <c r="K23" s="206">
        <v>819.972222222222</v>
      </c>
      <c r="L23" s="206">
        <v>856.472222222222</v>
      </c>
      <c r="M23" s="206">
        <v>892.5</v>
      </c>
      <c r="N23" s="206">
        <v>916.277777777778</v>
      </c>
      <c r="O23" s="207">
        <v>1027.94</v>
      </c>
      <c r="P23" s="207">
        <v>1036.83</v>
      </c>
      <c r="Q23" s="207">
        <v>934.61</v>
      </c>
      <c r="R23" s="207">
        <v>1081.28</v>
      </c>
      <c r="S23" s="207">
        <v>992.39</v>
      </c>
      <c r="T23" s="207">
        <v>925.72</v>
      </c>
      <c r="U23" s="207">
        <v>1170.17</v>
      </c>
      <c r="V23" s="207">
        <v>1045.72</v>
      </c>
      <c r="W23" s="207">
        <v>934.61</v>
      </c>
      <c r="X23" s="207">
        <v>1090.17</v>
      </c>
      <c r="Y23" s="207">
        <v>956.83</v>
      </c>
      <c r="Z23" s="207">
        <v>1032.39</v>
      </c>
      <c r="AA23" s="207">
        <v>1085.72</v>
      </c>
      <c r="AB23" s="207">
        <v>956.83</v>
      </c>
      <c r="AC23" s="207">
        <v>1072.39</v>
      </c>
      <c r="AD23" s="207"/>
      <c r="AE23" s="206">
        <v>615.888888888889</v>
      </c>
      <c r="AF23" s="206">
        <v>604.277777777778</v>
      </c>
      <c r="AG23" s="206">
        <v>583.916666666667</v>
      </c>
      <c r="AH23" s="206">
        <v>635.305555555556</v>
      </c>
      <c r="AI23" s="206">
        <v>569.805555555556</v>
      </c>
      <c r="AJ23" s="206">
        <v>563.416666666667</v>
      </c>
      <c r="AK23" s="206">
        <v>564.83</v>
      </c>
      <c r="AL23" s="206">
        <v>822.61</v>
      </c>
      <c r="AM23" s="206">
        <v>782.61</v>
      </c>
    </row>
    <row r="24" s="197" customFormat="1" ht="20" customHeight="1" spans="1:39">
      <c r="A24" s="113">
        <v>8.5</v>
      </c>
      <c r="B24" s="206">
        <v>1140.88888888889</v>
      </c>
      <c r="C24" s="206">
        <v>977.972222222222</v>
      </c>
      <c r="D24" s="206">
        <v>1453.17</v>
      </c>
      <c r="E24" s="206">
        <v>1248.75</v>
      </c>
      <c r="F24" s="206">
        <v>1302.06</v>
      </c>
      <c r="G24" s="207">
        <v>1083.78</v>
      </c>
      <c r="H24" s="207">
        <v>1083.78</v>
      </c>
      <c r="I24" s="207">
        <v>961</v>
      </c>
      <c r="J24" s="206"/>
      <c r="K24" s="206">
        <v>861.194444444444</v>
      </c>
      <c r="L24" s="206">
        <v>897.694444444444</v>
      </c>
      <c r="M24" s="206">
        <v>934.833333333333</v>
      </c>
      <c r="N24" s="206">
        <v>959.083333333333</v>
      </c>
      <c r="O24" s="207">
        <v>1079.06</v>
      </c>
      <c r="P24" s="207">
        <v>1088.5</v>
      </c>
      <c r="Q24" s="207">
        <v>979.89</v>
      </c>
      <c r="R24" s="207">
        <v>1135.72</v>
      </c>
      <c r="S24" s="207">
        <v>1041.28</v>
      </c>
      <c r="T24" s="207">
        <v>970.44</v>
      </c>
      <c r="U24" s="207">
        <v>1230.17</v>
      </c>
      <c r="V24" s="207">
        <v>1097.94</v>
      </c>
      <c r="W24" s="207">
        <v>979.89</v>
      </c>
      <c r="X24" s="207">
        <v>1145.17</v>
      </c>
      <c r="Y24" s="207">
        <v>1003.5</v>
      </c>
      <c r="Z24" s="207">
        <v>1083.78</v>
      </c>
      <c r="AA24" s="207">
        <v>1140.44</v>
      </c>
      <c r="AB24" s="207">
        <v>1003.5</v>
      </c>
      <c r="AC24" s="207">
        <v>1126.28</v>
      </c>
      <c r="AD24" s="207"/>
      <c r="AE24" s="206">
        <v>641.694444444444</v>
      </c>
      <c r="AF24" s="206">
        <v>631.638888888889</v>
      </c>
      <c r="AG24" s="206">
        <v>608.611111111111</v>
      </c>
      <c r="AH24" s="206">
        <v>663.972222222222</v>
      </c>
      <c r="AI24" s="206">
        <v>595.138888888889</v>
      </c>
      <c r="AJ24" s="206">
        <v>583.027777777778</v>
      </c>
      <c r="AK24" s="206">
        <v>597.14</v>
      </c>
      <c r="AL24" s="206">
        <v>871.03</v>
      </c>
      <c r="AM24" s="206">
        <v>828.53</v>
      </c>
    </row>
    <row r="25" s="197" customFormat="1" ht="20" customHeight="1" spans="1:39">
      <c r="A25" s="113">
        <v>9</v>
      </c>
      <c r="B25" s="206">
        <v>1196.41666666667</v>
      </c>
      <c r="C25" s="206">
        <v>1023.91666666667</v>
      </c>
      <c r="D25" s="206">
        <v>1527</v>
      </c>
      <c r="E25" s="206">
        <v>1312.94444444444</v>
      </c>
      <c r="F25" s="206">
        <v>1367</v>
      </c>
      <c r="G25" s="207">
        <v>1137.19</v>
      </c>
      <c r="H25" s="207">
        <v>1137.19</v>
      </c>
      <c r="I25" s="207">
        <v>1007.19</v>
      </c>
      <c r="J25" s="206"/>
      <c r="K25" s="206">
        <v>902.416666666667</v>
      </c>
      <c r="L25" s="206">
        <v>936.888888888889</v>
      </c>
      <c r="M25" s="206">
        <v>977.166666666667</v>
      </c>
      <c r="N25" s="206">
        <v>1003.91666666667</v>
      </c>
      <c r="O25" s="207">
        <v>1132.19</v>
      </c>
      <c r="P25" s="207">
        <v>1142.19</v>
      </c>
      <c r="Q25" s="207">
        <v>1027.19</v>
      </c>
      <c r="R25" s="207">
        <v>1192.19</v>
      </c>
      <c r="S25" s="207">
        <v>1092.19</v>
      </c>
      <c r="T25" s="207">
        <v>1017.19</v>
      </c>
      <c r="U25" s="207">
        <v>1292.19</v>
      </c>
      <c r="V25" s="207">
        <v>1152.19</v>
      </c>
      <c r="W25" s="207">
        <v>1027.19</v>
      </c>
      <c r="X25" s="207">
        <v>1202.19</v>
      </c>
      <c r="Y25" s="207">
        <v>1052.19</v>
      </c>
      <c r="Z25" s="207">
        <v>1137.19</v>
      </c>
      <c r="AA25" s="207">
        <v>1197.19</v>
      </c>
      <c r="AB25" s="207">
        <v>1052.19</v>
      </c>
      <c r="AC25" s="207">
        <v>1182.19</v>
      </c>
      <c r="AD25" s="207"/>
      <c r="AE25" s="206">
        <v>667.5</v>
      </c>
      <c r="AF25" s="206">
        <v>659</v>
      </c>
      <c r="AG25" s="206">
        <v>633.305555555556</v>
      </c>
      <c r="AH25" s="206">
        <v>692.638888888889</v>
      </c>
      <c r="AI25" s="206">
        <v>618.444444444444</v>
      </c>
      <c r="AJ25" s="206">
        <v>604.666666666667</v>
      </c>
      <c r="AK25" s="206">
        <v>627.42</v>
      </c>
      <c r="AL25" s="206">
        <v>917.42</v>
      </c>
      <c r="AM25" s="206">
        <v>872.42</v>
      </c>
    </row>
    <row r="26" s="197" customFormat="1" ht="20" customHeight="1" spans="1:39">
      <c r="A26" s="113">
        <v>9.5</v>
      </c>
      <c r="B26" s="206">
        <v>1251.94444444444</v>
      </c>
      <c r="C26" s="206">
        <v>1067.83333333333</v>
      </c>
      <c r="D26" s="206">
        <v>1600.83</v>
      </c>
      <c r="E26" s="206">
        <v>1377.13888888889</v>
      </c>
      <c r="F26" s="206">
        <v>1431.94</v>
      </c>
      <c r="G26" s="207">
        <v>1190.61</v>
      </c>
      <c r="H26" s="207">
        <v>1190.61</v>
      </c>
      <c r="I26" s="207">
        <v>1053.39</v>
      </c>
      <c r="J26" s="206"/>
      <c r="K26" s="206">
        <v>943.638888888889</v>
      </c>
      <c r="L26" s="206">
        <v>976.083333333333</v>
      </c>
      <c r="M26" s="206">
        <v>1019.5</v>
      </c>
      <c r="N26" s="206">
        <v>1046.72222222222</v>
      </c>
      <c r="O26" s="207">
        <v>1185.33</v>
      </c>
      <c r="P26" s="207">
        <v>1195.89</v>
      </c>
      <c r="Q26" s="207">
        <v>1074.5</v>
      </c>
      <c r="R26" s="207">
        <v>1248.67</v>
      </c>
      <c r="S26" s="207">
        <v>1143.11</v>
      </c>
      <c r="T26" s="207">
        <v>1063.94</v>
      </c>
      <c r="U26" s="207">
        <v>1354.22</v>
      </c>
      <c r="V26" s="207">
        <v>1206.44</v>
      </c>
      <c r="W26" s="207">
        <v>1074.5</v>
      </c>
      <c r="X26" s="207">
        <v>1259.22</v>
      </c>
      <c r="Y26" s="207">
        <v>1100.89</v>
      </c>
      <c r="Z26" s="207">
        <v>1190.61</v>
      </c>
      <c r="AA26" s="207">
        <v>1253.94</v>
      </c>
      <c r="AB26" s="207">
        <v>1100.89</v>
      </c>
      <c r="AC26" s="207">
        <v>1238.11</v>
      </c>
      <c r="AD26" s="207"/>
      <c r="AE26" s="206">
        <v>693.305555555556</v>
      </c>
      <c r="AF26" s="206">
        <v>686.361111111111</v>
      </c>
      <c r="AG26" s="206">
        <v>660.027777777778</v>
      </c>
      <c r="AH26" s="206">
        <v>719.277777777778</v>
      </c>
      <c r="AI26" s="206">
        <v>643.777777777778</v>
      </c>
      <c r="AJ26" s="206">
        <v>624.277777777778</v>
      </c>
      <c r="AK26" s="206">
        <v>659.72</v>
      </c>
      <c r="AL26" s="206">
        <v>965.83</v>
      </c>
      <c r="AM26" s="206">
        <v>918.33</v>
      </c>
    </row>
    <row r="27" s="197" customFormat="1" ht="20" customHeight="1" spans="1:39">
      <c r="A27" s="113">
        <v>10</v>
      </c>
      <c r="B27" s="206">
        <v>1305.44444444444</v>
      </c>
      <c r="C27" s="206">
        <v>1111.75</v>
      </c>
      <c r="D27" s="206">
        <v>1676.69</v>
      </c>
      <c r="E27" s="206">
        <v>1441.33333333333</v>
      </c>
      <c r="F27" s="206">
        <v>1498.92</v>
      </c>
      <c r="G27" s="207">
        <v>1244.03</v>
      </c>
      <c r="H27" s="207">
        <v>1244.03</v>
      </c>
      <c r="I27" s="207">
        <v>1099.58</v>
      </c>
      <c r="J27" s="206"/>
      <c r="K27" s="206">
        <v>984.861111111111</v>
      </c>
      <c r="L27" s="206">
        <v>1017.30555555556</v>
      </c>
      <c r="M27" s="206">
        <v>1061.83333333333</v>
      </c>
      <c r="N27" s="206">
        <v>1089.52777777778</v>
      </c>
      <c r="O27" s="207">
        <v>1238.47</v>
      </c>
      <c r="P27" s="207">
        <v>1249.58</v>
      </c>
      <c r="Q27" s="207">
        <v>1121.81</v>
      </c>
      <c r="R27" s="207">
        <v>1305.14</v>
      </c>
      <c r="S27" s="207">
        <v>1194.03</v>
      </c>
      <c r="T27" s="207">
        <v>1110.69</v>
      </c>
      <c r="U27" s="207">
        <v>1416.25</v>
      </c>
      <c r="V27" s="207">
        <v>1260.69</v>
      </c>
      <c r="W27" s="207">
        <v>1121.81</v>
      </c>
      <c r="X27" s="207">
        <v>1316.25</v>
      </c>
      <c r="Y27" s="207">
        <v>1149.58</v>
      </c>
      <c r="Z27" s="207">
        <v>1244.03</v>
      </c>
      <c r="AA27" s="207">
        <v>1310.69</v>
      </c>
      <c r="AB27" s="207">
        <v>1149.58</v>
      </c>
      <c r="AC27" s="207">
        <v>1294.03</v>
      </c>
      <c r="AD27" s="207"/>
      <c r="AE27" s="206">
        <v>721.138888888889</v>
      </c>
      <c r="AF27" s="206">
        <v>711.694444444444</v>
      </c>
      <c r="AG27" s="206">
        <v>684.722222222222</v>
      </c>
      <c r="AH27" s="206">
        <v>747.944444444444</v>
      </c>
      <c r="AI27" s="206">
        <v>669.111111111111</v>
      </c>
      <c r="AJ27" s="206">
        <v>643.888888888889</v>
      </c>
      <c r="AK27" s="206">
        <v>692.03</v>
      </c>
      <c r="AL27" s="206">
        <v>1014.25</v>
      </c>
      <c r="AM27" s="206">
        <v>964.25</v>
      </c>
    </row>
    <row r="28" s="197" customFormat="1" ht="20" customHeight="1" spans="1:39">
      <c r="A28" s="113">
        <v>10.5</v>
      </c>
      <c r="B28" s="206">
        <v>1360.97222222222</v>
      </c>
      <c r="C28" s="206">
        <v>1157.69444444444</v>
      </c>
      <c r="D28" s="206">
        <v>1750.53</v>
      </c>
      <c r="E28" s="206">
        <v>1505.52777777778</v>
      </c>
      <c r="F28" s="206">
        <v>1563.86</v>
      </c>
      <c r="G28" s="207">
        <v>1297.44</v>
      </c>
      <c r="H28" s="207">
        <v>1297.44</v>
      </c>
      <c r="I28" s="207">
        <v>1145.78</v>
      </c>
      <c r="J28" s="206"/>
      <c r="K28" s="206">
        <v>1024.05555555556</v>
      </c>
      <c r="L28" s="206">
        <v>1056.5</v>
      </c>
      <c r="M28" s="206">
        <v>1102.13888888889</v>
      </c>
      <c r="N28" s="206">
        <v>1134.36111111111</v>
      </c>
      <c r="O28" s="207">
        <v>1291.61</v>
      </c>
      <c r="P28" s="207">
        <v>1303.28</v>
      </c>
      <c r="Q28" s="207">
        <v>1169.11</v>
      </c>
      <c r="R28" s="207">
        <v>1361.61</v>
      </c>
      <c r="S28" s="207">
        <v>1244.94</v>
      </c>
      <c r="T28" s="207">
        <v>1157.44</v>
      </c>
      <c r="U28" s="207">
        <v>1478.28</v>
      </c>
      <c r="V28" s="207">
        <v>1314.94</v>
      </c>
      <c r="W28" s="207">
        <v>1169.11</v>
      </c>
      <c r="X28" s="207">
        <v>1373.28</v>
      </c>
      <c r="Y28" s="207">
        <v>1198.28</v>
      </c>
      <c r="Z28" s="207">
        <v>1297.44</v>
      </c>
      <c r="AA28" s="207">
        <v>1367.44</v>
      </c>
      <c r="AB28" s="207">
        <v>1198.28</v>
      </c>
      <c r="AC28" s="207">
        <v>1349.94</v>
      </c>
      <c r="AD28" s="207"/>
      <c r="AE28" s="206">
        <v>751</v>
      </c>
      <c r="AF28" s="206">
        <v>739.055555555556</v>
      </c>
      <c r="AG28" s="206">
        <v>709.416666666667</v>
      </c>
      <c r="AH28" s="206">
        <v>776.611111111111</v>
      </c>
      <c r="AI28" s="206">
        <v>694.444444444444</v>
      </c>
      <c r="AJ28" s="206">
        <v>665.527777777778</v>
      </c>
      <c r="AK28" s="206">
        <v>722.31</v>
      </c>
      <c r="AL28" s="206">
        <v>1060.64</v>
      </c>
      <c r="AM28" s="206">
        <v>1008.14</v>
      </c>
    </row>
    <row r="29" s="197" customFormat="1" ht="20" customHeight="1" spans="1:39">
      <c r="A29" s="113">
        <v>11</v>
      </c>
      <c r="B29" s="206">
        <v>1414.47222222222</v>
      </c>
      <c r="C29" s="206">
        <v>1201.61111111111</v>
      </c>
      <c r="D29" s="206">
        <v>1824.36</v>
      </c>
      <c r="E29" s="206">
        <v>1569.72222222222</v>
      </c>
      <c r="F29" s="206">
        <v>1628.81</v>
      </c>
      <c r="G29" s="207">
        <v>1350.86</v>
      </c>
      <c r="H29" s="207">
        <v>1350.86</v>
      </c>
      <c r="I29" s="207">
        <v>1191.97</v>
      </c>
      <c r="J29" s="206"/>
      <c r="K29" s="206">
        <v>1065.27777777778</v>
      </c>
      <c r="L29" s="206">
        <v>1097.72222222222</v>
      </c>
      <c r="M29" s="206">
        <v>1144.47222222222</v>
      </c>
      <c r="N29" s="206">
        <v>1177.16666666667</v>
      </c>
      <c r="O29" s="207">
        <v>1344.75</v>
      </c>
      <c r="P29" s="207">
        <v>1356.97</v>
      </c>
      <c r="Q29" s="207">
        <v>1216.42</v>
      </c>
      <c r="R29" s="207">
        <v>1418.08</v>
      </c>
      <c r="S29" s="207">
        <v>1295.86</v>
      </c>
      <c r="T29" s="207">
        <v>1204.19</v>
      </c>
      <c r="U29" s="207">
        <v>1540.31</v>
      </c>
      <c r="V29" s="207">
        <v>1369.19</v>
      </c>
      <c r="W29" s="207">
        <v>1216.42</v>
      </c>
      <c r="X29" s="207">
        <v>1430.31</v>
      </c>
      <c r="Y29" s="207">
        <v>1246.97</v>
      </c>
      <c r="Z29" s="207">
        <v>1350.86</v>
      </c>
      <c r="AA29" s="207">
        <v>1424.19</v>
      </c>
      <c r="AB29" s="207">
        <v>1246.97</v>
      </c>
      <c r="AC29" s="207">
        <v>1405.86</v>
      </c>
      <c r="AD29" s="207"/>
      <c r="AE29" s="206">
        <v>778.833333333333</v>
      </c>
      <c r="AF29" s="206">
        <v>766.416666666667</v>
      </c>
      <c r="AG29" s="206">
        <v>734.111111111111</v>
      </c>
      <c r="AH29" s="206">
        <v>803.25</v>
      </c>
      <c r="AI29" s="206">
        <v>719.777777777778</v>
      </c>
      <c r="AJ29" s="206">
        <v>685.138888888889</v>
      </c>
      <c r="AK29" s="206">
        <v>754.61</v>
      </c>
      <c r="AL29" s="206">
        <v>1109.06</v>
      </c>
      <c r="AM29" s="206">
        <v>1054.06</v>
      </c>
    </row>
    <row r="30" s="197" customFormat="1" ht="20" customHeight="1" spans="1:39">
      <c r="A30" s="113">
        <v>11.5</v>
      </c>
      <c r="B30" s="206">
        <v>1470</v>
      </c>
      <c r="C30" s="206">
        <v>1247.55555555556</v>
      </c>
      <c r="D30" s="206">
        <v>1898.19</v>
      </c>
      <c r="E30" s="206">
        <v>1633.91666666667</v>
      </c>
      <c r="F30" s="206">
        <v>1693.75</v>
      </c>
      <c r="G30" s="207">
        <v>1404.28</v>
      </c>
      <c r="H30" s="207">
        <v>1404.28</v>
      </c>
      <c r="I30" s="207">
        <v>1238.17</v>
      </c>
      <c r="J30" s="206"/>
      <c r="K30" s="206">
        <v>1106.5</v>
      </c>
      <c r="L30" s="206">
        <v>1136.91666666667</v>
      </c>
      <c r="M30" s="206">
        <v>1186.80555555556</v>
      </c>
      <c r="N30" s="206">
        <v>1219.97222222222</v>
      </c>
      <c r="O30" s="207">
        <v>1397.89</v>
      </c>
      <c r="P30" s="207">
        <v>1410.67</v>
      </c>
      <c r="Q30" s="207">
        <v>1263.72</v>
      </c>
      <c r="R30" s="207">
        <v>1474.56</v>
      </c>
      <c r="S30" s="207">
        <v>1346.78</v>
      </c>
      <c r="T30" s="207">
        <v>1250.94</v>
      </c>
      <c r="U30" s="207">
        <v>1602.33</v>
      </c>
      <c r="V30" s="207">
        <v>1423.44</v>
      </c>
      <c r="W30" s="207">
        <v>1263.72</v>
      </c>
      <c r="X30" s="207">
        <v>1487.33</v>
      </c>
      <c r="Y30" s="207">
        <v>1295.67</v>
      </c>
      <c r="Z30" s="207">
        <v>1404.28</v>
      </c>
      <c r="AA30" s="207">
        <v>1480.94</v>
      </c>
      <c r="AB30" s="207">
        <v>1295.67</v>
      </c>
      <c r="AC30" s="207">
        <v>1461.78</v>
      </c>
      <c r="AD30" s="207"/>
      <c r="AE30" s="206">
        <v>808.694444444444</v>
      </c>
      <c r="AF30" s="206">
        <v>793.777777777778</v>
      </c>
      <c r="AG30" s="206">
        <v>760.833333333333</v>
      </c>
      <c r="AH30" s="206">
        <v>831.916666666667</v>
      </c>
      <c r="AI30" s="206">
        <v>743.083333333333</v>
      </c>
      <c r="AJ30" s="206">
        <v>706.777777777778</v>
      </c>
      <c r="AK30" s="206">
        <v>786.92</v>
      </c>
      <c r="AL30" s="206">
        <v>1157.47</v>
      </c>
      <c r="AM30" s="206">
        <v>1099.97</v>
      </c>
    </row>
    <row r="31" s="197" customFormat="1" ht="20" customHeight="1" spans="1:39">
      <c r="A31" s="113">
        <v>12</v>
      </c>
      <c r="B31" s="206">
        <v>1525.52777777778</v>
      </c>
      <c r="C31" s="206">
        <v>1291.47222222222</v>
      </c>
      <c r="D31" s="206">
        <v>1972.03</v>
      </c>
      <c r="E31" s="206">
        <v>1698.11111111111</v>
      </c>
      <c r="F31" s="206">
        <v>1758.69</v>
      </c>
      <c r="G31" s="207">
        <v>1457.69</v>
      </c>
      <c r="H31" s="207">
        <v>1457.69</v>
      </c>
      <c r="I31" s="207">
        <v>1284.36</v>
      </c>
      <c r="J31" s="206"/>
      <c r="K31" s="206">
        <v>1147.72222222222</v>
      </c>
      <c r="L31" s="206">
        <v>1178.13888888889</v>
      </c>
      <c r="M31" s="206">
        <v>1229.13888888889</v>
      </c>
      <c r="N31" s="206">
        <v>1264.80555555556</v>
      </c>
      <c r="O31" s="207">
        <v>1451.03</v>
      </c>
      <c r="P31" s="207">
        <v>1464.36</v>
      </c>
      <c r="Q31" s="207">
        <v>1311.03</v>
      </c>
      <c r="R31" s="207">
        <v>1531.03</v>
      </c>
      <c r="S31" s="207">
        <v>1397.69</v>
      </c>
      <c r="T31" s="207">
        <v>1297.69</v>
      </c>
      <c r="U31" s="207">
        <v>1664.36</v>
      </c>
      <c r="V31" s="207">
        <v>1477.69</v>
      </c>
      <c r="W31" s="207">
        <v>1311.03</v>
      </c>
      <c r="X31" s="207">
        <v>1544.36</v>
      </c>
      <c r="Y31" s="207">
        <v>1344.36</v>
      </c>
      <c r="Z31" s="207">
        <v>1457.69</v>
      </c>
      <c r="AA31" s="207">
        <v>1537.69</v>
      </c>
      <c r="AB31" s="207">
        <v>1344.36</v>
      </c>
      <c r="AC31" s="207">
        <v>1517.69</v>
      </c>
      <c r="AD31" s="207"/>
      <c r="AE31" s="206">
        <v>836.527777777778</v>
      </c>
      <c r="AF31" s="206">
        <v>819.111111111111</v>
      </c>
      <c r="AG31" s="206">
        <v>785.527777777778</v>
      </c>
      <c r="AH31" s="206">
        <v>860.583333333333</v>
      </c>
      <c r="AI31" s="206">
        <v>768.416666666667</v>
      </c>
      <c r="AJ31" s="206">
        <v>726.388888888889</v>
      </c>
      <c r="AK31" s="206">
        <v>817.19</v>
      </c>
      <c r="AL31" s="206">
        <v>1203.86</v>
      </c>
      <c r="AM31" s="206">
        <v>1143.86</v>
      </c>
    </row>
    <row r="32" s="197" customFormat="1" ht="20" customHeight="1" spans="1:39">
      <c r="A32" s="113">
        <v>12.5</v>
      </c>
      <c r="B32" s="206">
        <v>1579.02777777778</v>
      </c>
      <c r="C32" s="206">
        <v>1335.38888888889</v>
      </c>
      <c r="D32" s="206">
        <v>2045.86</v>
      </c>
      <c r="E32" s="206">
        <v>1762.30555555556</v>
      </c>
      <c r="F32" s="206">
        <v>1823.64</v>
      </c>
      <c r="G32" s="207">
        <v>1511.11</v>
      </c>
      <c r="H32" s="207">
        <v>1511.11</v>
      </c>
      <c r="I32" s="207">
        <v>1330.56</v>
      </c>
      <c r="J32" s="206"/>
      <c r="K32" s="206">
        <v>1188.94444444444</v>
      </c>
      <c r="L32" s="206">
        <v>1217.33333333333</v>
      </c>
      <c r="M32" s="206">
        <v>1271.47222222222</v>
      </c>
      <c r="N32" s="206">
        <v>1307.61111111111</v>
      </c>
      <c r="O32" s="207">
        <v>1504.17</v>
      </c>
      <c r="P32" s="207">
        <v>1518.06</v>
      </c>
      <c r="Q32" s="207">
        <v>1358.33</v>
      </c>
      <c r="R32" s="207">
        <v>1587.5</v>
      </c>
      <c r="S32" s="207">
        <v>1448.61</v>
      </c>
      <c r="T32" s="207">
        <v>1344.44</v>
      </c>
      <c r="U32" s="207">
        <v>1726.39</v>
      </c>
      <c r="V32" s="207">
        <v>1531.94</v>
      </c>
      <c r="W32" s="207">
        <v>1358.33</v>
      </c>
      <c r="X32" s="207">
        <v>1601.39</v>
      </c>
      <c r="Y32" s="207">
        <v>1393.06</v>
      </c>
      <c r="Z32" s="207">
        <v>1511.11</v>
      </c>
      <c r="AA32" s="207">
        <v>1594.44</v>
      </c>
      <c r="AB32" s="207">
        <v>1393.06</v>
      </c>
      <c r="AC32" s="207">
        <v>1573.61</v>
      </c>
      <c r="AD32" s="207"/>
      <c r="AE32" s="206">
        <v>864.361111111111</v>
      </c>
      <c r="AF32" s="206">
        <v>846.472222222222</v>
      </c>
      <c r="AG32" s="206">
        <v>810.222222222222</v>
      </c>
      <c r="AH32" s="206">
        <v>887.222222222222</v>
      </c>
      <c r="AI32" s="206">
        <v>793.75</v>
      </c>
      <c r="AJ32" s="206">
        <v>748.027777777778</v>
      </c>
      <c r="AK32" s="206">
        <v>849.5</v>
      </c>
      <c r="AL32" s="206">
        <v>1252.28</v>
      </c>
      <c r="AM32" s="206">
        <v>1189.78</v>
      </c>
    </row>
    <row r="33" s="197" customFormat="1" ht="20" customHeight="1" spans="1:39">
      <c r="A33" s="113">
        <v>13</v>
      </c>
      <c r="B33" s="206">
        <v>1634.55555555556</v>
      </c>
      <c r="C33" s="206">
        <v>1381.33333333333</v>
      </c>
      <c r="D33" s="206">
        <v>2121.72</v>
      </c>
      <c r="E33" s="206">
        <v>1826.5</v>
      </c>
      <c r="F33" s="206">
        <v>1890.61</v>
      </c>
      <c r="G33" s="207">
        <v>1564.53</v>
      </c>
      <c r="H33" s="207">
        <v>1564.53</v>
      </c>
      <c r="I33" s="207">
        <v>1376.75</v>
      </c>
      <c r="J33" s="206"/>
      <c r="K33" s="206">
        <v>1230.16666666667</v>
      </c>
      <c r="L33" s="206">
        <v>1256.52777777778</v>
      </c>
      <c r="M33" s="206">
        <v>1313.80555555556</v>
      </c>
      <c r="N33" s="206">
        <v>1352.44444444444</v>
      </c>
      <c r="O33" s="207">
        <v>1557.31</v>
      </c>
      <c r="P33" s="207">
        <v>1571.75</v>
      </c>
      <c r="Q33" s="207">
        <v>1405.64</v>
      </c>
      <c r="R33" s="207">
        <v>1643.97</v>
      </c>
      <c r="S33" s="207">
        <v>1499.53</v>
      </c>
      <c r="T33" s="207">
        <v>1391.19</v>
      </c>
      <c r="U33" s="207">
        <v>1788.42</v>
      </c>
      <c r="V33" s="207">
        <v>1586.19</v>
      </c>
      <c r="W33" s="207">
        <v>1405.64</v>
      </c>
      <c r="X33" s="207">
        <v>1658.42</v>
      </c>
      <c r="Y33" s="207">
        <v>1441.75</v>
      </c>
      <c r="Z33" s="207">
        <v>1564.53</v>
      </c>
      <c r="AA33" s="207">
        <v>1651.19</v>
      </c>
      <c r="AB33" s="207">
        <v>1441.75</v>
      </c>
      <c r="AC33" s="207">
        <v>1629.53</v>
      </c>
      <c r="AD33" s="207"/>
      <c r="AE33" s="206">
        <v>894.222222222222</v>
      </c>
      <c r="AF33" s="206">
        <v>873.833333333333</v>
      </c>
      <c r="AG33" s="206">
        <v>834.916666666667</v>
      </c>
      <c r="AH33" s="206">
        <v>915.888888888889</v>
      </c>
      <c r="AI33" s="206">
        <v>819.083333333333</v>
      </c>
      <c r="AJ33" s="206">
        <v>767.638888888889</v>
      </c>
      <c r="AK33" s="206">
        <v>879.78</v>
      </c>
      <c r="AL33" s="206">
        <v>1298.67</v>
      </c>
      <c r="AM33" s="206">
        <v>1233.67</v>
      </c>
    </row>
    <row r="34" s="197" customFormat="1" ht="20" customHeight="1" spans="1:39">
      <c r="A34" s="113">
        <v>13.5</v>
      </c>
      <c r="B34" s="206">
        <v>1688.05555555556</v>
      </c>
      <c r="C34" s="206">
        <v>1425.25</v>
      </c>
      <c r="D34" s="206">
        <v>2195.56</v>
      </c>
      <c r="E34" s="206">
        <v>1890.69444444444</v>
      </c>
      <c r="F34" s="206">
        <v>1955.56</v>
      </c>
      <c r="G34" s="207">
        <v>1617.94</v>
      </c>
      <c r="H34" s="207">
        <v>1617.94</v>
      </c>
      <c r="I34" s="207">
        <v>1422.94</v>
      </c>
      <c r="J34" s="206"/>
      <c r="K34" s="206">
        <v>1271.38888888889</v>
      </c>
      <c r="L34" s="206">
        <v>1297.75</v>
      </c>
      <c r="M34" s="206">
        <v>1356.13888888889</v>
      </c>
      <c r="N34" s="206">
        <v>1395.25</v>
      </c>
      <c r="O34" s="207">
        <v>1610.44</v>
      </c>
      <c r="P34" s="207">
        <v>1625.44</v>
      </c>
      <c r="Q34" s="207">
        <v>1452.94</v>
      </c>
      <c r="R34" s="207">
        <v>1700.44</v>
      </c>
      <c r="S34" s="207">
        <v>1550.44</v>
      </c>
      <c r="T34" s="207">
        <v>1437.94</v>
      </c>
      <c r="U34" s="207">
        <v>1850.44</v>
      </c>
      <c r="V34" s="207">
        <v>1640.44</v>
      </c>
      <c r="W34" s="207">
        <v>1452.94</v>
      </c>
      <c r="X34" s="207">
        <v>1715.44</v>
      </c>
      <c r="Y34" s="207">
        <v>1490.44</v>
      </c>
      <c r="Z34" s="207">
        <v>1617.94</v>
      </c>
      <c r="AA34" s="207">
        <v>1707.94</v>
      </c>
      <c r="AB34" s="207">
        <v>1490.44</v>
      </c>
      <c r="AC34" s="207">
        <v>1685.44</v>
      </c>
      <c r="AD34" s="207"/>
      <c r="AE34" s="206">
        <v>922.055555555556</v>
      </c>
      <c r="AF34" s="206">
        <v>901.194444444444</v>
      </c>
      <c r="AG34" s="206">
        <v>859.611111111111</v>
      </c>
      <c r="AH34" s="206">
        <v>944.555555555556</v>
      </c>
      <c r="AI34" s="206">
        <v>842.388888888889</v>
      </c>
      <c r="AJ34" s="206">
        <v>785.222222222222</v>
      </c>
      <c r="AK34" s="206">
        <v>912.08</v>
      </c>
      <c r="AL34" s="206">
        <v>1347.08</v>
      </c>
      <c r="AM34" s="206">
        <v>1279.58</v>
      </c>
    </row>
    <row r="35" s="197" customFormat="1" ht="20" customHeight="1" spans="1:39">
      <c r="A35" s="113">
        <v>14</v>
      </c>
      <c r="B35" s="206">
        <v>1743.58333333333</v>
      </c>
      <c r="C35" s="206">
        <v>1471.19444444444</v>
      </c>
      <c r="D35" s="206">
        <v>2269.39</v>
      </c>
      <c r="E35" s="206">
        <v>1954.88888888889</v>
      </c>
      <c r="F35" s="206">
        <v>2020.5</v>
      </c>
      <c r="G35" s="207">
        <v>1671.36</v>
      </c>
      <c r="H35" s="207">
        <v>1671.36</v>
      </c>
      <c r="I35" s="207">
        <v>1469.14</v>
      </c>
      <c r="J35" s="206"/>
      <c r="K35" s="206">
        <v>1312.61111111111</v>
      </c>
      <c r="L35" s="206">
        <v>1336.94444444444</v>
      </c>
      <c r="M35" s="206">
        <v>1396.44444444444</v>
      </c>
      <c r="N35" s="206">
        <v>1438.05555555556</v>
      </c>
      <c r="O35" s="207">
        <v>1663.58</v>
      </c>
      <c r="P35" s="207">
        <v>1679.14</v>
      </c>
      <c r="Q35" s="207">
        <v>1500.25</v>
      </c>
      <c r="R35" s="207">
        <v>1756.92</v>
      </c>
      <c r="S35" s="207">
        <v>1601.36</v>
      </c>
      <c r="T35" s="207">
        <v>1484.69</v>
      </c>
      <c r="U35" s="207">
        <v>1912.47</v>
      </c>
      <c r="V35" s="207">
        <v>1694.69</v>
      </c>
      <c r="W35" s="207">
        <v>1500.25</v>
      </c>
      <c r="X35" s="207">
        <v>1772.47</v>
      </c>
      <c r="Y35" s="207">
        <v>1539.14</v>
      </c>
      <c r="Z35" s="207">
        <v>1671.36</v>
      </c>
      <c r="AA35" s="207">
        <v>1764.69</v>
      </c>
      <c r="AB35" s="207">
        <v>1539.14</v>
      </c>
      <c r="AC35" s="207">
        <v>1741.36</v>
      </c>
      <c r="AD35" s="207"/>
      <c r="AE35" s="206">
        <v>951.916666666667</v>
      </c>
      <c r="AF35" s="206">
        <v>928.555555555556</v>
      </c>
      <c r="AG35" s="206">
        <v>886.333333333333</v>
      </c>
      <c r="AH35" s="206">
        <v>971.194444444444</v>
      </c>
      <c r="AI35" s="206">
        <v>867.722222222222</v>
      </c>
      <c r="AJ35" s="206">
        <v>806.861111111111</v>
      </c>
      <c r="AK35" s="206">
        <v>944.39</v>
      </c>
      <c r="AL35" s="206">
        <v>1395.5</v>
      </c>
      <c r="AM35" s="206">
        <v>1325.5</v>
      </c>
    </row>
    <row r="36" s="197" customFormat="1" ht="20" customHeight="1" spans="1:39">
      <c r="A36" s="113">
        <v>14.5</v>
      </c>
      <c r="B36" s="206">
        <v>1797.08333333333</v>
      </c>
      <c r="C36" s="206">
        <v>1515.11111111111</v>
      </c>
      <c r="D36" s="206">
        <v>2343.22</v>
      </c>
      <c r="E36" s="206">
        <v>2019.08333333333</v>
      </c>
      <c r="F36" s="206">
        <v>2085.44</v>
      </c>
      <c r="G36" s="207">
        <v>1724.78</v>
      </c>
      <c r="H36" s="207">
        <v>1724.78</v>
      </c>
      <c r="I36" s="207">
        <v>1515.33</v>
      </c>
      <c r="J36" s="206"/>
      <c r="K36" s="206">
        <v>1353.83333333333</v>
      </c>
      <c r="L36" s="206">
        <v>1378.16666666667</v>
      </c>
      <c r="M36" s="206">
        <v>1438.77777777778</v>
      </c>
      <c r="N36" s="206">
        <v>1482.88888888889</v>
      </c>
      <c r="O36" s="207">
        <v>1716.72</v>
      </c>
      <c r="P36" s="207">
        <v>1732.83</v>
      </c>
      <c r="Q36" s="207">
        <v>1547.56</v>
      </c>
      <c r="R36" s="207">
        <v>1813.39</v>
      </c>
      <c r="S36" s="207">
        <v>1652.28</v>
      </c>
      <c r="T36" s="207">
        <v>1531.44</v>
      </c>
      <c r="U36" s="207">
        <v>1974.5</v>
      </c>
      <c r="V36" s="207">
        <v>1748.94</v>
      </c>
      <c r="W36" s="207">
        <v>1547.56</v>
      </c>
      <c r="X36" s="207">
        <v>1829.5</v>
      </c>
      <c r="Y36" s="207">
        <v>1587.83</v>
      </c>
      <c r="Z36" s="207">
        <v>1724.78</v>
      </c>
      <c r="AA36" s="207">
        <v>1821.44</v>
      </c>
      <c r="AB36" s="207">
        <v>1587.83</v>
      </c>
      <c r="AC36" s="207">
        <v>1797.28</v>
      </c>
      <c r="AD36" s="207"/>
      <c r="AE36" s="206">
        <v>979.75</v>
      </c>
      <c r="AF36" s="206">
        <v>953.888888888889</v>
      </c>
      <c r="AG36" s="206">
        <v>911.027777777778</v>
      </c>
      <c r="AH36" s="206">
        <v>999.861111111111</v>
      </c>
      <c r="AI36" s="206">
        <v>893.055555555556</v>
      </c>
      <c r="AJ36" s="206">
        <v>826.472222222222</v>
      </c>
      <c r="AK36" s="206">
        <v>974.67</v>
      </c>
      <c r="AL36" s="206">
        <v>1441.89</v>
      </c>
      <c r="AM36" s="206">
        <v>1369.39</v>
      </c>
    </row>
    <row r="37" s="197" customFormat="1" ht="20" customHeight="1" spans="1:39">
      <c r="A37" s="113">
        <v>15</v>
      </c>
      <c r="B37" s="206">
        <v>1852.61111111111</v>
      </c>
      <c r="C37" s="206">
        <v>1561.05555555556</v>
      </c>
      <c r="D37" s="206">
        <v>2417.06</v>
      </c>
      <c r="E37" s="206">
        <v>2083.27777777778</v>
      </c>
      <c r="F37" s="206">
        <v>2150.39</v>
      </c>
      <c r="G37" s="207">
        <v>1776.17</v>
      </c>
      <c r="H37" s="207">
        <v>1776.17</v>
      </c>
      <c r="I37" s="207">
        <v>1559.5</v>
      </c>
      <c r="J37" s="206"/>
      <c r="K37" s="206">
        <v>1393.02777777778</v>
      </c>
      <c r="L37" s="206">
        <v>1417.36111111111</v>
      </c>
      <c r="M37" s="206">
        <v>1481.11111111111</v>
      </c>
      <c r="N37" s="206">
        <v>1525.69444444444</v>
      </c>
      <c r="O37" s="207">
        <v>1767.83</v>
      </c>
      <c r="P37" s="207">
        <v>1784.5</v>
      </c>
      <c r="Q37" s="207">
        <v>1592.83</v>
      </c>
      <c r="R37" s="207">
        <v>1867.83</v>
      </c>
      <c r="S37" s="207">
        <v>1701.17</v>
      </c>
      <c r="T37" s="207">
        <v>1576.17</v>
      </c>
      <c r="U37" s="207">
        <v>2034.5</v>
      </c>
      <c r="V37" s="207">
        <v>1801.17</v>
      </c>
      <c r="W37" s="207">
        <v>1592.83</v>
      </c>
      <c r="X37" s="207">
        <v>1884.5</v>
      </c>
      <c r="Y37" s="207">
        <v>1634.5</v>
      </c>
      <c r="Z37" s="207">
        <v>1776.17</v>
      </c>
      <c r="AA37" s="207">
        <v>1876.17</v>
      </c>
      <c r="AB37" s="207">
        <v>1634.5</v>
      </c>
      <c r="AC37" s="207">
        <v>1851.17</v>
      </c>
      <c r="AD37" s="207"/>
      <c r="AE37" s="206">
        <v>1009.61111111111</v>
      </c>
      <c r="AF37" s="206">
        <v>981.25</v>
      </c>
      <c r="AG37" s="206">
        <v>935.722222222222</v>
      </c>
      <c r="AH37" s="206">
        <v>1028.52777777778</v>
      </c>
      <c r="AI37" s="206">
        <v>918.388888888889</v>
      </c>
      <c r="AJ37" s="206">
        <v>846.083333333333</v>
      </c>
      <c r="AK37" s="206">
        <v>1006.97</v>
      </c>
      <c r="AL37" s="206">
        <v>1490.31</v>
      </c>
      <c r="AM37" s="206">
        <v>1415.31</v>
      </c>
    </row>
    <row r="38" s="197" customFormat="1" ht="20" customHeight="1" spans="1:39">
      <c r="A38" s="113">
        <v>15.5</v>
      </c>
      <c r="B38" s="206">
        <v>1908.13888888889</v>
      </c>
      <c r="C38" s="206">
        <v>1604.97222222222</v>
      </c>
      <c r="D38" s="206">
        <v>2492.92</v>
      </c>
      <c r="E38" s="206">
        <v>2147.47222222222</v>
      </c>
      <c r="F38" s="206">
        <v>2217.36</v>
      </c>
      <c r="G38" s="207">
        <v>1829.58</v>
      </c>
      <c r="H38" s="207">
        <v>1829.58</v>
      </c>
      <c r="I38" s="207">
        <v>1605.69</v>
      </c>
      <c r="J38" s="206"/>
      <c r="K38" s="206">
        <v>1434.25</v>
      </c>
      <c r="L38" s="206">
        <v>1458.58333333333</v>
      </c>
      <c r="M38" s="206">
        <v>1523.44444444444</v>
      </c>
      <c r="N38" s="206">
        <v>1568.5</v>
      </c>
      <c r="O38" s="207">
        <v>1820.97</v>
      </c>
      <c r="P38" s="207">
        <v>1838.19</v>
      </c>
      <c r="Q38" s="207">
        <v>1640.14</v>
      </c>
      <c r="R38" s="207">
        <v>1924.31</v>
      </c>
      <c r="S38" s="207">
        <v>1752.08</v>
      </c>
      <c r="T38" s="207">
        <v>1622.92</v>
      </c>
      <c r="U38" s="207">
        <v>2096.53</v>
      </c>
      <c r="V38" s="207">
        <v>1855.42</v>
      </c>
      <c r="W38" s="207">
        <v>1640.14</v>
      </c>
      <c r="X38" s="207">
        <v>1941.53</v>
      </c>
      <c r="Y38" s="207">
        <v>1683.19</v>
      </c>
      <c r="Z38" s="207">
        <v>1829.58</v>
      </c>
      <c r="AA38" s="207">
        <v>1932.92</v>
      </c>
      <c r="AB38" s="207">
        <v>1683.19</v>
      </c>
      <c r="AC38" s="207">
        <v>1907.08</v>
      </c>
      <c r="AD38" s="207"/>
      <c r="AE38" s="206">
        <v>1037.44444444444</v>
      </c>
      <c r="AF38" s="206">
        <v>1008.61111111111</v>
      </c>
      <c r="AG38" s="206">
        <v>960.416666666667</v>
      </c>
      <c r="AH38" s="206">
        <v>1055.16666666667</v>
      </c>
      <c r="AI38" s="206">
        <v>941.694444444444</v>
      </c>
      <c r="AJ38" s="206">
        <v>865.694444444444</v>
      </c>
      <c r="AK38" s="206">
        <v>1039.28</v>
      </c>
      <c r="AL38" s="206">
        <v>1538.72</v>
      </c>
      <c r="AM38" s="206">
        <v>1461.22</v>
      </c>
    </row>
    <row r="39" s="197" customFormat="1" ht="20" customHeight="1" spans="1:39">
      <c r="A39" s="113">
        <v>16</v>
      </c>
      <c r="B39" s="206">
        <v>1961.63888888889</v>
      </c>
      <c r="C39" s="206">
        <v>1648.88888888889</v>
      </c>
      <c r="D39" s="206">
        <v>2566.75</v>
      </c>
      <c r="E39" s="206">
        <v>2211.66666666667</v>
      </c>
      <c r="F39" s="206">
        <v>2282.31</v>
      </c>
      <c r="G39" s="207">
        <v>1883</v>
      </c>
      <c r="H39" s="207">
        <v>1883</v>
      </c>
      <c r="I39" s="207">
        <v>1651.89</v>
      </c>
      <c r="J39" s="206"/>
      <c r="K39" s="206">
        <v>1475.47222222222</v>
      </c>
      <c r="L39" s="206">
        <v>1497.77777777778</v>
      </c>
      <c r="M39" s="206">
        <v>1565.77777777778</v>
      </c>
      <c r="N39" s="206">
        <v>1613.33333333333</v>
      </c>
      <c r="O39" s="207">
        <v>1874.11</v>
      </c>
      <c r="P39" s="207">
        <v>1891.89</v>
      </c>
      <c r="Q39" s="207">
        <v>1687.44</v>
      </c>
      <c r="R39" s="207">
        <v>1980.78</v>
      </c>
      <c r="S39" s="207">
        <v>1803</v>
      </c>
      <c r="T39" s="207">
        <v>1669.67</v>
      </c>
      <c r="U39" s="207">
        <v>2158.56</v>
      </c>
      <c r="V39" s="207">
        <v>1909.67</v>
      </c>
      <c r="W39" s="207">
        <v>1687.44</v>
      </c>
      <c r="X39" s="207">
        <v>1998.56</v>
      </c>
      <c r="Y39" s="207">
        <v>1731.89</v>
      </c>
      <c r="Z39" s="207">
        <v>1883</v>
      </c>
      <c r="AA39" s="207">
        <v>1989.67</v>
      </c>
      <c r="AB39" s="207">
        <v>1731.89</v>
      </c>
      <c r="AC39" s="207">
        <v>1963</v>
      </c>
      <c r="AD39" s="207"/>
      <c r="AE39" s="206">
        <v>1067.30555555556</v>
      </c>
      <c r="AF39" s="206">
        <v>1035.97222222222</v>
      </c>
      <c r="AG39" s="206">
        <v>987.138888888889</v>
      </c>
      <c r="AH39" s="206">
        <v>1083.83333333333</v>
      </c>
      <c r="AI39" s="206">
        <v>967.027777777778</v>
      </c>
      <c r="AJ39" s="206">
        <v>885.305555555556</v>
      </c>
      <c r="AK39" s="206">
        <v>1069.56</v>
      </c>
      <c r="AL39" s="206">
        <v>1585.11</v>
      </c>
      <c r="AM39" s="206">
        <v>1505.11</v>
      </c>
    </row>
    <row r="40" s="197" customFormat="1" ht="20" customHeight="1" spans="1:39">
      <c r="A40" s="113">
        <v>16.5</v>
      </c>
      <c r="B40" s="206">
        <v>2017.16666666667</v>
      </c>
      <c r="C40" s="206">
        <v>1694.83333333333</v>
      </c>
      <c r="D40" s="206">
        <v>2640.58</v>
      </c>
      <c r="E40" s="206">
        <v>2275.86111111111</v>
      </c>
      <c r="F40" s="206">
        <v>2347.25</v>
      </c>
      <c r="G40" s="207">
        <v>1936.42</v>
      </c>
      <c r="H40" s="207">
        <v>1936.42</v>
      </c>
      <c r="I40" s="207">
        <v>1698.08</v>
      </c>
      <c r="J40" s="206"/>
      <c r="K40" s="206">
        <v>1516.69444444444</v>
      </c>
      <c r="L40" s="206">
        <v>1539</v>
      </c>
      <c r="M40" s="206">
        <v>1608.11111111111</v>
      </c>
      <c r="N40" s="206">
        <v>1656.13888888889</v>
      </c>
      <c r="O40" s="207">
        <v>1927.25</v>
      </c>
      <c r="P40" s="207">
        <v>1945.58</v>
      </c>
      <c r="Q40" s="207">
        <v>1734.75</v>
      </c>
      <c r="R40" s="207">
        <v>2037.25</v>
      </c>
      <c r="S40" s="207">
        <v>1853.92</v>
      </c>
      <c r="T40" s="207">
        <v>1716.42</v>
      </c>
      <c r="U40" s="207">
        <v>2220.58</v>
      </c>
      <c r="V40" s="207">
        <v>1963.92</v>
      </c>
      <c r="W40" s="207">
        <v>1734.75</v>
      </c>
      <c r="X40" s="207">
        <v>2055.58</v>
      </c>
      <c r="Y40" s="207">
        <v>1780.58</v>
      </c>
      <c r="Z40" s="207">
        <v>1936.42</v>
      </c>
      <c r="AA40" s="207">
        <v>2046.42</v>
      </c>
      <c r="AB40" s="207">
        <v>1780.58</v>
      </c>
      <c r="AC40" s="207">
        <v>2018.92</v>
      </c>
      <c r="AD40" s="207"/>
      <c r="AE40" s="206">
        <v>1095.13888888889</v>
      </c>
      <c r="AF40" s="206">
        <v>1061.30555555556</v>
      </c>
      <c r="AG40" s="206">
        <v>1011.83333333333</v>
      </c>
      <c r="AH40" s="206">
        <v>1110.47222222222</v>
      </c>
      <c r="AI40" s="206">
        <v>992.361111111111</v>
      </c>
      <c r="AJ40" s="206">
        <v>904.916666666667</v>
      </c>
      <c r="AK40" s="206">
        <v>1101.86</v>
      </c>
      <c r="AL40" s="206">
        <v>1633.53</v>
      </c>
      <c r="AM40" s="206">
        <v>1551.03</v>
      </c>
    </row>
    <row r="41" s="197" customFormat="1" ht="20" customHeight="1" spans="1:39">
      <c r="A41" s="113">
        <v>17</v>
      </c>
      <c r="B41" s="206">
        <v>2070.66666666667</v>
      </c>
      <c r="C41" s="206">
        <v>1738.75</v>
      </c>
      <c r="D41" s="206">
        <v>2714.42</v>
      </c>
      <c r="E41" s="206">
        <v>2340.05555555556</v>
      </c>
      <c r="F41" s="206">
        <v>2412.19</v>
      </c>
      <c r="G41" s="207">
        <v>1989.83</v>
      </c>
      <c r="H41" s="207">
        <v>1989.83</v>
      </c>
      <c r="I41" s="207">
        <v>1744.28</v>
      </c>
      <c r="J41" s="206"/>
      <c r="K41" s="206">
        <v>1557.91666666667</v>
      </c>
      <c r="L41" s="206">
        <v>1578.19444444444</v>
      </c>
      <c r="M41" s="206">
        <v>1648.41666666667</v>
      </c>
      <c r="N41" s="206">
        <v>1700.97222222222</v>
      </c>
      <c r="O41" s="207">
        <v>1980.39</v>
      </c>
      <c r="P41" s="207">
        <v>1999.28</v>
      </c>
      <c r="Q41" s="207">
        <v>1782.06</v>
      </c>
      <c r="R41" s="207">
        <v>2093.72</v>
      </c>
      <c r="S41" s="207">
        <v>1904.83</v>
      </c>
      <c r="T41" s="207">
        <v>1763.17</v>
      </c>
      <c r="U41" s="207">
        <v>2282.61</v>
      </c>
      <c r="V41" s="207">
        <v>2018.17</v>
      </c>
      <c r="W41" s="207">
        <v>1782.06</v>
      </c>
      <c r="X41" s="207">
        <v>2112.61</v>
      </c>
      <c r="Y41" s="207">
        <v>1829.28</v>
      </c>
      <c r="Z41" s="207">
        <v>1989.83</v>
      </c>
      <c r="AA41" s="207">
        <v>2103.17</v>
      </c>
      <c r="AB41" s="207">
        <v>1829.28</v>
      </c>
      <c r="AC41" s="207">
        <v>2074.83</v>
      </c>
      <c r="AD41" s="207"/>
      <c r="AE41" s="206">
        <v>1125</v>
      </c>
      <c r="AF41" s="206">
        <v>1088.66666666667</v>
      </c>
      <c r="AG41" s="206">
        <v>1036.52777777778</v>
      </c>
      <c r="AH41" s="206">
        <v>1139.13888888889</v>
      </c>
      <c r="AI41" s="206">
        <v>1017.69444444444</v>
      </c>
      <c r="AJ41" s="206">
        <v>924.527777777778</v>
      </c>
      <c r="AK41" s="206">
        <v>1134.17</v>
      </c>
      <c r="AL41" s="206">
        <v>1681.94</v>
      </c>
      <c r="AM41" s="206">
        <v>1596.94</v>
      </c>
    </row>
    <row r="42" s="197" customFormat="1" ht="20" customHeight="1" spans="1:39">
      <c r="A42" s="113">
        <v>17.5</v>
      </c>
      <c r="B42" s="206">
        <v>2126.19444444444</v>
      </c>
      <c r="C42" s="206">
        <v>1784.69444444444</v>
      </c>
      <c r="D42" s="206">
        <v>2788.25</v>
      </c>
      <c r="E42" s="206">
        <v>2404.25</v>
      </c>
      <c r="F42" s="206">
        <v>2477.14</v>
      </c>
      <c r="G42" s="207">
        <v>2043.25</v>
      </c>
      <c r="H42" s="207">
        <v>2043.25</v>
      </c>
      <c r="I42" s="207">
        <v>1790.47</v>
      </c>
      <c r="J42" s="206"/>
      <c r="K42" s="206">
        <v>1599.13888888889</v>
      </c>
      <c r="L42" s="206">
        <v>1617.38888888889</v>
      </c>
      <c r="M42" s="206">
        <v>1690.75</v>
      </c>
      <c r="N42" s="206">
        <v>1743.77777777778</v>
      </c>
      <c r="O42" s="207">
        <v>2033.53</v>
      </c>
      <c r="P42" s="207">
        <v>2052.97</v>
      </c>
      <c r="Q42" s="207">
        <v>1829.36</v>
      </c>
      <c r="R42" s="207">
        <v>2150.19</v>
      </c>
      <c r="S42" s="207">
        <v>1955.75</v>
      </c>
      <c r="T42" s="207">
        <v>1809.92</v>
      </c>
      <c r="U42" s="207">
        <v>2344.64</v>
      </c>
      <c r="V42" s="207">
        <v>2072.42</v>
      </c>
      <c r="W42" s="207">
        <v>1829.36</v>
      </c>
      <c r="X42" s="207">
        <v>2169.64</v>
      </c>
      <c r="Y42" s="207">
        <v>1877.97</v>
      </c>
      <c r="Z42" s="207">
        <v>2043.25</v>
      </c>
      <c r="AA42" s="207">
        <v>2159.92</v>
      </c>
      <c r="AB42" s="207">
        <v>1877.97</v>
      </c>
      <c r="AC42" s="207">
        <v>2130.75</v>
      </c>
      <c r="AD42" s="207"/>
      <c r="AE42" s="206">
        <v>1152.83333333333</v>
      </c>
      <c r="AF42" s="206">
        <v>1116.02777777778</v>
      </c>
      <c r="AG42" s="206">
        <v>1061.22222222222</v>
      </c>
      <c r="AH42" s="206">
        <v>1167.80555555556</v>
      </c>
      <c r="AI42" s="206">
        <v>1043.02777777778</v>
      </c>
      <c r="AJ42" s="206">
        <v>944.138888888889</v>
      </c>
      <c r="AK42" s="206">
        <v>1164.44</v>
      </c>
      <c r="AL42" s="206">
        <v>1728.33</v>
      </c>
      <c r="AM42" s="206">
        <v>1640.83</v>
      </c>
    </row>
    <row r="43" s="197" customFormat="1" ht="20" customHeight="1" spans="1:39">
      <c r="A43" s="113">
        <v>18</v>
      </c>
      <c r="B43" s="206">
        <v>2179.69444444444</v>
      </c>
      <c r="C43" s="206">
        <v>1828.61111111111</v>
      </c>
      <c r="D43" s="206">
        <v>2862.08</v>
      </c>
      <c r="E43" s="206">
        <v>2468.44444444444</v>
      </c>
      <c r="F43" s="206">
        <v>2542.08</v>
      </c>
      <c r="G43" s="207">
        <v>2096.67</v>
      </c>
      <c r="H43" s="207">
        <v>2096.67</v>
      </c>
      <c r="I43" s="207">
        <v>1836.67</v>
      </c>
      <c r="J43" s="206"/>
      <c r="K43" s="206">
        <v>1640.36111111111</v>
      </c>
      <c r="L43" s="206">
        <v>1658.61111111111</v>
      </c>
      <c r="M43" s="206">
        <v>1733.08333333333</v>
      </c>
      <c r="N43" s="206">
        <v>1786.58333333333</v>
      </c>
      <c r="O43" s="207">
        <v>2086.67</v>
      </c>
      <c r="P43" s="207">
        <v>2106.67</v>
      </c>
      <c r="Q43" s="207">
        <v>1876.67</v>
      </c>
      <c r="R43" s="207">
        <v>2206.67</v>
      </c>
      <c r="S43" s="207">
        <v>2006.67</v>
      </c>
      <c r="T43" s="207">
        <v>1856.67</v>
      </c>
      <c r="U43" s="207">
        <v>2406.67</v>
      </c>
      <c r="V43" s="207">
        <v>2126.67</v>
      </c>
      <c r="W43" s="207">
        <v>1876.67</v>
      </c>
      <c r="X43" s="207">
        <v>2226.67</v>
      </c>
      <c r="Y43" s="207">
        <v>1926.67</v>
      </c>
      <c r="Z43" s="207">
        <v>2096.67</v>
      </c>
      <c r="AA43" s="207">
        <v>2216.67</v>
      </c>
      <c r="AB43" s="207">
        <v>1926.67</v>
      </c>
      <c r="AC43" s="207">
        <v>2186.67</v>
      </c>
      <c r="AD43" s="207"/>
      <c r="AE43" s="206">
        <v>1180.66666666667</v>
      </c>
      <c r="AF43" s="206">
        <v>1143.38888888889</v>
      </c>
      <c r="AG43" s="206">
        <v>1085.91666666667</v>
      </c>
      <c r="AH43" s="206">
        <v>1194.44444444444</v>
      </c>
      <c r="AI43" s="206">
        <v>1066.33333333333</v>
      </c>
      <c r="AJ43" s="206">
        <v>963.75</v>
      </c>
      <c r="AK43" s="206">
        <v>1196.75</v>
      </c>
      <c r="AL43" s="206">
        <v>1776.75</v>
      </c>
      <c r="AM43" s="206">
        <v>1686.75</v>
      </c>
    </row>
    <row r="44" s="197" customFormat="1" ht="20" customHeight="1" spans="1:39">
      <c r="A44" s="113">
        <v>18.5</v>
      </c>
      <c r="B44" s="206">
        <v>2235.22222222222</v>
      </c>
      <c r="C44" s="206">
        <v>1872.52777777778</v>
      </c>
      <c r="D44" s="206">
        <v>2937.94</v>
      </c>
      <c r="E44" s="206">
        <v>2534.66666666667</v>
      </c>
      <c r="F44" s="206">
        <v>2609.06</v>
      </c>
      <c r="G44" s="207">
        <v>2150.08</v>
      </c>
      <c r="H44" s="207">
        <v>2150.08</v>
      </c>
      <c r="I44" s="207">
        <v>1882.86</v>
      </c>
      <c r="J44" s="206"/>
      <c r="K44" s="206">
        <v>1681.58333333333</v>
      </c>
      <c r="L44" s="206">
        <v>1697.80555555556</v>
      </c>
      <c r="M44" s="206">
        <v>1775.41666666667</v>
      </c>
      <c r="N44" s="206">
        <v>1831.41666666667</v>
      </c>
      <c r="O44" s="207">
        <v>2139.81</v>
      </c>
      <c r="P44" s="207">
        <v>2160.36</v>
      </c>
      <c r="Q44" s="207">
        <v>1923.97</v>
      </c>
      <c r="R44" s="207">
        <v>2263.14</v>
      </c>
      <c r="S44" s="207">
        <v>2057.58</v>
      </c>
      <c r="T44" s="207">
        <v>1903.42</v>
      </c>
      <c r="U44" s="207">
        <v>2468.69</v>
      </c>
      <c r="V44" s="207">
        <v>2180.92</v>
      </c>
      <c r="W44" s="207">
        <v>1923.97</v>
      </c>
      <c r="X44" s="207">
        <v>2283.69</v>
      </c>
      <c r="Y44" s="207">
        <v>1975.36</v>
      </c>
      <c r="Z44" s="207">
        <v>2150.08</v>
      </c>
      <c r="AA44" s="207">
        <v>2273.42</v>
      </c>
      <c r="AB44" s="207">
        <v>1975.36</v>
      </c>
      <c r="AC44" s="207">
        <v>2242.58</v>
      </c>
      <c r="AD44" s="207"/>
      <c r="AE44" s="206">
        <v>1210.52777777778</v>
      </c>
      <c r="AF44" s="206">
        <v>1168.72222222222</v>
      </c>
      <c r="AG44" s="206">
        <v>1112.63888888889</v>
      </c>
      <c r="AH44" s="206">
        <v>1223.11111111111</v>
      </c>
      <c r="AI44" s="206">
        <v>1091.66666666667</v>
      </c>
      <c r="AJ44" s="206">
        <v>983.361111111111</v>
      </c>
      <c r="AK44" s="206">
        <v>1227.03</v>
      </c>
      <c r="AL44" s="206">
        <v>1823.14</v>
      </c>
      <c r="AM44" s="206">
        <v>1730.64</v>
      </c>
    </row>
    <row r="45" s="197" customFormat="1" ht="20" customHeight="1" spans="1:39">
      <c r="A45" s="113">
        <v>19</v>
      </c>
      <c r="B45" s="206">
        <v>2290.75</v>
      </c>
      <c r="C45" s="206">
        <v>1918.47222222222</v>
      </c>
      <c r="D45" s="206">
        <v>3011.78</v>
      </c>
      <c r="E45" s="206">
        <v>2598.86111111111</v>
      </c>
      <c r="F45" s="206">
        <v>2674</v>
      </c>
      <c r="G45" s="207">
        <v>2203.5</v>
      </c>
      <c r="H45" s="207">
        <v>2203.5</v>
      </c>
      <c r="I45" s="207">
        <v>1929.06</v>
      </c>
      <c r="J45" s="206"/>
      <c r="K45" s="206">
        <v>1722.80555555556</v>
      </c>
      <c r="L45" s="206">
        <v>1739.02777777778</v>
      </c>
      <c r="M45" s="206">
        <v>1817.75</v>
      </c>
      <c r="N45" s="206">
        <v>1874.22222222222</v>
      </c>
      <c r="O45" s="207">
        <v>2192.94</v>
      </c>
      <c r="P45" s="207">
        <v>2214.06</v>
      </c>
      <c r="Q45" s="207">
        <v>1971.28</v>
      </c>
      <c r="R45" s="207">
        <v>2319.61</v>
      </c>
      <c r="S45" s="207">
        <v>2108.5</v>
      </c>
      <c r="T45" s="207">
        <v>1950.17</v>
      </c>
      <c r="U45" s="207">
        <v>2530.72</v>
      </c>
      <c r="V45" s="207">
        <v>2235.17</v>
      </c>
      <c r="W45" s="207">
        <v>1971.28</v>
      </c>
      <c r="X45" s="207">
        <v>2340.72</v>
      </c>
      <c r="Y45" s="207">
        <v>2024.06</v>
      </c>
      <c r="Z45" s="207">
        <v>2203.5</v>
      </c>
      <c r="AA45" s="207">
        <v>2330.17</v>
      </c>
      <c r="AB45" s="207">
        <v>2024.06</v>
      </c>
      <c r="AC45" s="207">
        <v>2298.5</v>
      </c>
      <c r="AD45" s="207"/>
      <c r="AE45" s="206">
        <v>1238.36111111111</v>
      </c>
      <c r="AF45" s="206">
        <v>1196.08333333333</v>
      </c>
      <c r="AG45" s="206">
        <v>1137.33333333333</v>
      </c>
      <c r="AH45" s="206">
        <v>1251.77777777778</v>
      </c>
      <c r="AI45" s="206">
        <v>1117</v>
      </c>
      <c r="AJ45" s="206">
        <v>1002.97222222222</v>
      </c>
      <c r="AK45" s="206">
        <v>1259.33</v>
      </c>
      <c r="AL45" s="206">
        <v>1871.56</v>
      </c>
      <c r="AM45" s="206">
        <v>1776.56</v>
      </c>
    </row>
    <row r="46" s="197" customFormat="1" ht="20" customHeight="1" spans="1:39">
      <c r="A46" s="113">
        <v>19.5</v>
      </c>
      <c r="B46" s="206">
        <v>2344.25</v>
      </c>
      <c r="C46" s="206">
        <v>1962.38888888889</v>
      </c>
      <c r="D46" s="206">
        <v>3085.61</v>
      </c>
      <c r="E46" s="206">
        <v>2663.05555555556</v>
      </c>
      <c r="F46" s="206">
        <v>2738.94</v>
      </c>
      <c r="G46" s="207">
        <v>2256.92</v>
      </c>
      <c r="H46" s="207">
        <v>2256.92</v>
      </c>
      <c r="I46" s="207">
        <v>1975.25</v>
      </c>
      <c r="J46" s="206"/>
      <c r="K46" s="206">
        <v>1762</v>
      </c>
      <c r="L46" s="206">
        <v>1778.22222222222</v>
      </c>
      <c r="M46" s="206">
        <v>1860.08333333333</v>
      </c>
      <c r="N46" s="206">
        <v>1917.02777777778</v>
      </c>
      <c r="O46" s="207">
        <v>2246.08</v>
      </c>
      <c r="P46" s="207">
        <v>2267.75</v>
      </c>
      <c r="Q46" s="207">
        <v>2018.58</v>
      </c>
      <c r="R46" s="207">
        <v>2376.08</v>
      </c>
      <c r="S46" s="207">
        <v>2159.42</v>
      </c>
      <c r="T46" s="207">
        <v>1996.92</v>
      </c>
      <c r="U46" s="207">
        <v>2592.75</v>
      </c>
      <c r="V46" s="207">
        <v>2289.42</v>
      </c>
      <c r="W46" s="207">
        <v>2018.58</v>
      </c>
      <c r="X46" s="207">
        <v>2397.75</v>
      </c>
      <c r="Y46" s="207">
        <v>2072.75</v>
      </c>
      <c r="Z46" s="207">
        <v>2256.92</v>
      </c>
      <c r="AA46" s="207">
        <v>2386.92</v>
      </c>
      <c r="AB46" s="207">
        <v>2072.75</v>
      </c>
      <c r="AC46" s="207">
        <v>2354.42</v>
      </c>
      <c r="AD46" s="207"/>
      <c r="AE46" s="206">
        <v>1268.22222222222</v>
      </c>
      <c r="AF46" s="206">
        <v>1223.44444444444</v>
      </c>
      <c r="AG46" s="206">
        <v>1162.02777777778</v>
      </c>
      <c r="AH46" s="206">
        <v>1278.41666666667</v>
      </c>
      <c r="AI46" s="206">
        <v>1142.33333333333</v>
      </c>
      <c r="AJ46" s="206">
        <v>1022.58333333333</v>
      </c>
      <c r="AK46" s="206">
        <v>1291.64</v>
      </c>
      <c r="AL46" s="206">
        <v>1919.97</v>
      </c>
      <c r="AM46" s="206">
        <v>1822.47</v>
      </c>
    </row>
    <row r="47" s="197" customFormat="1" ht="20" customHeight="1" spans="1:39">
      <c r="A47" s="113">
        <v>20</v>
      </c>
      <c r="B47" s="206">
        <v>2399.77777777778</v>
      </c>
      <c r="C47" s="206">
        <v>2008.33333333333</v>
      </c>
      <c r="D47" s="206">
        <v>3159.44</v>
      </c>
      <c r="E47" s="206">
        <v>2727.25</v>
      </c>
      <c r="F47" s="206">
        <v>2803.89</v>
      </c>
      <c r="G47" s="207">
        <v>2310.33</v>
      </c>
      <c r="H47" s="207">
        <v>2310.33</v>
      </c>
      <c r="I47" s="207">
        <v>2021.44</v>
      </c>
      <c r="J47" s="206"/>
      <c r="K47" s="206">
        <v>1803.22222222222</v>
      </c>
      <c r="L47" s="206">
        <v>1819.44444444444</v>
      </c>
      <c r="M47" s="206">
        <v>1902.41666666667</v>
      </c>
      <c r="N47" s="206">
        <v>1961.86111111111</v>
      </c>
      <c r="O47" s="207">
        <v>2299.22</v>
      </c>
      <c r="P47" s="207">
        <v>2321.44</v>
      </c>
      <c r="Q47" s="207">
        <v>2065.89</v>
      </c>
      <c r="R47" s="207">
        <v>2432.56</v>
      </c>
      <c r="S47" s="207">
        <v>2210.33</v>
      </c>
      <c r="T47" s="207">
        <v>2043.67</v>
      </c>
      <c r="U47" s="207">
        <v>2654.78</v>
      </c>
      <c r="V47" s="207">
        <v>2343.67</v>
      </c>
      <c r="W47" s="207">
        <v>2065.89</v>
      </c>
      <c r="X47" s="207">
        <v>2454.78</v>
      </c>
      <c r="Y47" s="207">
        <v>2121.44</v>
      </c>
      <c r="Z47" s="207">
        <v>2310.33</v>
      </c>
      <c r="AA47" s="207">
        <v>2443.67</v>
      </c>
      <c r="AB47" s="207">
        <v>2121.44</v>
      </c>
      <c r="AC47" s="207">
        <v>2410.33</v>
      </c>
      <c r="AD47" s="207"/>
      <c r="AE47" s="206">
        <v>1296.05555555556</v>
      </c>
      <c r="AF47" s="206">
        <v>1250.80555555556</v>
      </c>
      <c r="AG47" s="206">
        <v>1186.72222222222</v>
      </c>
      <c r="AH47" s="206">
        <v>1307.08333333333</v>
      </c>
      <c r="AI47" s="206">
        <v>1165.63888888889</v>
      </c>
      <c r="AJ47" s="206">
        <v>1042.19444444444</v>
      </c>
      <c r="AK47" s="206">
        <v>1321.92</v>
      </c>
      <c r="AL47" s="206">
        <v>1966.36</v>
      </c>
      <c r="AM47" s="206">
        <v>1866.36</v>
      </c>
    </row>
    <row r="48" s="197" customFormat="1" ht="20" customHeight="1" spans="1:39">
      <c r="A48" s="113">
        <v>20.5</v>
      </c>
      <c r="B48" s="206">
        <v>2453.27777777778</v>
      </c>
      <c r="C48" s="206">
        <v>2052.25</v>
      </c>
      <c r="D48" s="206">
        <v>3233.28</v>
      </c>
      <c r="E48" s="206">
        <v>2791.44444444444</v>
      </c>
      <c r="F48" s="206">
        <v>2868.83</v>
      </c>
      <c r="G48" s="207">
        <v>2363.75</v>
      </c>
      <c r="H48" s="207">
        <v>2363.75</v>
      </c>
      <c r="I48" s="207">
        <v>2067.64</v>
      </c>
      <c r="J48" s="206"/>
      <c r="K48" s="206">
        <v>1844.44444444444</v>
      </c>
      <c r="L48" s="206">
        <v>1858.63888888889</v>
      </c>
      <c r="M48" s="206" t="s">
        <v>2588</v>
      </c>
      <c r="N48" s="206">
        <v>2004.66666666667</v>
      </c>
      <c r="O48" s="207">
        <v>2352.36</v>
      </c>
      <c r="P48" s="207">
        <v>2375.14</v>
      </c>
      <c r="Q48" s="207">
        <v>2113.19</v>
      </c>
      <c r="R48" s="207">
        <v>2489.03</v>
      </c>
      <c r="S48" s="207">
        <v>2261.25</v>
      </c>
      <c r="T48" s="207">
        <v>2090.42</v>
      </c>
      <c r="U48" s="207">
        <v>2716.81</v>
      </c>
      <c r="V48" s="207">
        <v>2397.92</v>
      </c>
      <c r="W48" s="207">
        <v>2113.19</v>
      </c>
      <c r="X48" s="207">
        <v>2511.81</v>
      </c>
      <c r="Y48" s="207">
        <v>2170.14</v>
      </c>
      <c r="Z48" s="207">
        <v>2363.75</v>
      </c>
      <c r="AA48" s="207">
        <v>2500.42</v>
      </c>
      <c r="AB48" s="207">
        <v>2170.14</v>
      </c>
      <c r="AC48" s="207">
        <v>2466.25</v>
      </c>
      <c r="AD48" s="207"/>
      <c r="AE48" s="206">
        <v>1325.91666666667</v>
      </c>
      <c r="AF48" s="206">
        <v>1278.16666666667</v>
      </c>
      <c r="AG48" s="206">
        <v>1211.41666666667</v>
      </c>
      <c r="AH48" s="206">
        <v>1335.75</v>
      </c>
      <c r="AI48" s="206">
        <v>1190.97222222222</v>
      </c>
      <c r="AJ48" s="206">
        <v>1061.80555555556</v>
      </c>
      <c r="AK48" s="206">
        <v>1354.22</v>
      </c>
      <c r="AL48" s="206">
        <v>2014.78</v>
      </c>
      <c r="AM48" s="206">
        <v>1912.28</v>
      </c>
    </row>
    <row r="49" s="197" customFormat="1" ht="20" customHeight="1" spans="1:39">
      <c r="A49" s="113">
        <v>21</v>
      </c>
      <c r="B49" s="206">
        <v>2508.80555555556</v>
      </c>
      <c r="C49" s="206">
        <v>2096.16666666667</v>
      </c>
      <c r="D49" s="206">
        <v>3309.14</v>
      </c>
      <c r="E49" s="206">
        <v>2855.63888888889</v>
      </c>
      <c r="F49" s="206">
        <v>2935.81</v>
      </c>
      <c r="G49" s="207">
        <v>2415.14</v>
      </c>
      <c r="H49" s="207">
        <v>2415.14</v>
      </c>
      <c r="I49" s="207">
        <v>2111.81</v>
      </c>
      <c r="J49" s="206"/>
      <c r="K49" s="206">
        <v>1885.66666666667</v>
      </c>
      <c r="L49" s="206">
        <v>1897.83333333333</v>
      </c>
      <c r="M49" s="206" t="s">
        <v>2588</v>
      </c>
      <c r="N49" s="206">
        <v>2049.5</v>
      </c>
      <c r="O49" s="207">
        <v>2403.47</v>
      </c>
      <c r="P49" s="207">
        <v>2426.81</v>
      </c>
      <c r="Q49" s="207">
        <v>2158.47</v>
      </c>
      <c r="R49" s="207">
        <v>2543.47</v>
      </c>
      <c r="S49" s="207">
        <v>2310.14</v>
      </c>
      <c r="T49" s="207">
        <v>2135.14</v>
      </c>
      <c r="U49" s="207">
        <v>2776.81</v>
      </c>
      <c r="V49" s="207">
        <v>2450.14</v>
      </c>
      <c r="W49" s="207">
        <v>2158.47</v>
      </c>
      <c r="X49" s="207">
        <v>2566.81</v>
      </c>
      <c r="Y49" s="207">
        <v>2216.81</v>
      </c>
      <c r="Z49" s="207">
        <v>2415.14</v>
      </c>
      <c r="AA49" s="207">
        <v>2555.14</v>
      </c>
      <c r="AB49" s="207">
        <v>2216.81</v>
      </c>
      <c r="AC49" s="207">
        <v>2520.14</v>
      </c>
      <c r="AD49" s="207"/>
      <c r="AE49" s="206">
        <v>1353.75</v>
      </c>
      <c r="AF49" s="206">
        <v>1303.5</v>
      </c>
      <c r="AG49" s="206">
        <v>1238.13888888889</v>
      </c>
      <c r="AH49" s="206">
        <v>1362.38888888889</v>
      </c>
      <c r="AI49" s="206">
        <v>1216.30555555556</v>
      </c>
      <c r="AJ49" s="206">
        <v>1081.41666666667</v>
      </c>
      <c r="AK49" s="206">
        <v>1386.53</v>
      </c>
      <c r="AL49" s="206">
        <v>2063.19</v>
      </c>
      <c r="AM49" s="206">
        <v>1958.19</v>
      </c>
    </row>
    <row r="50" s="197" customFormat="1" ht="20" customHeight="1" spans="1:39">
      <c r="A50" s="113">
        <v>21.5</v>
      </c>
      <c r="B50" s="206">
        <v>2562.30555555556</v>
      </c>
      <c r="C50" s="206">
        <v>2142.11111111111</v>
      </c>
      <c r="D50" s="206">
        <v>3382.97</v>
      </c>
      <c r="E50" s="206">
        <v>2919.83333333333</v>
      </c>
      <c r="F50" s="206">
        <v>3000.75</v>
      </c>
      <c r="G50" s="207">
        <v>2468.56</v>
      </c>
      <c r="H50" s="207">
        <v>2468.56</v>
      </c>
      <c r="I50" s="207">
        <v>2158</v>
      </c>
      <c r="J50" s="206"/>
      <c r="K50" s="206">
        <v>1926.88888888889</v>
      </c>
      <c r="L50" s="206">
        <v>1939.05555555556</v>
      </c>
      <c r="M50" s="206" t="s">
        <v>2588</v>
      </c>
      <c r="N50" s="206">
        <v>2092.30555555556</v>
      </c>
      <c r="O50" s="207">
        <v>2456.61</v>
      </c>
      <c r="P50" s="207">
        <v>2480.5</v>
      </c>
      <c r="Q50" s="207">
        <v>2205.78</v>
      </c>
      <c r="R50" s="207">
        <v>2599.94</v>
      </c>
      <c r="S50" s="207">
        <v>2361.06</v>
      </c>
      <c r="T50" s="207">
        <v>2181.89</v>
      </c>
      <c r="U50" s="207">
        <v>2838.83</v>
      </c>
      <c r="V50" s="207">
        <v>2504.39</v>
      </c>
      <c r="W50" s="207">
        <v>2205.78</v>
      </c>
      <c r="X50" s="207">
        <v>2623.83</v>
      </c>
      <c r="Y50" s="207">
        <v>2265.5</v>
      </c>
      <c r="Z50" s="207">
        <v>2468.56</v>
      </c>
      <c r="AA50" s="207">
        <v>2611.89</v>
      </c>
      <c r="AB50" s="207">
        <v>2265.5</v>
      </c>
      <c r="AC50" s="207">
        <v>2576.06</v>
      </c>
      <c r="AD50" s="207"/>
      <c r="AE50" s="206">
        <v>1383.61111111111</v>
      </c>
      <c r="AF50" s="206">
        <v>1330.86111111111</v>
      </c>
      <c r="AG50" s="206">
        <v>1262.83333333333</v>
      </c>
      <c r="AH50" s="206">
        <v>1391.05555555556</v>
      </c>
      <c r="AI50" s="206">
        <v>1241.63888888889</v>
      </c>
      <c r="AJ50" s="206">
        <v>1101.02777777778</v>
      </c>
      <c r="AK50" s="206">
        <v>1416.81</v>
      </c>
      <c r="AL50" s="206">
        <v>2109.58</v>
      </c>
      <c r="AM50" s="206">
        <v>2002.08</v>
      </c>
    </row>
    <row r="51" s="197" customFormat="1" ht="20" customHeight="1" spans="1:39">
      <c r="A51" s="113">
        <v>22</v>
      </c>
      <c r="B51" s="206">
        <v>2617.83333333333</v>
      </c>
      <c r="C51" s="206">
        <v>2186.02777777778</v>
      </c>
      <c r="D51" s="206">
        <v>3456.81</v>
      </c>
      <c r="E51" s="206">
        <v>2984.02777777778</v>
      </c>
      <c r="F51" s="206">
        <v>3065.69</v>
      </c>
      <c r="G51" s="207">
        <v>2521.97</v>
      </c>
      <c r="H51" s="207">
        <v>2521.97</v>
      </c>
      <c r="I51" s="207">
        <v>2204.19</v>
      </c>
      <c r="J51" s="206"/>
      <c r="K51" s="206">
        <v>1968.11111111111</v>
      </c>
      <c r="L51" s="206">
        <v>1978.25</v>
      </c>
      <c r="M51" s="206" t="s">
        <v>2588</v>
      </c>
      <c r="N51" s="206">
        <v>2135.11111111111</v>
      </c>
      <c r="O51" s="207">
        <v>2509.75</v>
      </c>
      <c r="P51" s="207">
        <v>2534.19</v>
      </c>
      <c r="Q51" s="207">
        <v>2253.08</v>
      </c>
      <c r="R51" s="207">
        <v>2656.42</v>
      </c>
      <c r="S51" s="207">
        <v>2411.97</v>
      </c>
      <c r="T51" s="207">
        <v>2228.64</v>
      </c>
      <c r="U51" s="207">
        <v>2900.86</v>
      </c>
      <c r="V51" s="207">
        <v>2558.64</v>
      </c>
      <c r="W51" s="207">
        <v>2253.08</v>
      </c>
      <c r="X51" s="207">
        <v>2680.86</v>
      </c>
      <c r="Y51" s="207">
        <v>2314.19</v>
      </c>
      <c r="Z51" s="207">
        <v>2521.97</v>
      </c>
      <c r="AA51" s="207">
        <v>2668.64</v>
      </c>
      <c r="AB51" s="207">
        <v>2314.19</v>
      </c>
      <c r="AC51" s="207">
        <v>2631.97</v>
      </c>
      <c r="AD51" s="207"/>
      <c r="AE51" s="206">
        <v>1411.44444444444</v>
      </c>
      <c r="AF51" s="206">
        <v>1358.22222222222</v>
      </c>
      <c r="AG51" s="206">
        <v>1287.52777777778</v>
      </c>
      <c r="AH51" s="206">
        <v>1419.72222222222</v>
      </c>
      <c r="AI51" s="206">
        <v>1266.97222222222</v>
      </c>
      <c r="AJ51" s="206">
        <v>1120.63888888889</v>
      </c>
      <c r="AK51" s="206">
        <v>1449.11</v>
      </c>
      <c r="AL51" s="206">
        <v>2158</v>
      </c>
      <c r="AM51" s="206">
        <v>2048</v>
      </c>
    </row>
    <row r="52" s="197" customFormat="1" ht="20" customHeight="1" spans="1:39">
      <c r="A52" s="113">
        <v>22.5</v>
      </c>
      <c r="B52" s="206">
        <v>2673.36111111111</v>
      </c>
      <c r="C52" s="206">
        <v>2231.97222222222</v>
      </c>
      <c r="D52" s="206">
        <v>3530.64</v>
      </c>
      <c r="E52" s="206">
        <v>3048.22222222222</v>
      </c>
      <c r="F52" s="206">
        <v>3130.64</v>
      </c>
      <c r="G52" s="207">
        <v>2575.39</v>
      </c>
      <c r="H52" s="207">
        <v>2575.39</v>
      </c>
      <c r="I52" s="207">
        <v>2250.39</v>
      </c>
      <c r="J52" s="206"/>
      <c r="K52" s="206">
        <v>2009.33333333333</v>
      </c>
      <c r="L52" s="206">
        <v>2019.47222222222</v>
      </c>
      <c r="M52" s="206" t="s">
        <v>2588</v>
      </c>
      <c r="N52" s="206">
        <v>2179.94444444444</v>
      </c>
      <c r="O52" s="207">
        <v>2562.89</v>
      </c>
      <c r="P52" s="207">
        <v>2587.89</v>
      </c>
      <c r="Q52" s="207">
        <v>2300.39</v>
      </c>
      <c r="R52" s="207">
        <v>2712.89</v>
      </c>
      <c r="S52" s="207">
        <v>2462.89</v>
      </c>
      <c r="T52" s="207">
        <v>2275.39</v>
      </c>
      <c r="U52" s="207">
        <v>2962.89</v>
      </c>
      <c r="V52" s="207">
        <v>2612.89</v>
      </c>
      <c r="W52" s="207">
        <v>2300.39</v>
      </c>
      <c r="X52" s="207">
        <v>2737.89</v>
      </c>
      <c r="Y52" s="207">
        <v>2362.89</v>
      </c>
      <c r="Z52" s="207">
        <v>2575.39</v>
      </c>
      <c r="AA52" s="207">
        <v>2725.39</v>
      </c>
      <c r="AB52" s="207">
        <v>2362.89</v>
      </c>
      <c r="AC52" s="207">
        <v>2687.89</v>
      </c>
      <c r="AD52" s="207"/>
      <c r="AE52" s="206">
        <v>1439.27777777778</v>
      </c>
      <c r="AF52" s="206">
        <v>1385.58333333333</v>
      </c>
      <c r="AG52" s="206">
        <v>1312.22222222222</v>
      </c>
      <c r="AH52" s="206">
        <v>1446.36111111111</v>
      </c>
      <c r="AI52" s="206">
        <v>1290.27777777778</v>
      </c>
      <c r="AJ52" s="206">
        <v>1140.25</v>
      </c>
      <c r="AK52" s="206">
        <v>1479.39</v>
      </c>
      <c r="AL52" s="206">
        <v>2204.39</v>
      </c>
      <c r="AM52" s="206">
        <v>2091.89</v>
      </c>
    </row>
    <row r="53" s="197" customFormat="1" ht="20" customHeight="1" spans="1:39">
      <c r="A53" s="113">
        <v>23</v>
      </c>
      <c r="B53" s="206">
        <v>2726.86111111111</v>
      </c>
      <c r="C53" s="206">
        <v>2275.88888888889</v>
      </c>
      <c r="D53" s="206">
        <v>3604.47</v>
      </c>
      <c r="E53" s="206">
        <v>3112.41666666667</v>
      </c>
      <c r="F53" s="206">
        <v>3195.58</v>
      </c>
      <c r="G53" s="207">
        <v>2628.81</v>
      </c>
      <c r="H53" s="207">
        <v>2628.81</v>
      </c>
      <c r="I53" s="207">
        <v>2296.58</v>
      </c>
      <c r="J53" s="206"/>
      <c r="K53" s="206">
        <v>2050.55555555556</v>
      </c>
      <c r="L53" s="206">
        <v>2058.66666666667</v>
      </c>
      <c r="M53" s="206" t="s">
        <v>2588</v>
      </c>
      <c r="N53" s="206">
        <v>2222.75</v>
      </c>
      <c r="O53" s="207">
        <v>2616.03</v>
      </c>
      <c r="P53" s="207">
        <v>2641.58</v>
      </c>
      <c r="Q53" s="207">
        <v>2347.69</v>
      </c>
      <c r="R53" s="207">
        <v>2769.36</v>
      </c>
      <c r="S53" s="207">
        <v>2513.81</v>
      </c>
      <c r="T53" s="207">
        <v>2322.14</v>
      </c>
      <c r="U53" s="207">
        <v>3024.92</v>
      </c>
      <c r="V53" s="207">
        <v>2667.14</v>
      </c>
      <c r="W53" s="207">
        <v>2347.69</v>
      </c>
      <c r="X53" s="207">
        <v>2794.92</v>
      </c>
      <c r="Y53" s="207">
        <v>2411.58</v>
      </c>
      <c r="Z53" s="207">
        <v>2628.81</v>
      </c>
      <c r="AA53" s="207">
        <v>2782.14</v>
      </c>
      <c r="AB53" s="207">
        <v>2411.58</v>
      </c>
      <c r="AC53" s="207">
        <v>2743.81</v>
      </c>
      <c r="AD53" s="207"/>
      <c r="AE53" s="206">
        <v>1469.13888888889</v>
      </c>
      <c r="AF53" s="206">
        <v>1410.91666666667</v>
      </c>
      <c r="AG53" s="206">
        <v>1338.94444444444</v>
      </c>
      <c r="AH53" s="206">
        <v>1475.02777777778</v>
      </c>
      <c r="AI53" s="206">
        <v>1315.61111111111</v>
      </c>
      <c r="AJ53" s="206">
        <v>1159.86111111111</v>
      </c>
      <c r="AK53" s="206">
        <v>1511.69</v>
      </c>
      <c r="AL53" s="206">
        <v>2252.81</v>
      </c>
      <c r="AM53" s="206">
        <v>2137.81</v>
      </c>
    </row>
    <row r="54" s="197" customFormat="1" ht="20" customHeight="1" spans="1:39">
      <c r="A54" s="113">
        <v>23.5</v>
      </c>
      <c r="B54" s="206">
        <v>2782.38888888889</v>
      </c>
      <c r="C54" s="206">
        <v>2319.80555555556</v>
      </c>
      <c r="D54" s="206">
        <v>3678.31</v>
      </c>
      <c r="E54" s="206">
        <v>3176.61111111111</v>
      </c>
      <c r="F54" s="206">
        <v>3260.53</v>
      </c>
      <c r="G54" s="207">
        <v>2682.22</v>
      </c>
      <c r="H54" s="207">
        <v>2682.22</v>
      </c>
      <c r="I54" s="207">
        <v>2342.78</v>
      </c>
      <c r="J54" s="206"/>
      <c r="K54" s="206">
        <v>2091.77777777778</v>
      </c>
      <c r="L54" s="206">
        <v>2099.88888888889</v>
      </c>
      <c r="M54" s="206" t="s">
        <v>2588</v>
      </c>
      <c r="N54" s="206">
        <v>2265.55555555556</v>
      </c>
      <c r="O54" s="207">
        <v>2669.17</v>
      </c>
      <c r="P54" s="207">
        <v>2695.28</v>
      </c>
      <c r="Q54" s="207">
        <v>2395</v>
      </c>
      <c r="R54" s="207">
        <v>2825.83</v>
      </c>
      <c r="S54" s="207">
        <v>2564.72</v>
      </c>
      <c r="T54" s="207">
        <v>2368.89</v>
      </c>
      <c r="U54" s="207">
        <v>3086.94</v>
      </c>
      <c r="V54" s="207">
        <v>2721.39</v>
      </c>
      <c r="W54" s="207">
        <v>2395</v>
      </c>
      <c r="X54" s="207">
        <v>2851.94</v>
      </c>
      <c r="Y54" s="207">
        <v>2460.28</v>
      </c>
      <c r="Z54" s="207">
        <v>2682.22</v>
      </c>
      <c r="AA54" s="207">
        <v>2838.89</v>
      </c>
      <c r="AB54" s="207">
        <v>2460.28</v>
      </c>
      <c r="AC54" s="207">
        <v>2799.72</v>
      </c>
      <c r="AD54" s="207"/>
      <c r="AE54" s="206">
        <v>1496.97222222222</v>
      </c>
      <c r="AF54" s="206">
        <v>1438.27777777778</v>
      </c>
      <c r="AG54" s="206">
        <v>1363.63888888889</v>
      </c>
      <c r="AH54" s="206">
        <v>1503.69444444444</v>
      </c>
      <c r="AI54" s="206">
        <v>1340.94444444444</v>
      </c>
      <c r="AJ54" s="206">
        <v>1179.47222222222</v>
      </c>
      <c r="AK54" s="206">
        <v>1544</v>
      </c>
      <c r="AL54" s="206">
        <v>2301.22</v>
      </c>
      <c r="AM54" s="206">
        <v>2183.72</v>
      </c>
    </row>
    <row r="55" s="197" customFormat="1" ht="20" customHeight="1" spans="1:39">
      <c r="A55" s="113">
        <v>24</v>
      </c>
      <c r="B55" s="206">
        <v>2835.88888888889</v>
      </c>
      <c r="C55" s="206">
        <v>2365.75</v>
      </c>
      <c r="D55" s="206">
        <v>3754.17</v>
      </c>
      <c r="E55" s="206">
        <v>3240.80555555556</v>
      </c>
      <c r="F55" s="206">
        <v>3327.5</v>
      </c>
      <c r="G55" s="207">
        <v>2735.64</v>
      </c>
      <c r="H55" s="207">
        <v>2735.64</v>
      </c>
      <c r="I55" s="207">
        <v>2388.97</v>
      </c>
      <c r="J55" s="206"/>
      <c r="K55" s="206">
        <v>2130.97222222222</v>
      </c>
      <c r="L55" s="206">
        <v>2139.08333333333</v>
      </c>
      <c r="M55" s="206" t="s">
        <v>2588</v>
      </c>
      <c r="N55" s="206">
        <v>2310.38888888889</v>
      </c>
      <c r="O55" s="207">
        <v>2722.31</v>
      </c>
      <c r="P55" s="207">
        <v>2748.97</v>
      </c>
      <c r="Q55" s="207">
        <v>2442.31</v>
      </c>
      <c r="R55" s="207">
        <v>2882.31</v>
      </c>
      <c r="S55" s="207">
        <v>2615.64</v>
      </c>
      <c r="T55" s="207">
        <v>2415.64</v>
      </c>
      <c r="U55" s="207">
        <v>3148.97</v>
      </c>
      <c r="V55" s="207">
        <v>2775.64</v>
      </c>
      <c r="W55" s="207">
        <v>2442.31</v>
      </c>
      <c r="X55" s="207">
        <v>2908.97</v>
      </c>
      <c r="Y55" s="207">
        <v>2508.97</v>
      </c>
      <c r="Z55" s="207">
        <v>2735.64</v>
      </c>
      <c r="AA55" s="207">
        <v>2895.64</v>
      </c>
      <c r="AB55" s="207">
        <v>2508.97</v>
      </c>
      <c r="AC55" s="207">
        <v>2855.64</v>
      </c>
      <c r="AD55" s="207"/>
      <c r="AE55" s="206">
        <v>1526.83333333333</v>
      </c>
      <c r="AF55" s="206">
        <v>1465.63888888889</v>
      </c>
      <c r="AG55" s="206">
        <v>1388.33333333333</v>
      </c>
      <c r="AH55" s="206">
        <v>1530.33333333333</v>
      </c>
      <c r="AI55" s="206">
        <v>1366.27777777778</v>
      </c>
      <c r="AJ55" s="206">
        <v>1199.08333333333</v>
      </c>
      <c r="AK55" s="206">
        <v>1574.28</v>
      </c>
      <c r="AL55" s="206">
        <v>2347.61</v>
      </c>
      <c r="AM55" s="206">
        <v>2227.61</v>
      </c>
    </row>
    <row r="56" s="197" customFormat="1" ht="20" customHeight="1" spans="1:39">
      <c r="A56" s="113">
        <v>24.5</v>
      </c>
      <c r="B56" s="206">
        <v>2891.41666666667</v>
      </c>
      <c r="C56" s="206">
        <v>2409.66666666667</v>
      </c>
      <c r="D56" s="206">
        <v>3828</v>
      </c>
      <c r="E56" s="206">
        <v>3305</v>
      </c>
      <c r="F56" s="206">
        <v>3392.44</v>
      </c>
      <c r="G56" s="207">
        <v>2789.06</v>
      </c>
      <c r="H56" s="207">
        <v>2789.06</v>
      </c>
      <c r="I56" s="207">
        <v>2435.17</v>
      </c>
      <c r="J56" s="206"/>
      <c r="K56" s="206">
        <v>2172.19444444444</v>
      </c>
      <c r="L56" s="206">
        <v>2180.30555555556</v>
      </c>
      <c r="M56" s="206" t="s">
        <v>2588</v>
      </c>
      <c r="N56" s="206">
        <v>2353.19444444444</v>
      </c>
      <c r="O56" s="207">
        <v>2775.44</v>
      </c>
      <c r="P56" s="207">
        <v>2802.67</v>
      </c>
      <c r="Q56" s="207">
        <v>2489.61</v>
      </c>
      <c r="R56" s="207">
        <v>2938.78</v>
      </c>
      <c r="S56" s="207">
        <v>2666.56</v>
      </c>
      <c r="T56" s="207">
        <v>2462.39</v>
      </c>
      <c r="U56" s="207">
        <v>3211</v>
      </c>
      <c r="V56" s="207">
        <v>2829.89</v>
      </c>
      <c r="W56" s="207">
        <v>2489.61</v>
      </c>
      <c r="X56" s="207">
        <v>2966</v>
      </c>
      <c r="Y56" s="207">
        <v>2557.67</v>
      </c>
      <c r="Z56" s="207">
        <v>2789.06</v>
      </c>
      <c r="AA56" s="207">
        <v>2952.39</v>
      </c>
      <c r="AB56" s="207">
        <v>2557.67</v>
      </c>
      <c r="AC56" s="207">
        <v>2911.56</v>
      </c>
      <c r="AD56" s="207"/>
      <c r="AE56" s="206">
        <v>1554.66666666667</v>
      </c>
      <c r="AF56" s="206">
        <v>1493</v>
      </c>
      <c r="AG56" s="206">
        <v>1413.02777777778</v>
      </c>
      <c r="AH56" s="206">
        <v>1559</v>
      </c>
      <c r="AI56" s="206">
        <v>1389.58333333333</v>
      </c>
      <c r="AJ56" s="206">
        <v>1218.69444444444</v>
      </c>
      <c r="AK56" s="206">
        <v>1606.58</v>
      </c>
      <c r="AL56" s="206">
        <v>2396.03</v>
      </c>
      <c r="AM56" s="206">
        <v>2273.53</v>
      </c>
    </row>
    <row r="57" s="197" customFormat="1" ht="20" customHeight="1" spans="1:39">
      <c r="A57" s="113">
        <v>25</v>
      </c>
      <c r="B57" s="206">
        <v>2946.94444444444</v>
      </c>
      <c r="C57" s="206">
        <v>2455.61111111111</v>
      </c>
      <c r="D57" s="206">
        <v>3901.83</v>
      </c>
      <c r="E57" s="206">
        <v>3369.19444444444</v>
      </c>
      <c r="F57" s="206">
        <v>3457.39</v>
      </c>
      <c r="G57" s="207">
        <v>2842.47</v>
      </c>
      <c r="H57" s="207">
        <v>2842.47</v>
      </c>
      <c r="I57" s="207">
        <v>2481.36</v>
      </c>
      <c r="J57" s="206"/>
      <c r="K57" s="206">
        <v>2213.41666666667</v>
      </c>
      <c r="L57" s="206">
        <v>2219.5</v>
      </c>
      <c r="M57" s="206" t="s">
        <v>2588</v>
      </c>
      <c r="N57" s="206">
        <v>2398.02777777778</v>
      </c>
      <c r="O57" s="207">
        <v>2828.58</v>
      </c>
      <c r="P57" s="207">
        <v>2856.36</v>
      </c>
      <c r="Q57" s="207">
        <v>2536.92</v>
      </c>
      <c r="R57" s="207">
        <v>2995.25</v>
      </c>
      <c r="S57" s="207">
        <v>2717.47</v>
      </c>
      <c r="T57" s="207">
        <v>2509.14</v>
      </c>
      <c r="U57" s="207">
        <v>3273.03</v>
      </c>
      <c r="V57" s="207">
        <v>2884.14</v>
      </c>
      <c r="W57" s="207">
        <v>2536.92</v>
      </c>
      <c r="X57" s="207">
        <v>3023.03</v>
      </c>
      <c r="Y57" s="207">
        <v>2606.36</v>
      </c>
      <c r="Z57" s="207">
        <v>2842.47</v>
      </c>
      <c r="AA57" s="207">
        <v>3009.14</v>
      </c>
      <c r="AB57" s="207">
        <v>2606.36</v>
      </c>
      <c r="AC57" s="207">
        <v>2967.47</v>
      </c>
      <c r="AD57" s="207"/>
      <c r="AE57" s="206">
        <v>1584.52777777778</v>
      </c>
      <c r="AF57" s="206">
        <v>1518.33333333333</v>
      </c>
      <c r="AG57" s="206">
        <v>1437.72222222222</v>
      </c>
      <c r="AH57" s="206">
        <v>1587.66666666667</v>
      </c>
      <c r="AI57" s="206">
        <v>1414.91666666667</v>
      </c>
      <c r="AJ57" s="206">
        <v>1238.30555555556</v>
      </c>
      <c r="AK57" s="206">
        <v>1638.89</v>
      </c>
      <c r="AL57" s="206">
        <v>2444.44</v>
      </c>
      <c r="AM57" s="206">
        <v>2319.44</v>
      </c>
    </row>
    <row r="58" s="197" customFormat="1" ht="20" customHeight="1" spans="1:39">
      <c r="A58" s="113">
        <v>25.5</v>
      </c>
      <c r="B58" s="206">
        <v>3000.44444444444</v>
      </c>
      <c r="C58" s="206">
        <v>2499.52777777778</v>
      </c>
      <c r="D58" s="206">
        <v>3975.67</v>
      </c>
      <c r="E58" s="206">
        <v>3433.38888888889</v>
      </c>
      <c r="F58" s="206">
        <v>3522.33</v>
      </c>
      <c r="G58" s="207">
        <v>2895.89</v>
      </c>
      <c r="H58" s="207">
        <v>2895.89</v>
      </c>
      <c r="I58" s="207">
        <v>2527.56</v>
      </c>
      <c r="J58" s="206"/>
      <c r="K58" s="206">
        <v>2254.63888888889</v>
      </c>
      <c r="L58" s="206">
        <v>2258.69444444444</v>
      </c>
      <c r="M58" s="206" t="s">
        <v>2588</v>
      </c>
      <c r="N58" s="206">
        <v>2440.83333333333</v>
      </c>
      <c r="O58" s="207">
        <v>2881.72</v>
      </c>
      <c r="P58" s="207">
        <v>2910.06</v>
      </c>
      <c r="Q58" s="207">
        <v>2584.22</v>
      </c>
      <c r="R58" s="207">
        <v>3051.72</v>
      </c>
      <c r="S58" s="207">
        <v>2768.39</v>
      </c>
      <c r="T58" s="207">
        <v>2555.89</v>
      </c>
      <c r="U58" s="207">
        <v>3335.06</v>
      </c>
      <c r="V58" s="207">
        <v>2938.39</v>
      </c>
      <c r="W58" s="207">
        <v>2584.22</v>
      </c>
      <c r="X58" s="207">
        <v>3080.06</v>
      </c>
      <c r="Y58" s="207">
        <v>2655.06</v>
      </c>
      <c r="Z58" s="207">
        <v>2895.89</v>
      </c>
      <c r="AA58" s="207">
        <v>3065.89</v>
      </c>
      <c r="AB58" s="207">
        <v>2655.06</v>
      </c>
      <c r="AC58" s="207">
        <v>3023.39</v>
      </c>
      <c r="AD58" s="207"/>
      <c r="AE58" s="206">
        <v>1612.36111111111</v>
      </c>
      <c r="AF58" s="206">
        <v>1545.69444444444</v>
      </c>
      <c r="AG58" s="206">
        <v>1464.44444444444</v>
      </c>
      <c r="AH58" s="206">
        <v>1614.30555555556</v>
      </c>
      <c r="AI58" s="206">
        <v>1440.25</v>
      </c>
      <c r="AJ58" s="206">
        <v>1257.91666666667</v>
      </c>
      <c r="AK58" s="206">
        <v>1669.17</v>
      </c>
      <c r="AL58" s="206">
        <v>2490.83</v>
      </c>
      <c r="AM58" s="206">
        <v>2363.33</v>
      </c>
    </row>
    <row r="59" s="197" customFormat="1" ht="20" customHeight="1" spans="1:39">
      <c r="A59" s="113">
        <v>26</v>
      </c>
      <c r="B59" s="206">
        <v>3055.97222222222</v>
      </c>
      <c r="C59" s="206">
        <v>2543.44444444444</v>
      </c>
      <c r="D59" s="206">
        <v>4049.5</v>
      </c>
      <c r="E59" s="206">
        <v>3497.58333333333</v>
      </c>
      <c r="F59" s="206">
        <v>3587.28</v>
      </c>
      <c r="G59" s="207">
        <v>2949.31</v>
      </c>
      <c r="H59" s="207">
        <v>2949.31</v>
      </c>
      <c r="I59" s="207">
        <v>2573.75</v>
      </c>
      <c r="J59" s="206"/>
      <c r="K59" s="206">
        <v>2295.86111111111</v>
      </c>
      <c r="L59" s="206">
        <v>2299.91666666667</v>
      </c>
      <c r="M59" s="206" t="s">
        <v>2588</v>
      </c>
      <c r="N59" s="206">
        <v>2483.63888888889</v>
      </c>
      <c r="O59" s="207">
        <v>2934.86</v>
      </c>
      <c r="P59" s="207">
        <v>2963.75</v>
      </c>
      <c r="Q59" s="207">
        <v>2631.53</v>
      </c>
      <c r="R59" s="207">
        <v>3108.19</v>
      </c>
      <c r="S59" s="207">
        <v>2819.31</v>
      </c>
      <c r="T59" s="207">
        <v>2602.64</v>
      </c>
      <c r="U59" s="207">
        <v>3397.08</v>
      </c>
      <c r="V59" s="207">
        <v>2992.64</v>
      </c>
      <c r="W59" s="207">
        <v>2631.53</v>
      </c>
      <c r="X59" s="207">
        <v>3137.08</v>
      </c>
      <c r="Y59" s="207">
        <v>2703.75</v>
      </c>
      <c r="Z59" s="207">
        <v>2949.31</v>
      </c>
      <c r="AA59" s="207">
        <v>3122.64</v>
      </c>
      <c r="AB59" s="207">
        <v>2703.75</v>
      </c>
      <c r="AC59" s="207">
        <v>3079.31</v>
      </c>
      <c r="AD59" s="207"/>
      <c r="AE59" s="206">
        <v>1642.22222222222</v>
      </c>
      <c r="AF59" s="206">
        <v>1573.05555555556</v>
      </c>
      <c r="AG59" s="206">
        <v>1489.13888888889</v>
      </c>
      <c r="AH59" s="206">
        <v>1642.97222222222</v>
      </c>
      <c r="AI59" s="206">
        <v>1465.58333333333</v>
      </c>
      <c r="AJ59" s="206">
        <v>1277.52777777778</v>
      </c>
      <c r="AK59" s="206">
        <v>1701.47</v>
      </c>
      <c r="AL59" s="206">
        <v>2539.25</v>
      </c>
      <c r="AM59" s="206">
        <v>2409.25</v>
      </c>
    </row>
    <row r="60" s="197" customFormat="1" ht="20" customHeight="1" spans="1:39">
      <c r="A60" s="113">
        <v>26.5</v>
      </c>
      <c r="B60" s="206">
        <v>3109.47222222222</v>
      </c>
      <c r="C60" s="206">
        <v>2589.38888888889</v>
      </c>
      <c r="D60" s="206">
        <v>4123.33</v>
      </c>
      <c r="E60" s="206">
        <v>3561.77777777778</v>
      </c>
      <c r="F60" s="206">
        <v>3652.22</v>
      </c>
      <c r="G60" s="207">
        <v>3002.72</v>
      </c>
      <c r="H60" s="207">
        <v>3002.72</v>
      </c>
      <c r="I60" s="207">
        <v>2619.94</v>
      </c>
      <c r="J60" s="206"/>
      <c r="K60" s="206">
        <v>2337.08333333333</v>
      </c>
      <c r="L60" s="206">
        <v>2339.11111111111</v>
      </c>
      <c r="M60" s="206" t="s">
        <v>2588</v>
      </c>
      <c r="N60" s="206">
        <v>2528.47222222222</v>
      </c>
      <c r="O60" s="207">
        <v>2988</v>
      </c>
      <c r="P60" s="207">
        <v>3017.44</v>
      </c>
      <c r="Q60" s="207">
        <v>2678.83</v>
      </c>
      <c r="R60" s="207">
        <v>3164.67</v>
      </c>
      <c r="S60" s="207">
        <v>2870.22</v>
      </c>
      <c r="T60" s="207">
        <v>2649.39</v>
      </c>
      <c r="U60" s="207">
        <v>3459.11</v>
      </c>
      <c r="V60" s="207">
        <v>3046.89</v>
      </c>
      <c r="W60" s="207">
        <v>2678.83</v>
      </c>
      <c r="X60" s="207">
        <v>3194.11</v>
      </c>
      <c r="Y60" s="207">
        <v>2752.44</v>
      </c>
      <c r="Z60" s="207">
        <v>3002.72</v>
      </c>
      <c r="AA60" s="207">
        <v>3179.39</v>
      </c>
      <c r="AB60" s="207">
        <v>2752.44</v>
      </c>
      <c r="AC60" s="207">
        <v>3135.22</v>
      </c>
      <c r="AD60" s="207"/>
      <c r="AE60" s="206">
        <v>1670.05555555556</v>
      </c>
      <c r="AF60" s="206">
        <v>1600.41666666667</v>
      </c>
      <c r="AG60" s="206">
        <v>1513.83333333333</v>
      </c>
      <c r="AH60" s="206">
        <v>1671.63888888889</v>
      </c>
      <c r="AI60" s="206">
        <v>1488.88888888889</v>
      </c>
      <c r="AJ60" s="206">
        <v>1297.13888888889</v>
      </c>
      <c r="AK60" s="206">
        <v>1733.78</v>
      </c>
      <c r="AL60" s="206">
        <v>2587.67</v>
      </c>
      <c r="AM60" s="206">
        <v>2455.17</v>
      </c>
    </row>
    <row r="61" s="197" customFormat="1" ht="20" customHeight="1" spans="1:39">
      <c r="A61" s="113">
        <v>27</v>
      </c>
      <c r="B61" s="206">
        <v>3165</v>
      </c>
      <c r="C61" s="206">
        <v>2633.30555555556</v>
      </c>
      <c r="D61" s="206">
        <v>4199.19</v>
      </c>
      <c r="E61" s="206">
        <v>3625.97222222222</v>
      </c>
      <c r="F61" s="206">
        <v>3719.19</v>
      </c>
      <c r="G61" s="207">
        <v>3056.14</v>
      </c>
      <c r="H61" s="207">
        <v>3056.14</v>
      </c>
      <c r="I61" s="207">
        <v>2666.14</v>
      </c>
      <c r="J61" s="206"/>
      <c r="K61" s="206">
        <v>2378.30555555556</v>
      </c>
      <c r="L61" s="206">
        <v>2380.33333333333</v>
      </c>
      <c r="M61" s="206" t="s">
        <v>2588</v>
      </c>
      <c r="N61" s="206">
        <v>2571.27777777778</v>
      </c>
      <c r="O61" s="207">
        <v>3041.14</v>
      </c>
      <c r="P61" s="207">
        <v>3071.14</v>
      </c>
      <c r="Q61" s="207">
        <v>2726.14</v>
      </c>
      <c r="R61" s="207">
        <v>3221.14</v>
      </c>
      <c r="S61" s="207">
        <v>2921.14</v>
      </c>
      <c r="T61" s="207">
        <v>2696.14</v>
      </c>
      <c r="U61" s="207">
        <v>3521.14</v>
      </c>
      <c r="V61" s="207">
        <v>3101.14</v>
      </c>
      <c r="W61" s="207">
        <v>2726.14</v>
      </c>
      <c r="X61" s="207">
        <v>3251.14</v>
      </c>
      <c r="Y61" s="207">
        <v>2801.14</v>
      </c>
      <c r="Z61" s="207">
        <v>3056.14</v>
      </c>
      <c r="AA61" s="207">
        <v>3236.14</v>
      </c>
      <c r="AB61" s="207">
        <v>2801.14</v>
      </c>
      <c r="AC61" s="207">
        <v>3191.14</v>
      </c>
      <c r="AD61" s="207"/>
      <c r="AE61" s="206">
        <v>1699.91666666667</v>
      </c>
      <c r="AF61" s="206">
        <v>1627.77777777778</v>
      </c>
      <c r="AG61" s="206">
        <v>1538.52777777778</v>
      </c>
      <c r="AH61" s="206">
        <v>1698.27777777778</v>
      </c>
      <c r="AI61" s="206">
        <v>1514.22222222222</v>
      </c>
      <c r="AJ61" s="206">
        <v>1316.75</v>
      </c>
      <c r="AK61" s="206">
        <v>1764.06</v>
      </c>
      <c r="AL61" s="206">
        <v>2634.06</v>
      </c>
      <c r="AM61" s="206">
        <v>2499.06</v>
      </c>
    </row>
    <row r="62" s="197" customFormat="1" ht="20" customHeight="1" spans="1:39">
      <c r="A62" s="113">
        <v>27.5</v>
      </c>
      <c r="B62" s="206">
        <v>3218.5</v>
      </c>
      <c r="C62" s="206">
        <v>2679.25</v>
      </c>
      <c r="D62" s="206">
        <v>4273.03</v>
      </c>
      <c r="E62" s="206">
        <v>3690.16666666667</v>
      </c>
      <c r="F62" s="206">
        <v>3784.14</v>
      </c>
      <c r="G62" s="207">
        <v>3107.53</v>
      </c>
      <c r="H62" s="207">
        <v>3107.53</v>
      </c>
      <c r="I62" s="207">
        <v>2710.31</v>
      </c>
      <c r="J62" s="206"/>
      <c r="K62" s="206">
        <v>2419.52777777778</v>
      </c>
      <c r="L62" s="206">
        <v>2419.52777777778</v>
      </c>
      <c r="M62" s="206" t="s">
        <v>2588</v>
      </c>
      <c r="N62" s="206">
        <v>2614.08333333333</v>
      </c>
      <c r="O62" s="207">
        <v>3092.25</v>
      </c>
      <c r="P62" s="207">
        <v>3122.81</v>
      </c>
      <c r="Q62" s="207">
        <v>2771.42</v>
      </c>
      <c r="R62" s="207">
        <v>3275.58</v>
      </c>
      <c r="S62" s="207">
        <v>2970.03</v>
      </c>
      <c r="T62" s="207">
        <v>2740.86</v>
      </c>
      <c r="U62" s="207">
        <v>3581.14</v>
      </c>
      <c r="V62" s="207">
        <v>3153.36</v>
      </c>
      <c r="W62" s="207">
        <v>2771.42</v>
      </c>
      <c r="X62" s="207">
        <v>3306.14</v>
      </c>
      <c r="Y62" s="207">
        <v>2847.81</v>
      </c>
      <c r="Z62" s="207">
        <v>3107.53</v>
      </c>
      <c r="AA62" s="207">
        <v>3290.86</v>
      </c>
      <c r="AB62" s="207">
        <v>2847.81</v>
      </c>
      <c r="AC62" s="207">
        <v>3245.03</v>
      </c>
      <c r="AD62" s="207"/>
      <c r="AE62" s="206">
        <v>1727.75</v>
      </c>
      <c r="AF62" s="206">
        <v>1653.11111111111</v>
      </c>
      <c r="AG62" s="206">
        <v>1565.25</v>
      </c>
      <c r="AH62" s="206">
        <v>1726.94444444444</v>
      </c>
      <c r="AI62" s="206">
        <v>1539.55555555556</v>
      </c>
      <c r="AJ62" s="206">
        <v>1336.36111111111</v>
      </c>
      <c r="AK62" s="206">
        <v>1796.36</v>
      </c>
      <c r="AL62" s="206">
        <v>2682.47</v>
      </c>
      <c r="AM62" s="206">
        <v>2544.97</v>
      </c>
    </row>
    <row r="63" s="197" customFormat="1" ht="20" customHeight="1" spans="1:39">
      <c r="A63" s="113">
        <v>28</v>
      </c>
      <c r="B63" s="206">
        <v>3274.02777777778</v>
      </c>
      <c r="C63" s="206">
        <v>2723.16666666667</v>
      </c>
      <c r="D63" s="206">
        <v>4346.86</v>
      </c>
      <c r="E63" s="206">
        <v>3754.36111111111</v>
      </c>
      <c r="F63" s="206">
        <v>3849.08</v>
      </c>
      <c r="G63" s="207">
        <v>3160.94</v>
      </c>
      <c r="H63" s="207">
        <v>3160.94</v>
      </c>
      <c r="I63" s="207">
        <v>2756.5</v>
      </c>
      <c r="J63" s="206"/>
      <c r="K63" s="206">
        <v>2460.75</v>
      </c>
      <c r="L63" s="206">
        <v>2460.75</v>
      </c>
      <c r="M63" s="206" t="s">
        <v>2588</v>
      </c>
      <c r="N63" s="206">
        <v>2658.91666666667</v>
      </c>
      <c r="O63" s="207">
        <v>3145.39</v>
      </c>
      <c r="P63" s="207">
        <v>3176.5</v>
      </c>
      <c r="Q63" s="207">
        <v>2818.72</v>
      </c>
      <c r="R63" s="207">
        <v>3332.06</v>
      </c>
      <c r="S63" s="207">
        <v>3020.94</v>
      </c>
      <c r="T63" s="207">
        <v>2787.61</v>
      </c>
      <c r="U63" s="207">
        <v>3643.17</v>
      </c>
      <c r="V63" s="207">
        <v>3207.61</v>
      </c>
      <c r="W63" s="207">
        <v>2818.72</v>
      </c>
      <c r="X63" s="207">
        <v>3363.17</v>
      </c>
      <c r="Y63" s="207">
        <v>2896.5</v>
      </c>
      <c r="Z63" s="207">
        <v>3160.94</v>
      </c>
      <c r="AA63" s="207">
        <v>3347.61</v>
      </c>
      <c r="AB63" s="207">
        <v>2896.5</v>
      </c>
      <c r="AC63" s="207">
        <v>3300.94</v>
      </c>
      <c r="AD63" s="207"/>
      <c r="AE63" s="206">
        <v>1755.58333333333</v>
      </c>
      <c r="AF63" s="206">
        <v>1680.47222222222</v>
      </c>
      <c r="AG63" s="206">
        <v>1589.94444444444</v>
      </c>
      <c r="AH63" s="206">
        <v>1755.61111111111</v>
      </c>
      <c r="AI63" s="206">
        <v>1564.88888888889</v>
      </c>
      <c r="AJ63" s="206">
        <v>1355.97222222222</v>
      </c>
      <c r="AK63" s="206">
        <v>1826.64</v>
      </c>
      <c r="AL63" s="206">
        <v>2728.86</v>
      </c>
      <c r="AM63" s="206">
        <v>2588.86</v>
      </c>
    </row>
    <row r="64" s="197" customFormat="1" ht="20" customHeight="1" spans="1:39">
      <c r="A64" s="113">
        <v>28.5</v>
      </c>
      <c r="B64" s="206">
        <v>3329.55555555556</v>
      </c>
      <c r="C64" s="206">
        <v>2769.11111111111</v>
      </c>
      <c r="D64" s="206">
        <v>4420.69</v>
      </c>
      <c r="E64" s="206">
        <v>3818.55555555556</v>
      </c>
      <c r="F64" s="206">
        <v>3914.03</v>
      </c>
      <c r="G64" s="207">
        <v>3214.36</v>
      </c>
      <c r="H64" s="207">
        <v>3214.36</v>
      </c>
      <c r="I64" s="207">
        <v>2802.69</v>
      </c>
      <c r="J64" s="206"/>
      <c r="K64" s="206">
        <v>2499.94444444444</v>
      </c>
      <c r="L64" s="206">
        <v>2499.94444444444</v>
      </c>
      <c r="M64" s="206" t="s">
        <v>2588</v>
      </c>
      <c r="N64" s="206">
        <v>2701.72222222222</v>
      </c>
      <c r="O64" s="207">
        <v>3198.53</v>
      </c>
      <c r="P64" s="207">
        <v>3230.19</v>
      </c>
      <c r="Q64" s="207">
        <v>2866.03</v>
      </c>
      <c r="R64" s="207">
        <v>3388.53</v>
      </c>
      <c r="S64" s="207">
        <v>3071.86</v>
      </c>
      <c r="T64" s="207">
        <v>2834.36</v>
      </c>
      <c r="U64" s="207">
        <v>3705.19</v>
      </c>
      <c r="V64" s="207">
        <v>3261.86</v>
      </c>
      <c r="W64" s="207">
        <v>2866.03</v>
      </c>
      <c r="X64" s="207">
        <v>3420.19</v>
      </c>
      <c r="Y64" s="207">
        <v>2945.19</v>
      </c>
      <c r="Z64" s="207">
        <v>3214.36</v>
      </c>
      <c r="AA64" s="207">
        <v>3404.36</v>
      </c>
      <c r="AB64" s="207">
        <v>2945.19</v>
      </c>
      <c r="AC64" s="207">
        <v>3356.86</v>
      </c>
      <c r="AD64" s="207"/>
      <c r="AE64" s="206">
        <v>1785.44444444444</v>
      </c>
      <c r="AF64" s="206">
        <v>1707.83333333333</v>
      </c>
      <c r="AG64" s="206">
        <v>1614.63888888889</v>
      </c>
      <c r="AH64" s="206">
        <v>1782.25</v>
      </c>
      <c r="AI64" s="206">
        <v>1590.22222222222</v>
      </c>
      <c r="AJ64" s="206">
        <v>1375.58333333333</v>
      </c>
      <c r="AK64" s="206">
        <v>1858.94</v>
      </c>
      <c r="AL64" s="206">
        <v>2777.28</v>
      </c>
      <c r="AM64" s="206">
        <v>2634.78</v>
      </c>
    </row>
    <row r="65" s="197" customFormat="1" ht="20" customHeight="1" spans="1:39">
      <c r="A65" s="113">
        <v>29</v>
      </c>
      <c r="B65" s="206">
        <v>3383.05555555556</v>
      </c>
      <c r="C65" s="206">
        <v>2813.02777777778</v>
      </c>
      <c r="D65" s="206">
        <v>4494.53</v>
      </c>
      <c r="E65" s="206">
        <v>3882.75</v>
      </c>
      <c r="F65" s="206">
        <v>3978.97</v>
      </c>
      <c r="G65" s="207">
        <v>3267.78</v>
      </c>
      <c r="H65" s="207">
        <v>3267.78</v>
      </c>
      <c r="I65" s="207">
        <v>2848.89</v>
      </c>
      <c r="J65" s="206"/>
      <c r="K65" s="206">
        <v>2541.16666666667</v>
      </c>
      <c r="L65" s="206">
        <v>2539.13888888889</v>
      </c>
      <c r="M65" s="206" t="s">
        <v>2588</v>
      </c>
      <c r="N65" s="206">
        <v>2746.55555555556</v>
      </c>
      <c r="O65" s="207">
        <v>3251.67</v>
      </c>
      <c r="P65" s="207">
        <v>3283.89</v>
      </c>
      <c r="Q65" s="207">
        <v>2913.33</v>
      </c>
      <c r="R65" s="207">
        <v>3445</v>
      </c>
      <c r="S65" s="207">
        <v>3122.78</v>
      </c>
      <c r="T65" s="207">
        <v>2881.11</v>
      </c>
      <c r="U65" s="207">
        <v>3767.22</v>
      </c>
      <c r="V65" s="207">
        <v>3316.11</v>
      </c>
      <c r="W65" s="207">
        <v>2913.33</v>
      </c>
      <c r="X65" s="207">
        <v>3477.22</v>
      </c>
      <c r="Y65" s="207">
        <v>2993.89</v>
      </c>
      <c r="Z65" s="207">
        <v>3267.78</v>
      </c>
      <c r="AA65" s="207">
        <v>3461.11</v>
      </c>
      <c r="AB65" s="207">
        <v>2993.89</v>
      </c>
      <c r="AC65" s="207">
        <v>3412.78</v>
      </c>
      <c r="AD65" s="207"/>
      <c r="AE65" s="206">
        <v>1813.27777777778</v>
      </c>
      <c r="AF65" s="206">
        <v>1735.19444444444</v>
      </c>
      <c r="AG65" s="206">
        <v>1639.33333333333</v>
      </c>
      <c r="AH65" s="206">
        <v>1810.91666666667</v>
      </c>
      <c r="AI65" s="206">
        <v>1613.52777777778</v>
      </c>
      <c r="AJ65" s="206">
        <v>1395.19444444444</v>
      </c>
      <c r="AK65" s="206">
        <v>1891.25</v>
      </c>
      <c r="AL65" s="206">
        <v>2825.69</v>
      </c>
      <c r="AM65" s="206">
        <v>2680.69</v>
      </c>
    </row>
    <row r="66" s="197" customFormat="1" ht="20" customHeight="1" spans="1:39">
      <c r="A66" s="113">
        <v>29.5</v>
      </c>
      <c r="B66" s="206">
        <v>3438.58333333333</v>
      </c>
      <c r="C66" s="206">
        <v>2856.94444444444</v>
      </c>
      <c r="D66" s="206">
        <v>4570.39</v>
      </c>
      <c r="E66" s="206">
        <v>3948.97222222222</v>
      </c>
      <c r="F66" s="206">
        <v>4045.94</v>
      </c>
      <c r="G66" s="207">
        <v>3321.19</v>
      </c>
      <c r="H66" s="207">
        <v>3321.19</v>
      </c>
      <c r="I66" s="207">
        <v>2895.08</v>
      </c>
      <c r="J66" s="206"/>
      <c r="K66" s="206">
        <v>2582.38888888889</v>
      </c>
      <c r="L66" s="206">
        <v>2580.36111111111</v>
      </c>
      <c r="M66" s="206" t="s">
        <v>2588</v>
      </c>
      <c r="N66" s="206">
        <v>2789.36111111111</v>
      </c>
      <c r="O66" s="207">
        <v>3304.81</v>
      </c>
      <c r="P66" s="207">
        <v>3337.58</v>
      </c>
      <c r="Q66" s="207">
        <v>2960.64</v>
      </c>
      <c r="R66" s="207">
        <v>3501.47</v>
      </c>
      <c r="S66" s="207">
        <v>3173.69</v>
      </c>
      <c r="T66" s="207">
        <v>2927.86</v>
      </c>
      <c r="U66" s="207">
        <v>3829.25</v>
      </c>
      <c r="V66" s="207">
        <v>3370.36</v>
      </c>
      <c r="W66" s="207">
        <v>2960.64</v>
      </c>
      <c r="X66" s="207">
        <v>3534.25</v>
      </c>
      <c r="Y66" s="207">
        <v>3042.58</v>
      </c>
      <c r="Z66" s="207">
        <v>3321.19</v>
      </c>
      <c r="AA66" s="207">
        <v>3517.86</v>
      </c>
      <c r="AB66" s="207">
        <v>3042.58</v>
      </c>
      <c r="AC66" s="207">
        <v>3468.69</v>
      </c>
      <c r="AD66" s="207"/>
      <c r="AE66" s="206">
        <v>1843.13888888889</v>
      </c>
      <c r="AF66" s="206">
        <v>1760.52777777778</v>
      </c>
      <c r="AG66" s="206">
        <v>1664.02777777778</v>
      </c>
      <c r="AH66" s="206">
        <v>1837.55555555556</v>
      </c>
      <c r="AI66" s="206">
        <v>1638.86111111111</v>
      </c>
      <c r="AJ66" s="206">
        <v>1414.80555555556</v>
      </c>
      <c r="AK66" s="206">
        <v>1921.53</v>
      </c>
      <c r="AL66" s="206">
        <v>2872.08</v>
      </c>
      <c r="AM66" s="206">
        <v>2724.58</v>
      </c>
    </row>
    <row r="67" s="197" customFormat="1" ht="20" customHeight="1" spans="1:39">
      <c r="A67" s="113">
        <v>30</v>
      </c>
      <c r="B67" s="206">
        <v>3492.08333333333</v>
      </c>
      <c r="C67" s="206">
        <v>2902.88888888889</v>
      </c>
      <c r="D67" s="206">
        <v>4644.22</v>
      </c>
      <c r="E67" s="206">
        <v>4013.16666666667</v>
      </c>
      <c r="F67" s="206">
        <v>4110.89</v>
      </c>
      <c r="G67" s="207">
        <v>3374.61</v>
      </c>
      <c r="H67" s="207">
        <v>3374.61</v>
      </c>
      <c r="I67" s="207">
        <v>2941.28</v>
      </c>
      <c r="J67" s="206"/>
      <c r="K67" s="206">
        <v>2623.61111111111</v>
      </c>
      <c r="L67" s="206">
        <v>2619.55555555556</v>
      </c>
      <c r="M67" s="206" t="s">
        <v>2588</v>
      </c>
      <c r="N67" s="206">
        <v>2832.16666666667</v>
      </c>
      <c r="O67" s="207">
        <v>3357.94</v>
      </c>
      <c r="P67" s="207">
        <v>3391.28</v>
      </c>
      <c r="Q67" s="207">
        <v>3007.94</v>
      </c>
      <c r="R67" s="207">
        <v>3557.94</v>
      </c>
      <c r="S67" s="207">
        <v>3224.61</v>
      </c>
      <c r="T67" s="207">
        <v>2974.61</v>
      </c>
      <c r="U67" s="207">
        <v>3891.28</v>
      </c>
      <c r="V67" s="207">
        <v>3424.61</v>
      </c>
      <c r="W67" s="207">
        <v>3007.94</v>
      </c>
      <c r="X67" s="207">
        <v>3591.28</v>
      </c>
      <c r="Y67" s="207">
        <v>3091.28</v>
      </c>
      <c r="Z67" s="207">
        <v>3374.61</v>
      </c>
      <c r="AA67" s="207">
        <v>3574.61</v>
      </c>
      <c r="AB67" s="207">
        <v>3091.28</v>
      </c>
      <c r="AC67" s="207">
        <v>3524.61</v>
      </c>
      <c r="AD67" s="207"/>
      <c r="AE67" s="206">
        <v>1870.97222222222</v>
      </c>
      <c r="AF67" s="206">
        <v>1787.88888888889</v>
      </c>
      <c r="AG67" s="206">
        <v>1690.75</v>
      </c>
      <c r="AH67" s="206">
        <v>1866.22222222222</v>
      </c>
      <c r="AI67" s="206">
        <v>1664.19444444444</v>
      </c>
      <c r="AJ67" s="206">
        <v>1434.41666666667</v>
      </c>
      <c r="AK67" s="206">
        <v>1953.83</v>
      </c>
      <c r="AL67" s="206">
        <v>2920.5</v>
      </c>
      <c r="AM67" s="206">
        <v>2770.5</v>
      </c>
    </row>
    <row r="69" s="198" customFormat="1" ht="38.25" spans="1:1">
      <c r="A69" s="198" t="s">
        <v>2589</v>
      </c>
    </row>
    <row r="70" s="198" customFormat="1" ht="38.25" spans="1:1">
      <c r="A70" s="198" t="s">
        <v>2590</v>
      </c>
    </row>
    <row r="71" s="198" customFormat="1" ht="38.25" spans="1:1">
      <c r="A71" s="198" t="s">
        <v>2591</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16" t="s">
        <v>153</v>
      </c>
      <c r="B1" s="717"/>
      <c r="C1" s="717"/>
      <c r="D1" s="717"/>
      <c r="E1" s="717"/>
      <c r="F1" s="717"/>
      <c r="G1" s="717"/>
      <c r="H1" s="717"/>
      <c r="I1" s="747"/>
      <c r="J1" s="37" t="s">
        <v>62</v>
      </c>
    </row>
    <row r="2" ht="14.25" spans="1:9">
      <c r="A2" s="718" t="s">
        <v>154</v>
      </c>
      <c r="B2" s="719"/>
      <c r="C2" s="719"/>
      <c r="D2" s="719"/>
      <c r="E2" s="719"/>
      <c r="F2" s="719"/>
      <c r="G2" s="719"/>
      <c r="H2" s="719"/>
      <c r="I2" s="748"/>
    </row>
    <row r="3" ht="14.25" spans="1:9">
      <c r="A3" s="660" t="s">
        <v>155</v>
      </c>
      <c r="B3" s="719"/>
      <c r="C3" s="719"/>
      <c r="D3" s="719"/>
      <c r="E3" s="719"/>
      <c r="F3" s="719"/>
      <c r="G3" s="720" t="s">
        <v>156</v>
      </c>
      <c r="H3" s="721"/>
      <c r="I3" s="748"/>
    </row>
    <row r="4" spans="1:9">
      <c r="A4" s="722" t="s">
        <v>157</v>
      </c>
      <c r="B4" s="723"/>
      <c r="C4" s="723"/>
      <c r="D4" s="723"/>
      <c r="E4" s="723"/>
      <c r="F4" s="723"/>
      <c r="G4" s="723"/>
      <c r="H4" s="723"/>
      <c r="I4" s="749"/>
    </row>
    <row r="5" ht="36" customHeight="1" spans="1:9">
      <c r="A5" s="724" t="s">
        <v>158</v>
      </c>
      <c r="B5" s="725"/>
      <c r="C5" s="725"/>
      <c r="D5" s="725"/>
      <c r="E5" s="725"/>
      <c r="F5" s="725"/>
      <c r="G5" s="725"/>
      <c r="H5" s="725"/>
      <c r="I5" s="750"/>
    </row>
    <row r="6" ht="19" customHeight="1" spans="1:9">
      <c r="A6" s="726" t="s">
        <v>159</v>
      </c>
      <c r="B6" s="727"/>
      <c r="C6" s="727"/>
      <c r="D6" s="727"/>
      <c r="E6" s="727"/>
      <c r="F6" s="727"/>
      <c r="G6" s="727"/>
      <c r="H6" s="727"/>
      <c r="I6" s="751"/>
    </row>
    <row r="7" ht="28" customHeight="1" spans="1:9">
      <c r="A7" s="726" t="s">
        <v>160</v>
      </c>
      <c r="B7" s="728"/>
      <c r="C7" s="728"/>
      <c r="D7" s="728"/>
      <c r="E7" s="728"/>
      <c r="F7" s="728"/>
      <c r="G7" s="728"/>
      <c r="H7" s="728"/>
      <c r="I7" s="751"/>
    </row>
    <row r="8" ht="15" customHeight="1" spans="1:9">
      <c r="A8" s="726" t="s">
        <v>161</v>
      </c>
      <c r="B8" s="727"/>
      <c r="C8" s="727"/>
      <c r="D8" s="727"/>
      <c r="E8" s="727"/>
      <c r="F8" s="727"/>
      <c r="G8" s="727"/>
      <c r="H8" s="727"/>
      <c r="I8" s="751"/>
    </row>
    <row r="9" ht="60" customHeight="1" spans="1:9">
      <c r="A9" s="726" t="s">
        <v>162</v>
      </c>
      <c r="B9" s="727"/>
      <c r="C9" s="727"/>
      <c r="D9" s="727"/>
      <c r="E9" s="727"/>
      <c r="F9" s="727"/>
      <c r="G9" s="727"/>
      <c r="H9" s="727"/>
      <c r="I9" s="751"/>
    </row>
    <row r="10" ht="27" customHeight="1" spans="1:9">
      <c r="A10" s="726" t="s">
        <v>163</v>
      </c>
      <c r="B10" s="728"/>
      <c r="C10" s="728"/>
      <c r="D10" s="728"/>
      <c r="E10" s="728"/>
      <c r="F10" s="728"/>
      <c r="G10" s="728"/>
      <c r="H10" s="728"/>
      <c r="I10" s="751"/>
    </row>
    <row r="11" spans="1:9">
      <c r="A11" s="729" t="s">
        <v>164</v>
      </c>
      <c r="B11" s="727"/>
      <c r="C11" s="727"/>
      <c r="D11" s="727"/>
      <c r="E11" s="727"/>
      <c r="F11" s="727"/>
      <c r="G11" s="727"/>
      <c r="H11" s="727"/>
      <c r="I11" s="751"/>
    </row>
    <row r="12" ht="30" customHeight="1" spans="1:9">
      <c r="A12" s="730" t="s">
        <v>165</v>
      </c>
      <c r="B12" s="731"/>
      <c r="C12" s="731"/>
      <c r="D12" s="731"/>
      <c r="E12" s="731"/>
      <c r="F12" s="731"/>
      <c r="G12" s="731"/>
      <c r="H12" s="731"/>
      <c r="I12" s="752"/>
    </row>
    <row r="13" ht="27" customHeight="1" spans="1:9">
      <c r="A13" s="732" t="s">
        <v>166</v>
      </c>
      <c r="B13" s="731"/>
      <c r="C13" s="731"/>
      <c r="D13" s="731"/>
      <c r="E13" s="731"/>
      <c r="F13" s="731"/>
      <c r="G13" s="731"/>
      <c r="H13" s="731"/>
      <c r="I13" s="752"/>
    </row>
    <row r="14" ht="31" customHeight="1" spans="1:9">
      <c r="A14" s="733" t="s">
        <v>167</v>
      </c>
      <c r="B14" s="734"/>
      <c r="C14" s="734"/>
      <c r="D14" s="734"/>
      <c r="E14" s="734"/>
      <c r="F14" s="734"/>
      <c r="G14" s="734"/>
      <c r="H14" s="734"/>
      <c r="I14" s="753"/>
    </row>
    <row r="15" spans="1:9">
      <c r="A15" s="735" t="s">
        <v>168</v>
      </c>
      <c r="B15" s="736"/>
      <c r="C15" s="736"/>
      <c r="D15" s="736"/>
      <c r="E15" s="736"/>
      <c r="F15" s="736"/>
      <c r="G15" s="736"/>
      <c r="H15" s="736"/>
      <c r="I15" s="754"/>
    </row>
    <row r="16" spans="1:9">
      <c r="A16" s="737" t="s">
        <v>169</v>
      </c>
      <c r="B16" s="738"/>
      <c r="C16" s="738"/>
      <c r="D16" s="738"/>
      <c r="E16" s="738"/>
      <c r="F16" s="738"/>
      <c r="G16" s="738"/>
      <c r="H16" s="738"/>
      <c r="I16" s="755"/>
    </row>
    <row r="17" spans="1:9">
      <c r="A17" s="739" t="s">
        <v>170</v>
      </c>
      <c r="B17" s="738"/>
      <c r="C17" s="738"/>
      <c r="D17" s="738"/>
      <c r="E17" s="738"/>
      <c r="F17" s="738"/>
      <c r="G17" s="738"/>
      <c r="H17" s="738"/>
      <c r="I17" s="755"/>
    </row>
    <row r="18" spans="1:9">
      <c r="A18" s="740" t="s">
        <v>171</v>
      </c>
      <c r="B18" s="738"/>
      <c r="C18" s="738"/>
      <c r="D18" s="738"/>
      <c r="E18" s="738"/>
      <c r="F18" s="738"/>
      <c r="G18" s="738"/>
      <c r="H18" s="738"/>
      <c r="I18" s="755"/>
    </row>
    <row r="19" ht="30" customHeight="1" spans="1:9">
      <c r="A19" s="741" t="s">
        <v>172</v>
      </c>
      <c r="B19" s="742"/>
      <c r="C19" s="742"/>
      <c r="D19" s="742"/>
      <c r="E19" s="742"/>
      <c r="F19" s="742"/>
      <c r="G19" s="742"/>
      <c r="H19" s="742"/>
      <c r="I19" s="756"/>
    </row>
    <row r="20" spans="1:9">
      <c r="A20" s="684" t="s">
        <v>152</v>
      </c>
      <c r="B20" s="743"/>
      <c r="C20" s="743"/>
      <c r="D20" s="743"/>
      <c r="E20" s="743"/>
      <c r="F20" s="743"/>
      <c r="G20" s="743"/>
      <c r="H20" s="743"/>
      <c r="I20" s="757"/>
    </row>
    <row r="21" ht="14.25" spans="1:9">
      <c r="A21" s="744" t="s">
        <v>173</v>
      </c>
      <c r="B21" s="745"/>
      <c r="C21" s="746"/>
      <c r="D21" s="746"/>
      <c r="E21" s="746"/>
      <c r="F21" s="746"/>
      <c r="G21" s="746"/>
      <c r="H21" s="746"/>
      <c r="I21" s="758"/>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6" t="s">
        <v>2592</v>
      </c>
      <c r="B1" s="177"/>
      <c r="C1" s="26" t="s">
        <v>669</v>
      </c>
    </row>
    <row r="2" ht="40" customHeight="1" spans="1:9">
      <c r="A2" s="178" t="s">
        <v>2593</v>
      </c>
      <c r="B2" s="178"/>
      <c r="C2" s="179" t="s">
        <v>2594</v>
      </c>
      <c r="D2" s="180"/>
      <c r="E2" s="180"/>
      <c r="F2" s="180"/>
      <c r="G2" s="180"/>
      <c r="H2" s="181"/>
      <c r="I2" s="196"/>
    </row>
    <row r="3" ht="27" customHeight="1" spans="1:9">
      <c r="A3" s="178" t="s">
        <v>2595</v>
      </c>
      <c r="B3" s="178"/>
      <c r="C3" s="182"/>
      <c r="D3" s="183"/>
      <c r="E3" s="183"/>
      <c r="F3" s="183"/>
      <c r="G3" s="183"/>
      <c r="H3" s="184"/>
      <c r="I3" s="196"/>
    </row>
    <row r="4" ht="27" customHeight="1" spans="1:9">
      <c r="A4" s="185" t="s">
        <v>2596</v>
      </c>
      <c r="B4" s="186"/>
      <c r="C4" s="182"/>
      <c r="D4" s="183"/>
      <c r="E4" s="183"/>
      <c r="F4" s="183"/>
      <c r="G4" s="183"/>
      <c r="H4" s="184"/>
      <c r="I4" s="196"/>
    </row>
    <row r="5" ht="36" customHeight="1" spans="1:9">
      <c r="A5" s="187" t="s">
        <v>2597</v>
      </c>
      <c r="B5" s="188"/>
      <c r="C5" s="182"/>
      <c r="D5" s="183"/>
      <c r="E5" s="183"/>
      <c r="F5" s="183"/>
      <c r="G5" s="183"/>
      <c r="H5" s="184"/>
      <c r="I5" s="196"/>
    </row>
    <row r="6" ht="21" customHeight="1" spans="1:9">
      <c r="A6" s="189" t="s">
        <v>2288</v>
      </c>
      <c r="B6" s="190" t="s">
        <v>2598</v>
      </c>
      <c r="C6" s="182"/>
      <c r="D6" s="183"/>
      <c r="E6" s="183"/>
      <c r="F6" s="183"/>
      <c r="G6" s="183"/>
      <c r="H6" s="184"/>
      <c r="I6" s="196"/>
    </row>
    <row r="7" ht="14.25" spans="1:9">
      <c r="A7" s="66" t="s">
        <v>2599</v>
      </c>
      <c r="B7" s="191">
        <v>452</v>
      </c>
      <c r="C7" s="182"/>
      <c r="D7" s="183"/>
      <c r="E7" s="183"/>
      <c r="F7" s="183"/>
      <c r="G7" s="183"/>
      <c r="H7" s="184"/>
      <c r="I7" s="196"/>
    </row>
    <row r="8" ht="14.25" spans="1:9">
      <c r="A8" s="66" t="s">
        <v>2600</v>
      </c>
      <c r="B8" s="191">
        <v>727</v>
      </c>
      <c r="C8" s="182"/>
      <c r="D8" s="183"/>
      <c r="E8" s="183"/>
      <c r="F8" s="183"/>
      <c r="G8" s="183"/>
      <c r="H8" s="184"/>
      <c r="I8" s="196"/>
    </row>
    <row r="9" ht="14.25" spans="1:9">
      <c r="A9" s="66" t="s">
        <v>2601</v>
      </c>
      <c r="B9" s="191">
        <v>992</v>
      </c>
      <c r="C9" s="182"/>
      <c r="D9" s="183"/>
      <c r="E9" s="183"/>
      <c r="F9" s="183"/>
      <c r="G9" s="183"/>
      <c r="H9" s="184"/>
      <c r="I9" s="196"/>
    </row>
    <row r="10" ht="14.25" spans="1:9">
      <c r="A10" s="66" t="s">
        <v>2602</v>
      </c>
      <c r="B10" s="191">
        <v>1280</v>
      </c>
      <c r="C10" s="182"/>
      <c r="D10" s="183"/>
      <c r="E10" s="183"/>
      <c r="F10" s="183"/>
      <c r="G10" s="183"/>
      <c r="H10" s="184"/>
      <c r="I10" s="196"/>
    </row>
    <row r="11" ht="14.25" spans="1:9">
      <c r="A11" s="66" t="s">
        <v>2603</v>
      </c>
      <c r="B11" s="191">
        <v>1475</v>
      </c>
      <c r="C11" s="182"/>
      <c r="D11" s="183"/>
      <c r="E11" s="183"/>
      <c r="F11" s="183"/>
      <c r="G11" s="183"/>
      <c r="H11" s="184"/>
      <c r="I11" s="196"/>
    </row>
    <row r="12" ht="14.25" spans="1:9">
      <c r="A12" s="66" t="s">
        <v>2604</v>
      </c>
      <c r="B12" s="191">
        <v>1815</v>
      </c>
      <c r="C12" s="182"/>
      <c r="D12" s="183"/>
      <c r="E12" s="183"/>
      <c r="F12" s="183"/>
      <c r="G12" s="183"/>
      <c r="H12" s="184"/>
      <c r="I12" s="196"/>
    </row>
    <row r="13" ht="14.25" spans="1:9">
      <c r="A13" s="66" t="s">
        <v>2605</v>
      </c>
      <c r="B13" s="191">
        <v>2155</v>
      </c>
      <c r="C13" s="182"/>
      <c r="D13" s="183"/>
      <c r="E13" s="183"/>
      <c r="F13" s="183"/>
      <c r="G13" s="183"/>
      <c r="H13" s="184"/>
      <c r="I13" s="196"/>
    </row>
    <row r="14" ht="14.25" spans="1:9">
      <c r="A14" s="66" t="s">
        <v>2606</v>
      </c>
      <c r="B14" s="191">
        <v>2287</v>
      </c>
      <c r="C14" s="182"/>
      <c r="D14" s="183"/>
      <c r="E14" s="183"/>
      <c r="F14" s="183"/>
      <c r="G14" s="183"/>
      <c r="H14" s="184"/>
      <c r="I14" s="196"/>
    </row>
    <row r="15" ht="14.25" spans="1:9">
      <c r="A15" s="66" t="s">
        <v>2607</v>
      </c>
      <c r="B15" s="191">
        <v>2415</v>
      </c>
      <c r="C15" s="182"/>
      <c r="D15" s="183"/>
      <c r="E15" s="183"/>
      <c r="F15" s="183"/>
      <c r="G15" s="183"/>
      <c r="H15" s="184"/>
      <c r="I15" s="196"/>
    </row>
    <row r="16" ht="14.25" spans="1:9">
      <c r="A16" s="192" t="s">
        <v>2608</v>
      </c>
      <c r="B16" s="191">
        <v>2504</v>
      </c>
      <c r="C16" s="182"/>
      <c r="D16" s="183"/>
      <c r="E16" s="183"/>
      <c r="F16" s="183"/>
      <c r="G16" s="183"/>
      <c r="H16" s="184"/>
      <c r="I16" s="196"/>
    </row>
    <row r="17" ht="14.25" spans="1:9">
      <c r="A17" s="66" t="s">
        <v>2609</v>
      </c>
      <c r="B17" s="191">
        <v>2630</v>
      </c>
      <c r="C17" s="182"/>
      <c r="D17" s="183"/>
      <c r="E17" s="183"/>
      <c r="F17" s="183"/>
      <c r="G17" s="183"/>
      <c r="H17" s="184"/>
      <c r="I17" s="196"/>
    </row>
    <row r="18" ht="14.25" spans="1:9">
      <c r="A18" s="66" t="s">
        <v>2610</v>
      </c>
      <c r="B18" s="191">
        <v>2946</v>
      </c>
      <c r="C18" s="182"/>
      <c r="D18" s="183"/>
      <c r="E18" s="183"/>
      <c r="F18" s="183"/>
      <c r="G18" s="183"/>
      <c r="H18" s="184"/>
      <c r="I18" s="196"/>
    </row>
    <row r="19" ht="14.25" spans="1:9">
      <c r="A19" s="66" t="s">
        <v>2611</v>
      </c>
      <c r="B19" s="191">
        <v>3214</v>
      </c>
      <c r="C19" s="182"/>
      <c r="D19" s="183"/>
      <c r="E19" s="183"/>
      <c r="F19" s="183"/>
      <c r="G19" s="183"/>
      <c r="H19" s="184"/>
      <c r="I19" s="196"/>
    </row>
    <row r="20" ht="14.25" spans="1:9">
      <c r="A20" s="66" t="s">
        <v>2612</v>
      </c>
      <c r="B20" s="191">
        <v>3469</v>
      </c>
      <c r="C20" s="182"/>
      <c r="D20" s="183"/>
      <c r="E20" s="183"/>
      <c r="F20" s="183"/>
      <c r="G20" s="183"/>
      <c r="H20" s="184"/>
      <c r="I20" s="196"/>
    </row>
    <row r="21" ht="14.25" spans="1:9">
      <c r="A21" s="66" t="s">
        <v>2613</v>
      </c>
      <c r="B21" s="191">
        <v>3549</v>
      </c>
      <c r="C21" s="182"/>
      <c r="D21" s="183"/>
      <c r="E21" s="183"/>
      <c r="F21" s="183"/>
      <c r="G21" s="183"/>
      <c r="H21" s="184"/>
      <c r="I21" s="196"/>
    </row>
    <row r="22" ht="14.25" spans="1:9">
      <c r="A22" s="66" t="s">
        <v>2614</v>
      </c>
      <c r="B22" s="191">
        <v>3709</v>
      </c>
      <c r="C22" s="182"/>
      <c r="D22" s="183"/>
      <c r="E22" s="183"/>
      <c r="F22" s="183"/>
      <c r="G22" s="183"/>
      <c r="H22" s="184"/>
      <c r="I22" s="196"/>
    </row>
    <row r="23" ht="14.25" spans="1:9">
      <c r="A23" s="66" t="s">
        <v>2615</v>
      </c>
      <c r="B23" s="191">
        <v>3828</v>
      </c>
      <c r="C23" s="182"/>
      <c r="D23" s="183"/>
      <c r="E23" s="183"/>
      <c r="F23" s="183"/>
      <c r="G23" s="183"/>
      <c r="H23" s="184"/>
      <c r="I23" s="196"/>
    </row>
    <row r="24" ht="14.25" spans="1:9">
      <c r="A24" s="66" t="s">
        <v>2616</v>
      </c>
      <c r="B24" s="191">
        <v>4204</v>
      </c>
      <c r="C24" s="182"/>
      <c r="D24" s="183"/>
      <c r="E24" s="183"/>
      <c r="F24" s="183"/>
      <c r="G24" s="183"/>
      <c r="H24" s="184"/>
      <c r="I24" s="196"/>
    </row>
    <row r="25" ht="14.25" spans="1:9">
      <c r="A25" s="66" t="s">
        <v>2617</v>
      </c>
      <c r="B25" s="191">
        <v>4295</v>
      </c>
      <c r="C25" s="193" t="s">
        <v>2618</v>
      </c>
      <c r="D25" s="193"/>
      <c r="E25" s="193" t="s">
        <v>2619</v>
      </c>
      <c r="F25" s="193"/>
      <c r="G25" s="193"/>
      <c r="H25" s="193"/>
      <c r="I25" s="196"/>
    </row>
    <row r="26" ht="14.25" spans="1:9">
      <c r="A26" s="66" t="s">
        <v>2620</v>
      </c>
      <c r="B26" s="191">
        <v>4445</v>
      </c>
      <c r="C26" s="193"/>
      <c r="D26" s="193"/>
      <c r="E26" s="193"/>
      <c r="F26" s="193"/>
      <c r="G26" s="193"/>
      <c r="H26" s="193"/>
      <c r="I26" s="196"/>
    </row>
    <row r="27" ht="14.25" spans="1:9">
      <c r="A27" s="66" t="s">
        <v>2288</v>
      </c>
      <c r="B27" s="194" t="s">
        <v>2621</v>
      </c>
      <c r="C27" s="193"/>
      <c r="D27" s="193"/>
      <c r="E27" s="193" t="s">
        <v>2622</v>
      </c>
      <c r="F27" s="193"/>
      <c r="G27" s="193"/>
      <c r="H27" s="193"/>
      <c r="I27" s="196"/>
    </row>
    <row r="28" ht="14.25" spans="1:9">
      <c r="A28" s="66" t="s">
        <v>2623</v>
      </c>
      <c r="B28" s="195">
        <v>192</v>
      </c>
      <c r="C28" s="193"/>
      <c r="D28" s="193"/>
      <c r="E28" s="193"/>
      <c r="F28" s="193"/>
      <c r="G28" s="193"/>
      <c r="H28" s="193"/>
      <c r="I28" s="196"/>
    </row>
    <row r="29" ht="14.25" spans="1:9">
      <c r="A29" s="66" t="s">
        <v>2624</v>
      </c>
      <c r="B29" s="195">
        <v>190</v>
      </c>
      <c r="C29" s="193"/>
      <c r="D29" s="193"/>
      <c r="E29" s="193" t="s">
        <v>2625</v>
      </c>
      <c r="F29" s="193"/>
      <c r="G29" s="193"/>
      <c r="H29" s="193"/>
      <c r="I29" s="196"/>
    </row>
    <row r="30" ht="14.25" spans="1:9">
      <c r="A30" s="66" t="s">
        <v>2626</v>
      </c>
      <c r="B30" s="195">
        <v>188</v>
      </c>
      <c r="C30" s="193"/>
      <c r="D30" s="193"/>
      <c r="E30" s="193"/>
      <c r="F30" s="193"/>
      <c r="G30" s="193"/>
      <c r="H30" s="193"/>
      <c r="I30" s="196"/>
    </row>
    <row r="32" ht="17" customHeight="1" spans="1:1">
      <c r="A32" t="s">
        <v>2627</v>
      </c>
    </row>
    <row r="33" ht="22" customHeight="1" spans="1:1">
      <c r="A33" t="s">
        <v>2628</v>
      </c>
    </row>
    <row r="34" ht="21" customHeight="1" spans="1:1">
      <c r="A34" t="s">
        <v>2629</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6" t="s">
        <v>2630</v>
      </c>
      <c r="B1" s="36"/>
      <c r="C1" s="36"/>
      <c r="D1" s="36"/>
      <c r="E1" s="36"/>
      <c r="F1" s="36"/>
      <c r="G1" s="36"/>
      <c r="H1" s="36"/>
      <c r="I1" s="36"/>
      <c r="J1" s="36"/>
      <c r="K1" s="132" t="s">
        <v>669</v>
      </c>
    </row>
    <row r="2" ht="25" customHeight="1" spans="1:11">
      <c r="A2" s="157" t="s">
        <v>2631</v>
      </c>
      <c r="B2" s="157"/>
      <c r="C2" s="157"/>
      <c r="D2" s="157"/>
      <c r="E2" s="157"/>
      <c r="F2" s="157"/>
      <c r="G2" s="157"/>
      <c r="H2" s="157"/>
      <c r="I2" s="157"/>
      <c r="J2" s="157"/>
      <c r="K2" s="134"/>
    </row>
    <row r="3" ht="25" customHeight="1" spans="1:11">
      <c r="A3" s="44" t="s">
        <v>2632</v>
      </c>
      <c r="B3" s="44"/>
      <c r="C3" s="44"/>
      <c r="D3" s="44"/>
      <c r="E3" s="44"/>
      <c r="F3" s="44"/>
      <c r="G3" s="44"/>
      <c r="H3" s="44"/>
      <c r="I3" s="44"/>
      <c r="J3" s="44"/>
      <c r="K3" s="134"/>
    </row>
    <row r="4" ht="25" customHeight="1" spans="1:11">
      <c r="A4" s="44" t="s">
        <v>2633</v>
      </c>
      <c r="B4" s="44"/>
      <c r="C4" s="44"/>
      <c r="D4" s="44"/>
      <c r="E4" s="44"/>
      <c r="F4" s="44"/>
      <c r="G4" s="44"/>
      <c r="H4" s="44"/>
      <c r="I4" s="44"/>
      <c r="J4" s="44"/>
      <c r="K4" s="134"/>
    </row>
    <row r="5" ht="25" customHeight="1" spans="1:10">
      <c r="A5" s="45" t="s">
        <v>424</v>
      </c>
      <c r="B5" s="158" t="s">
        <v>2634</v>
      </c>
      <c r="C5" s="158" t="s">
        <v>2635</v>
      </c>
      <c r="D5" s="158" t="s">
        <v>2636</v>
      </c>
      <c r="E5" s="158" t="s">
        <v>2637</v>
      </c>
      <c r="F5" s="158" t="s">
        <v>2638</v>
      </c>
      <c r="G5" s="158" t="s">
        <v>2639</v>
      </c>
      <c r="H5" s="158" t="s">
        <v>2640</v>
      </c>
      <c r="I5" s="47" t="s">
        <v>2641</v>
      </c>
      <c r="J5" s="47" t="s">
        <v>2642</v>
      </c>
    </row>
    <row r="6" ht="50" customHeight="1" spans="1:10">
      <c r="A6" s="159" t="s">
        <v>597</v>
      </c>
      <c r="B6" s="160">
        <v>300</v>
      </c>
      <c r="C6" s="161">
        <v>43</v>
      </c>
      <c r="D6" s="161">
        <v>76</v>
      </c>
      <c r="E6" s="161">
        <v>75</v>
      </c>
      <c r="F6" s="161">
        <v>71</v>
      </c>
      <c r="G6" s="161">
        <v>68</v>
      </c>
      <c r="H6" s="161">
        <v>68</v>
      </c>
      <c r="I6" s="51" t="s">
        <v>2643</v>
      </c>
      <c r="J6" s="51" t="s">
        <v>2644</v>
      </c>
    </row>
    <row r="7" ht="50" customHeight="1" spans="1:10">
      <c r="A7" s="139" t="s">
        <v>600</v>
      </c>
      <c r="B7" s="160">
        <v>357</v>
      </c>
      <c r="C7" s="161">
        <v>48</v>
      </c>
      <c r="D7" s="162">
        <v>90</v>
      </c>
      <c r="E7" s="162">
        <v>89</v>
      </c>
      <c r="F7" s="162">
        <v>88</v>
      </c>
      <c r="G7" s="162">
        <v>86</v>
      </c>
      <c r="H7" s="162">
        <v>85</v>
      </c>
      <c r="I7" s="51" t="s">
        <v>2645</v>
      </c>
      <c r="J7" s="51" t="s">
        <v>2646</v>
      </c>
    </row>
    <row r="8" ht="14.25" customHeight="1" spans="1:11">
      <c r="A8" s="134"/>
      <c r="B8" s="134"/>
      <c r="C8" s="134"/>
      <c r="D8" s="134"/>
      <c r="E8" s="134"/>
      <c r="F8" s="134"/>
      <c r="G8" s="134"/>
      <c r="H8" s="134"/>
      <c r="I8" s="134"/>
      <c r="J8" s="134"/>
      <c r="K8" s="134"/>
    </row>
    <row r="9" ht="42" customHeight="1" spans="1:11">
      <c r="A9" s="163" t="s">
        <v>2647</v>
      </c>
      <c r="B9" s="36"/>
      <c r="C9" s="36"/>
      <c r="D9" s="36"/>
      <c r="E9" s="36"/>
      <c r="F9" s="36"/>
      <c r="G9" s="36"/>
      <c r="H9" s="36"/>
      <c r="I9" s="36"/>
      <c r="J9" s="36"/>
      <c r="K9" s="132"/>
    </row>
    <row r="10" ht="25" customHeight="1" spans="1:11">
      <c r="A10" s="157" t="s">
        <v>2648</v>
      </c>
      <c r="B10" s="157"/>
      <c r="C10" s="157"/>
      <c r="D10" s="157"/>
      <c r="E10" s="157"/>
      <c r="F10" s="157"/>
      <c r="G10" s="157"/>
      <c r="H10" s="157"/>
      <c r="I10" s="157"/>
      <c r="J10" s="157"/>
      <c r="K10" s="132"/>
    </row>
    <row r="11" ht="25" customHeight="1" spans="1:11">
      <c r="A11" s="157" t="s">
        <v>2649</v>
      </c>
      <c r="B11" s="157"/>
      <c r="C11" s="157"/>
      <c r="D11" s="157"/>
      <c r="E11" s="157"/>
      <c r="F11" s="157"/>
      <c r="G11" s="157"/>
      <c r="H11" s="157"/>
      <c r="I11" s="157"/>
      <c r="J11" s="157"/>
      <c r="K11" s="132"/>
    </row>
    <row r="12" ht="25" customHeight="1" spans="1:10">
      <c r="A12" s="45" t="s">
        <v>424</v>
      </c>
      <c r="B12" s="164" t="s">
        <v>2650</v>
      </c>
      <c r="C12" s="164" t="s">
        <v>2651</v>
      </c>
      <c r="D12" s="164" t="s">
        <v>2652</v>
      </c>
      <c r="E12" s="165" t="s">
        <v>2653</v>
      </c>
      <c r="F12" s="165" t="s">
        <v>2654</v>
      </c>
      <c r="G12" s="165" t="s">
        <v>2655</v>
      </c>
      <c r="H12" s="165" t="s">
        <v>2656</v>
      </c>
      <c r="I12" s="47" t="s">
        <v>2657</v>
      </c>
      <c r="J12" s="47" t="s">
        <v>2642</v>
      </c>
    </row>
    <row r="13" ht="50" customHeight="1" spans="1:10">
      <c r="A13" s="139" t="s">
        <v>597</v>
      </c>
      <c r="B13" s="50">
        <v>29</v>
      </c>
      <c r="C13" s="50">
        <v>26</v>
      </c>
      <c r="D13" s="50">
        <v>23</v>
      </c>
      <c r="E13" s="50">
        <v>22</v>
      </c>
      <c r="F13" s="50">
        <v>19</v>
      </c>
      <c r="G13" s="50">
        <v>16</v>
      </c>
      <c r="H13" s="50">
        <v>16</v>
      </c>
      <c r="I13" s="51" t="s">
        <v>2658</v>
      </c>
      <c r="J13" s="51" t="s">
        <v>2644</v>
      </c>
    </row>
    <row r="15" ht="27" spans="1:14">
      <c r="A15" s="166"/>
      <c r="B15" s="167" t="s">
        <v>2659</v>
      </c>
      <c r="C15" s="167"/>
      <c r="D15" s="167"/>
      <c r="E15" s="167"/>
      <c r="F15" s="167"/>
      <c r="G15" s="167"/>
      <c r="H15" s="167"/>
      <c r="I15" s="167"/>
      <c r="J15" s="167"/>
      <c r="K15" s="167" t="s">
        <v>2660</v>
      </c>
      <c r="L15" s="167"/>
      <c r="M15" s="167"/>
      <c r="N15" s="167"/>
    </row>
    <row r="16" ht="20.25" spans="1:14">
      <c r="A16" s="168">
        <v>1</v>
      </c>
      <c r="B16" s="169" t="s">
        <v>2661</v>
      </c>
      <c r="C16" s="169"/>
      <c r="D16" s="169"/>
      <c r="E16" s="169"/>
      <c r="F16" s="169"/>
      <c r="G16" s="169"/>
      <c r="H16" s="169"/>
      <c r="I16" s="169"/>
      <c r="J16" s="169"/>
      <c r="K16" s="173" t="s">
        <v>2662</v>
      </c>
      <c r="L16" s="173"/>
      <c r="M16" s="173"/>
      <c r="N16" s="173"/>
    </row>
    <row r="17" ht="20.25" spans="1:14">
      <c r="A17" s="168">
        <v>2</v>
      </c>
      <c r="B17" s="170" t="s">
        <v>2663</v>
      </c>
      <c r="C17" s="170"/>
      <c r="D17" s="170"/>
      <c r="E17" s="170"/>
      <c r="F17" s="170"/>
      <c r="G17" s="170"/>
      <c r="H17" s="170"/>
      <c r="I17" s="170"/>
      <c r="J17" s="170"/>
      <c r="K17" s="173" t="s">
        <v>2662</v>
      </c>
      <c r="L17" s="173"/>
      <c r="M17" s="173"/>
      <c r="N17" s="173"/>
    </row>
    <row r="18" ht="20.25" spans="1:14">
      <c r="A18" s="168">
        <v>3</v>
      </c>
      <c r="B18" s="170" t="s">
        <v>2664</v>
      </c>
      <c r="C18" s="170"/>
      <c r="D18" s="170"/>
      <c r="E18" s="170"/>
      <c r="F18" s="170"/>
      <c r="G18" s="170"/>
      <c r="H18" s="170"/>
      <c r="I18" s="170"/>
      <c r="J18" s="170"/>
      <c r="K18" s="173" t="s">
        <v>2665</v>
      </c>
      <c r="L18" s="173"/>
      <c r="M18" s="173"/>
      <c r="N18" s="173"/>
    </row>
    <row r="19" ht="20.25" spans="1:14">
      <c r="A19" s="168">
        <v>4</v>
      </c>
      <c r="B19" s="169" t="s">
        <v>2666</v>
      </c>
      <c r="C19" s="169"/>
      <c r="D19" s="169"/>
      <c r="E19" s="169"/>
      <c r="F19" s="169"/>
      <c r="G19" s="169"/>
      <c r="H19" s="169"/>
      <c r="I19" s="169"/>
      <c r="J19" s="169"/>
      <c r="K19" s="173" t="s">
        <v>2667</v>
      </c>
      <c r="L19" s="173"/>
      <c r="M19" s="173"/>
      <c r="N19" s="173"/>
    </row>
    <row r="20" ht="20.25" spans="1:14">
      <c r="A20" s="168"/>
      <c r="B20" s="162" t="s">
        <v>2668</v>
      </c>
      <c r="C20" s="162"/>
      <c r="D20" s="162"/>
      <c r="E20" s="162"/>
      <c r="F20" s="162"/>
      <c r="G20" s="162"/>
      <c r="H20" s="162"/>
      <c r="I20" s="162"/>
      <c r="J20" s="162"/>
      <c r="K20" s="174"/>
      <c r="L20" s="174"/>
      <c r="M20" s="174"/>
      <c r="N20" s="174"/>
    </row>
    <row r="21" ht="20.25" spans="1:14">
      <c r="A21" s="168">
        <v>5</v>
      </c>
      <c r="B21" s="169" t="s">
        <v>2669</v>
      </c>
      <c r="C21" s="169"/>
      <c r="D21" s="169"/>
      <c r="E21" s="169"/>
      <c r="F21" s="169"/>
      <c r="G21" s="169"/>
      <c r="H21" s="169"/>
      <c r="I21" s="169"/>
      <c r="J21" s="169"/>
      <c r="K21" s="173" t="s">
        <v>2670</v>
      </c>
      <c r="L21" s="173"/>
      <c r="M21" s="173"/>
      <c r="N21" s="173"/>
    </row>
    <row r="22" ht="50" customHeight="1" spans="1:14">
      <c r="A22" s="168">
        <v>6</v>
      </c>
      <c r="B22" s="169" t="s">
        <v>2671</v>
      </c>
      <c r="C22" s="169"/>
      <c r="D22" s="169"/>
      <c r="E22" s="169"/>
      <c r="F22" s="169"/>
      <c r="G22" s="169"/>
      <c r="H22" s="169"/>
      <c r="I22" s="169"/>
      <c r="J22" s="169"/>
      <c r="K22" s="175" t="s">
        <v>2672</v>
      </c>
      <c r="L22" s="175"/>
      <c r="M22" s="175"/>
      <c r="N22" s="175"/>
    </row>
    <row r="23" ht="50" customHeight="1" spans="1:14">
      <c r="A23" s="168">
        <v>7</v>
      </c>
      <c r="B23" s="169" t="s">
        <v>2673</v>
      </c>
      <c r="C23" s="169"/>
      <c r="D23" s="169"/>
      <c r="E23" s="169"/>
      <c r="F23" s="169"/>
      <c r="G23" s="169"/>
      <c r="H23" s="169"/>
      <c r="I23" s="169"/>
      <c r="J23" s="169"/>
      <c r="K23" s="175" t="s">
        <v>2674</v>
      </c>
      <c r="L23" s="175"/>
      <c r="M23" s="175"/>
      <c r="N23" s="175"/>
    </row>
    <row r="24" ht="47" customHeight="1" spans="1:14">
      <c r="A24" s="171" t="s">
        <v>2675</v>
      </c>
      <c r="B24" s="172"/>
      <c r="C24" s="172"/>
      <c r="D24" s="172"/>
      <c r="E24" s="172"/>
      <c r="F24" s="172"/>
      <c r="G24" s="172"/>
      <c r="H24" s="172"/>
      <c r="I24" s="172"/>
      <c r="J24" s="172"/>
      <c r="K24" s="172"/>
      <c r="L24" s="172"/>
      <c r="M24" s="172"/>
      <c r="N24" s="172"/>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6" t="s">
        <v>51</v>
      </c>
      <c r="B1" s="36"/>
      <c r="C1" s="36"/>
      <c r="D1" s="36"/>
      <c r="E1" s="36"/>
      <c r="F1" s="36"/>
      <c r="G1" s="36"/>
      <c r="H1" s="132" t="s">
        <v>669</v>
      </c>
    </row>
    <row r="2" ht="58" customHeight="1" spans="1:8">
      <c r="A2" s="133" t="s">
        <v>2676</v>
      </c>
      <c r="B2" s="133"/>
      <c r="C2" s="133"/>
      <c r="D2" s="133"/>
      <c r="E2" s="133"/>
      <c r="F2" s="133"/>
      <c r="G2" s="133"/>
      <c r="H2" s="134"/>
    </row>
    <row r="3" ht="25" customHeight="1" spans="1:8">
      <c r="A3" s="44" t="s">
        <v>2677</v>
      </c>
      <c r="B3" s="44"/>
      <c r="C3" s="44"/>
      <c r="D3" s="44"/>
      <c r="E3" s="44"/>
      <c r="F3" s="44"/>
      <c r="G3" s="44"/>
      <c r="H3" s="134"/>
    </row>
    <row r="4" ht="25" customHeight="1" spans="1:7">
      <c r="A4" s="45" t="s">
        <v>424</v>
      </c>
      <c r="B4" s="135" t="s">
        <v>2678</v>
      </c>
      <c r="C4" s="135" t="s">
        <v>2636</v>
      </c>
      <c r="D4" s="135" t="s">
        <v>2638</v>
      </c>
      <c r="E4" s="135" t="s">
        <v>2679</v>
      </c>
      <c r="F4" s="47" t="s">
        <v>2641</v>
      </c>
      <c r="G4" s="47" t="s">
        <v>2642</v>
      </c>
    </row>
    <row r="5" ht="94" customHeight="1" spans="1:7">
      <c r="A5" s="136" t="s">
        <v>2680</v>
      </c>
      <c r="B5" s="137">
        <v>38</v>
      </c>
      <c r="C5" s="137">
        <v>33</v>
      </c>
      <c r="D5" s="137">
        <v>31</v>
      </c>
      <c r="E5" s="137">
        <v>25</v>
      </c>
      <c r="F5" s="138" t="s">
        <v>2681</v>
      </c>
      <c r="G5" s="51" t="s">
        <v>2682</v>
      </c>
    </row>
    <row r="6" ht="80" customHeight="1" spans="1:7">
      <c r="A6" s="139" t="s">
        <v>2683</v>
      </c>
      <c r="B6" s="137">
        <v>34</v>
      </c>
      <c r="C6" s="137">
        <v>29</v>
      </c>
      <c r="D6" s="137">
        <v>25</v>
      </c>
      <c r="E6" s="137">
        <v>21</v>
      </c>
      <c r="F6" s="138" t="s">
        <v>2684</v>
      </c>
      <c r="G6" s="51" t="s">
        <v>2682</v>
      </c>
    </row>
    <row r="7" ht="14.25" customHeight="1" spans="1:8">
      <c r="A7" s="134"/>
      <c r="B7" s="134"/>
      <c r="C7" s="134"/>
      <c r="D7" s="134"/>
      <c r="E7" s="134"/>
      <c r="F7" s="134"/>
      <c r="G7" s="134"/>
      <c r="H7" s="134"/>
    </row>
    <row r="8" s="130" customFormat="1" ht="31" customHeight="1" spans="1:8">
      <c r="A8" s="140" t="s">
        <v>2685</v>
      </c>
      <c r="B8" s="141" t="s">
        <v>2686</v>
      </c>
      <c r="C8" s="141"/>
      <c r="D8" s="142"/>
      <c r="E8" s="142"/>
      <c r="F8" s="141"/>
      <c r="G8" s="141"/>
      <c r="H8" s="141"/>
    </row>
    <row r="9" s="130" customFormat="1" ht="31" customHeight="1" spans="1:8">
      <c r="A9" s="140" t="s">
        <v>2687</v>
      </c>
      <c r="B9" s="141" t="s">
        <v>2688</v>
      </c>
      <c r="C9" s="141"/>
      <c r="D9" s="142"/>
      <c r="E9" s="142"/>
      <c r="F9" s="141"/>
      <c r="G9" s="141"/>
      <c r="H9" s="141"/>
    </row>
    <row r="10" s="130" customFormat="1" ht="31" customHeight="1" spans="1:8">
      <c r="A10" s="140" t="s">
        <v>2689</v>
      </c>
      <c r="B10" s="141" t="s">
        <v>2690</v>
      </c>
      <c r="C10" s="141"/>
      <c r="D10" s="142"/>
      <c r="E10" s="142"/>
      <c r="F10" s="141"/>
      <c r="G10" s="141"/>
      <c r="H10" s="141"/>
    </row>
    <row r="11" s="130" customFormat="1" ht="31" customHeight="1" spans="1:8">
      <c r="A11" s="140" t="s">
        <v>2691</v>
      </c>
      <c r="B11" s="141" t="s">
        <v>2692</v>
      </c>
      <c r="C11" s="141"/>
      <c r="D11" s="142"/>
      <c r="E11" s="142"/>
      <c r="F11" s="141"/>
      <c r="G11" s="141"/>
      <c r="H11" s="141"/>
    </row>
    <row r="12" s="130" customFormat="1" ht="31" customHeight="1" spans="1:8">
      <c r="A12" s="143" t="s">
        <v>2693</v>
      </c>
      <c r="B12" s="141" t="s">
        <v>2694</v>
      </c>
      <c r="C12" s="141"/>
      <c r="D12" s="142"/>
      <c r="E12" s="142"/>
      <c r="F12" s="141"/>
      <c r="G12" s="141"/>
      <c r="H12" s="141"/>
    </row>
    <row r="13" s="130" customFormat="1" ht="31" customHeight="1" spans="1:8">
      <c r="A13" s="143" t="s">
        <v>2695</v>
      </c>
      <c r="B13" s="144" t="s">
        <v>2696</v>
      </c>
      <c r="C13" s="144"/>
      <c r="D13" s="145"/>
      <c r="E13" s="145"/>
      <c r="F13" s="144"/>
      <c r="G13" s="144"/>
      <c r="H13" s="144"/>
    </row>
    <row r="14" s="130" customFormat="1" ht="31" customHeight="1" spans="1:8">
      <c r="A14" s="143" t="s">
        <v>2697</v>
      </c>
      <c r="B14" s="144" t="s">
        <v>2696</v>
      </c>
      <c r="C14" s="144"/>
      <c r="D14" s="145"/>
      <c r="E14" s="145"/>
      <c r="F14" s="144"/>
      <c r="G14" s="144"/>
      <c r="H14" s="144"/>
    </row>
    <row r="15" s="130" customFormat="1" ht="31" customHeight="1" spans="1:8">
      <c r="A15" s="143" t="s">
        <v>2698</v>
      </c>
      <c r="B15" s="144" t="s">
        <v>2699</v>
      </c>
      <c r="C15" s="144"/>
      <c r="D15" s="145"/>
      <c r="E15" s="145"/>
      <c r="F15" s="144"/>
      <c r="G15" s="144"/>
      <c r="H15" s="144"/>
    </row>
    <row r="16" s="130" customFormat="1" ht="19" customHeight="1" spans="1:8">
      <c r="A16" s="146" t="s">
        <v>2700</v>
      </c>
      <c r="B16" s="147"/>
      <c r="C16" s="147"/>
      <c r="D16" s="147"/>
      <c r="E16" s="147"/>
      <c r="F16" s="147"/>
      <c r="G16" s="147"/>
      <c r="H16" s="148"/>
    </row>
    <row r="17" s="130" customFormat="1" ht="17" customHeight="1" spans="1:8">
      <c r="A17" s="140">
        <v>1</v>
      </c>
      <c r="B17" s="141" t="s">
        <v>2701</v>
      </c>
      <c r="C17" s="141"/>
      <c r="D17" s="142"/>
      <c r="E17" s="142"/>
      <c r="F17" s="141"/>
      <c r="G17" s="141"/>
      <c r="H17" s="141"/>
    </row>
    <row r="18" s="130" customFormat="1" ht="17" customHeight="1" spans="1:8">
      <c r="A18" s="140">
        <v>2</v>
      </c>
      <c r="B18" s="141" t="s">
        <v>2702</v>
      </c>
      <c r="C18" s="141"/>
      <c r="D18" s="142"/>
      <c r="E18" s="142"/>
      <c r="F18" s="141"/>
      <c r="G18" s="141"/>
      <c r="H18" s="141"/>
    </row>
    <row r="19" s="130" customFormat="1" ht="37" customHeight="1" spans="1:8">
      <c r="A19" s="140">
        <v>3</v>
      </c>
      <c r="B19" s="144" t="s">
        <v>2703</v>
      </c>
      <c r="C19" s="144"/>
      <c r="D19" s="145"/>
      <c r="E19" s="145"/>
      <c r="F19" s="144"/>
      <c r="G19" s="144"/>
      <c r="H19" s="144"/>
    </row>
    <row r="20" s="130" customFormat="1" ht="17" customHeight="1" spans="1:8">
      <c r="A20" s="140">
        <v>4</v>
      </c>
      <c r="B20" s="141" t="s">
        <v>2704</v>
      </c>
      <c r="C20" s="141"/>
      <c r="D20" s="142"/>
      <c r="E20" s="142"/>
      <c r="F20" s="141"/>
      <c r="G20" s="141"/>
      <c r="H20" s="141"/>
    </row>
    <row r="21" s="130" customFormat="1" ht="40" customHeight="1" spans="1:8">
      <c r="A21" s="140">
        <v>5</v>
      </c>
      <c r="B21" s="144" t="s">
        <v>2705</v>
      </c>
      <c r="C21" s="144"/>
      <c r="D21" s="145"/>
      <c r="E21" s="145"/>
      <c r="F21" s="144"/>
      <c r="G21" s="144"/>
      <c r="H21" s="144"/>
    </row>
    <row r="22" s="130" customFormat="1" ht="17" customHeight="1" spans="1:8">
      <c r="A22" s="140">
        <v>6</v>
      </c>
      <c r="B22" s="141" t="s">
        <v>2706</v>
      </c>
      <c r="C22" s="141"/>
      <c r="D22" s="142"/>
      <c r="E22" s="142"/>
      <c r="F22" s="141"/>
      <c r="G22" s="141"/>
      <c r="H22" s="141"/>
    </row>
    <row r="23" s="130" customFormat="1" ht="36" customHeight="1" spans="1:8">
      <c r="A23" s="140">
        <v>7</v>
      </c>
      <c r="B23" s="144" t="s">
        <v>2707</v>
      </c>
      <c r="C23" s="144"/>
      <c r="D23" s="145"/>
      <c r="E23" s="145"/>
      <c r="F23" s="144"/>
      <c r="G23" s="144"/>
      <c r="H23" s="144"/>
    </row>
    <row r="24" s="130" customFormat="1" ht="24" customHeight="1" spans="1:8">
      <c r="A24" s="149" t="s">
        <v>2708</v>
      </c>
      <c r="B24" s="150"/>
      <c r="C24" s="150"/>
      <c r="D24" s="151"/>
      <c r="E24" s="151"/>
      <c r="F24" s="150"/>
      <c r="G24" s="150"/>
      <c r="H24" s="150"/>
    </row>
    <row r="25" s="130" customFormat="1" ht="123" customHeight="1" spans="1:8">
      <c r="A25" s="152" t="s">
        <v>2709</v>
      </c>
      <c r="B25" s="153"/>
      <c r="C25" s="153"/>
      <c r="D25" s="154"/>
      <c r="E25" s="154"/>
      <c r="F25" s="153"/>
      <c r="G25" s="153"/>
      <c r="H25" s="153"/>
    </row>
    <row r="26" s="130" customFormat="1" ht="16" customHeight="1" spans="1:8">
      <c r="A26" s="149"/>
      <c r="B26" s="150"/>
      <c r="C26" s="150"/>
      <c r="D26" s="151"/>
      <c r="E26" s="151"/>
      <c r="F26" s="150"/>
      <c r="G26" s="150"/>
      <c r="H26" s="150"/>
    </row>
    <row r="27" s="131" customFormat="1" ht="21" customHeight="1" spans="1:8">
      <c r="A27" s="155" t="s">
        <v>2710</v>
      </c>
      <c r="B27" s="155"/>
      <c r="C27" s="155"/>
      <c r="D27" s="156"/>
      <c r="E27" s="156"/>
      <c r="F27" s="155"/>
      <c r="G27" s="155"/>
      <c r="H27" s="155"/>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18" t="s">
        <v>2711</v>
      </c>
      <c r="B1" s="119"/>
      <c r="C1" s="119"/>
      <c r="D1" s="119"/>
      <c r="E1" s="119"/>
      <c r="F1" s="119"/>
      <c r="G1" s="119"/>
      <c r="H1" s="120" t="s">
        <v>669</v>
      </c>
    </row>
    <row r="2" ht="34" customHeight="1" spans="1:8">
      <c r="A2" s="121" t="s">
        <v>2712</v>
      </c>
      <c r="B2" s="121"/>
      <c r="C2" s="121"/>
      <c r="D2" s="121"/>
      <c r="E2" s="121"/>
      <c r="F2" s="121"/>
      <c r="G2" s="121"/>
      <c r="H2" s="122"/>
    </row>
    <row r="3" ht="27" customHeight="1" spans="1:8">
      <c r="A3" s="123" t="s">
        <v>2632</v>
      </c>
      <c r="B3" s="124"/>
      <c r="C3" s="124"/>
      <c r="D3" s="124"/>
      <c r="E3" s="124"/>
      <c r="F3" s="124"/>
      <c r="G3" s="125"/>
      <c r="H3" s="122"/>
    </row>
    <row r="4" ht="27" customHeight="1" spans="1:8">
      <c r="A4" s="126" t="s">
        <v>2713</v>
      </c>
      <c r="B4" s="127"/>
      <c r="C4" s="127"/>
      <c r="D4" s="127"/>
      <c r="E4" s="127"/>
      <c r="F4" s="127"/>
      <c r="G4" s="128"/>
      <c r="H4" s="122"/>
    </row>
    <row r="5" ht="18" customHeight="1" spans="1:7">
      <c r="A5" s="113" t="s">
        <v>2714</v>
      </c>
      <c r="B5" s="50" t="s">
        <v>2715</v>
      </c>
      <c r="C5" s="50" t="s">
        <v>2716</v>
      </c>
      <c r="D5" s="50" t="s">
        <v>2717</v>
      </c>
      <c r="E5" s="50"/>
      <c r="F5" s="50"/>
      <c r="G5" s="50"/>
    </row>
    <row r="6" ht="18" customHeight="1" spans="1:7">
      <c r="A6" s="113"/>
      <c r="B6" s="129" t="s">
        <v>2599</v>
      </c>
      <c r="C6" s="129" t="s">
        <v>2718</v>
      </c>
      <c r="D6" s="129" t="s">
        <v>2636</v>
      </c>
      <c r="E6" s="129" t="s">
        <v>2637</v>
      </c>
      <c r="F6" s="129" t="s">
        <v>2639</v>
      </c>
      <c r="G6" s="129" t="s">
        <v>2719</v>
      </c>
    </row>
    <row r="7" ht="29" customHeight="1" spans="1:7">
      <c r="A7" s="71" t="s">
        <v>2720</v>
      </c>
      <c r="B7" s="113">
        <v>348</v>
      </c>
      <c r="C7" s="113">
        <v>59</v>
      </c>
      <c r="D7" s="113">
        <v>100</v>
      </c>
      <c r="E7" s="113">
        <v>98</v>
      </c>
      <c r="F7" s="113">
        <v>94.5</v>
      </c>
      <c r="G7" s="113">
        <v>93</v>
      </c>
    </row>
    <row r="8" ht="53" customHeight="1" spans="1:7">
      <c r="A8" s="113" t="s">
        <v>2721</v>
      </c>
      <c r="B8" s="113">
        <v>348</v>
      </c>
      <c r="C8" s="113">
        <v>59</v>
      </c>
      <c r="D8" s="113">
        <v>100</v>
      </c>
      <c r="E8" s="113">
        <v>98</v>
      </c>
      <c r="F8" s="113">
        <v>94.5</v>
      </c>
      <c r="G8" s="113">
        <v>93</v>
      </c>
    </row>
    <row r="9" ht="31" customHeight="1" spans="1:7">
      <c r="A9" s="71" t="s">
        <v>2722</v>
      </c>
      <c r="B9" s="113">
        <v>348</v>
      </c>
      <c r="C9" s="113">
        <v>59</v>
      </c>
      <c r="D9" s="113">
        <v>100</v>
      </c>
      <c r="E9" s="113">
        <v>98</v>
      </c>
      <c r="F9" s="113">
        <v>94.5</v>
      </c>
      <c r="G9" s="113">
        <v>93</v>
      </c>
    </row>
    <row r="10" ht="58" customHeight="1" spans="1:7">
      <c r="A10" s="71" t="s">
        <v>2723</v>
      </c>
      <c r="B10" s="113">
        <v>348</v>
      </c>
      <c r="C10" s="113">
        <v>59</v>
      </c>
      <c r="D10" s="113">
        <v>100</v>
      </c>
      <c r="E10" s="113">
        <v>98</v>
      </c>
      <c r="F10" s="113">
        <v>94.5</v>
      </c>
      <c r="G10" s="113">
        <v>93</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1" t="s">
        <v>55</v>
      </c>
      <c r="B1" s="101"/>
      <c r="C1" s="101"/>
      <c r="D1" s="101"/>
      <c r="E1" s="101"/>
      <c r="F1" s="101"/>
      <c r="G1" s="101"/>
      <c r="H1" s="26" t="s">
        <v>669</v>
      </c>
    </row>
    <row r="2" ht="22" customHeight="1" spans="1:7">
      <c r="A2" s="102" t="s">
        <v>2724</v>
      </c>
      <c r="B2" s="102"/>
      <c r="C2" s="102"/>
      <c r="D2" s="102"/>
      <c r="E2" s="102"/>
      <c r="F2" s="102"/>
      <c r="G2" s="102"/>
    </row>
    <row r="3" ht="33" customHeight="1" spans="1:7">
      <c r="A3" s="103" t="s">
        <v>2725</v>
      </c>
      <c r="B3" s="103"/>
      <c r="C3" s="103"/>
      <c r="D3" s="103"/>
      <c r="E3" s="103"/>
      <c r="F3" s="103"/>
      <c r="G3" s="103"/>
    </row>
    <row r="4" ht="19" customHeight="1" spans="1:7">
      <c r="A4" s="103" t="s">
        <v>2726</v>
      </c>
      <c r="B4" s="103"/>
      <c r="C4" s="103"/>
      <c r="D4" s="103"/>
      <c r="E4" s="103"/>
      <c r="F4" s="103"/>
      <c r="G4" s="103"/>
    </row>
    <row r="5" ht="21" customHeight="1" spans="1:7">
      <c r="A5" s="103" t="s">
        <v>2727</v>
      </c>
      <c r="B5" s="103"/>
      <c r="C5" s="103"/>
      <c r="D5" s="103"/>
      <c r="E5" s="103"/>
      <c r="F5" s="103"/>
      <c r="G5" s="103"/>
    </row>
    <row r="6" ht="20" customHeight="1" spans="1:7">
      <c r="A6" s="103" t="s">
        <v>2728</v>
      </c>
      <c r="B6" s="103"/>
      <c r="C6" s="103"/>
      <c r="D6" s="103"/>
      <c r="E6" s="103"/>
      <c r="F6" s="103"/>
      <c r="G6" s="103"/>
    </row>
    <row r="7" ht="18" spans="1:7">
      <c r="A7" s="104" t="s">
        <v>424</v>
      </c>
      <c r="B7" s="104" t="s">
        <v>2729</v>
      </c>
      <c r="C7" s="104"/>
      <c r="D7" s="105" t="s">
        <v>2717</v>
      </c>
      <c r="E7" s="105"/>
      <c r="F7" s="106"/>
      <c r="G7" s="107" t="s">
        <v>2657</v>
      </c>
    </row>
    <row r="8" ht="16" customHeight="1" spans="1:7">
      <c r="A8" s="108"/>
      <c r="B8" s="108" t="s">
        <v>2730</v>
      </c>
      <c r="C8" s="108" t="s">
        <v>2731</v>
      </c>
      <c r="D8" s="109" t="s">
        <v>2732</v>
      </c>
      <c r="E8" s="109" t="s">
        <v>2733</v>
      </c>
      <c r="F8" s="110" t="s">
        <v>2734</v>
      </c>
      <c r="G8" s="107"/>
    </row>
    <row r="9" ht="7" customHeight="1" spans="1:7">
      <c r="A9" s="108"/>
      <c r="B9" s="108"/>
      <c r="C9" s="108"/>
      <c r="D9" s="109"/>
      <c r="E9" s="109"/>
      <c r="F9" s="110"/>
      <c r="G9" s="107"/>
    </row>
    <row r="10" ht="30" customHeight="1" spans="1:7">
      <c r="A10" s="111" t="s">
        <v>2735</v>
      </c>
      <c r="B10" s="112">
        <v>236</v>
      </c>
      <c r="C10" s="112">
        <v>36</v>
      </c>
      <c r="D10" s="113">
        <v>56</v>
      </c>
      <c r="E10" s="113">
        <v>54</v>
      </c>
      <c r="F10" s="113">
        <v>52</v>
      </c>
      <c r="G10" s="113" t="s">
        <v>2736</v>
      </c>
    </row>
    <row r="11" ht="30" customHeight="1" spans="1:7">
      <c r="A11" s="114" t="s">
        <v>756</v>
      </c>
      <c r="B11" s="115">
        <v>175</v>
      </c>
      <c r="C11" s="115">
        <v>23</v>
      </c>
      <c r="D11" s="116">
        <v>38</v>
      </c>
      <c r="E11" s="116">
        <v>37</v>
      </c>
      <c r="F11" s="116">
        <v>36</v>
      </c>
      <c r="G11" s="116" t="s">
        <v>2737</v>
      </c>
    </row>
    <row r="12" ht="30" customHeight="1" spans="1:7">
      <c r="A12" s="113" t="s">
        <v>747</v>
      </c>
      <c r="B12" s="117">
        <v>142</v>
      </c>
      <c r="C12" s="117">
        <v>15</v>
      </c>
      <c r="D12" s="117">
        <v>29</v>
      </c>
      <c r="E12" s="117">
        <v>27</v>
      </c>
      <c r="F12" s="117">
        <v>25</v>
      </c>
      <c r="G12" s="117" t="s">
        <v>2738</v>
      </c>
    </row>
    <row r="13" ht="30" customHeight="1" spans="1:7">
      <c r="A13" s="111" t="s">
        <v>579</v>
      </c>
      <c r="B13" s="112">
        <v>160</v>
      </c>
      <c r="C13" s="112">
        <v>23</v>
      </c>
      <c r="D13" s="113">
        <v>36</v>
      </c>
      <c r="E13" s="113">
        <v>35</v>
      </c>
      <c r="F13" s="113">
        <v>34</v>
      </c>
      <c r="G13" s="116" t="s">
        <v>2739</v>
      </c>
    </row>
    <row r="14" ht="30" customHeight="1" spans="1:7">
      <c r="A14" s="114" t="s">
        <v>580</v>
      </c>
      <c r="B14" s="115">
        <v>150</v>
      </c>
      <c r="C14" s="115">
        <v>18</v>
      </c>
      <c r="D14" s="116">
        <v>31</v>
      </c>
      <c r="E14" s="116">
        <v>26</v>
      </c>
      <c r="F14" s="116">
        <v>25</v>
      </c>
      <c r="G14" s="116" t="s">
        <v>2739</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2" t="s">
        <v>2740</v>
      </c>
      <c r="B1" s="53"/>
      <c r="C1" s="53"/>
      <c r="D1" s="53"/>
      <c r="E1" s="53"/>
      <c r="F1" s="53"/>
      <c r="G1" s="53"/>
      <c r="H1" s="53"/>
      <c r="I1" s="53"/>
      <c r="J1" s="53"/>
      <c r="K1" s="26" t="s">
        <v>62</v>
      </c>
    </row>
    <row r="2" ht="29" customHeight="1" spans="1:10">
      <c r="A2" s="54" t="s">
        <v>2741</v>
      </c>
      <c r="B2" s="54"/>
      <c r="C2" s="54"/>
      <c r="D2" s="54"/>
      <c r="E2" s="54"/>
      <c r="F2" s="54"/>
      <c r="G2" s="54"/>
      <c r="H2" s="54"/>
      <c r="I2" s="54"/>
      <c r="J2" s="54"/>
    </row>
    <row r="3" ht="21" spans="1:10">
      <c r="A3" s="55" t="s">
        <v>2742</v>
      </c>
      <c r="B3" s="55" t="s">
        <v>2743</v>
      </c>
      <c r="C3" s="55" t="s">
        <v>2744</v>
      </c>
      <c r="D3" s="55" t="s">
        <v>2623</v>
      </c>
      <c r="E3" s="55" t="s">
        <v>2637</v>
      </c>
      <c r="F3" s="55" t="s">
        <v>2638</v>
      </c>
      <c r="G3" s="55" t="s">
        <v>2639</v>
      </c>
      <c r="H3" s="55" t="s">
        <v>2745</v>
      </c>
      <c r="I3" s="55" t="s">
        <v>2719</v>
      </c>
      <c r="J3" s="85" t="s">
        <v>2746</v>
      </c>
    </row>
    <row r="4" ht="25" customHeight="1" spans="1:10">
      <c r="A4" s="56" t="s">
        <v>2747</v>
      </c>
      <c r="B4" s="57">
        <v>165</v>
      </c>
      <c r="C4" s="57">
        <v>35</v>
      </c>
      <c r="D4" s="57">
        <v>69</v>
      </c>
      <c r="E4" s="57">
        <v>66</v>
      </c>
      <c r="F4" s="57">
        <v>63</v>
      </c>
      <c r="G4" s="57">
        <v>63</v>
      </c>
      <c r="H4" s="57">
        <v>62</v>
      </c>
      <c r="I4" s="57">
        <v>61</v>
      </c>
      <c r="J4" s="86" t="s">
        <v>2748</v>
      </c>
    </row>
    <row r="5" ht="25" customHeight="1" spans="1:10">
      <c r="A5" s="56" t="s">
        <v>2749</v>
      </c>
      <c r="B5" s="57">
        <v>165</v>
      </c>
      <c r="C5" s="57">
        <v>35</v>
      </c>
      <c r="D5" s="57">
        <v>72</v>
      </c>
      <c r="E5" s="57">
        <v>69</v>
      </c>
      <c r="F5" s="57">
        <v>66</v>
      </c>
      <c r="G5" s="57">
        <v>66</v>
      </c>
      <c r="H5" s="57">
        <v>65</v>
      </c>
      <c r="I5" s="57">
        <v>64</v>
      </c>
      <c r="J5" s="86" t="s">
        <v>2748</v>
      </c>
    </row>
    <row r="6" ht="15" customHeight="1" spans="1:10">
      <c r="A6" s="58"/>
      <c r="B6" s="59"/>
      <c r="C6" s="59"/>
      <c r="D6" s="59"/>
      <c r="E6" s="59"/>
      <c r="F6" s="59"/>
      <c r="G6" s="59"/>
      <c r="H6" s="59"/>
      <c r="I6" s="59"/>
      <c r="J6" s="87"/>
    </row>
    <row r="7" ht="36" customHeight="1" spans="1:10">
      <c r="A7" s="60" t="s">
        <v>2750</v>
      </c>
      <c r="B7" s="60"/>
      <c r="C7" s="60"/>
      <c r="D7" s="60"/>
      <c r="E7" s="60"/>
      <c r="F7" s="60"/>
      <c r="G7" s="60"/>
      <c r="H7" s="60"/>
      <c r="I7" s="60"/>
      <c r="J7" s="60"/>
    </row>
    <row r="8" ht="25" customHeight="1" spans="1:10">
      <c r="A8" s="61" t="s">
        <v>2751</v>
      </c>
      <c r="B8" s="61"/>
      <c r="C8" s="61"/>
      <c r="D8" s="61"/>
      <c r="E8" s="61"/>
      <c r="F8" s="61"/>
      <c r="G8" s="61"/>
      <c r="H8" s="61"/>
      <c r="I8" s="61"/>
      <c r="J8" s="61"/>
    </row>
    <row r="9" ht="25" customHeight="1" spans="1:10">
      <c r="A9" s="62" t="s">
        <v>2752</v>
      </c>
      <c r="B9" s="62"/>
      <c r="C9" s="62"/>
      <c r="D9" s="62"/>
      <c r="E9" s="62"/>
      <c r="F9" s="62"/>
      <c r="G9" s="62"/>
      <c r="H9" s="62"/>
      <c r="I9" s="62"/>
      <c r="J9" s="62"/>
    </row>
    <row r="10" ht="25" customHeight="1" spans="1:10">
      <c r="A10" s="63" t="s">
        <v>2634</v>
      </c>
      <c r="B10" s="63"/>
      <c r="C10" s="63" t="s">
        <v>2744</v>
      </c>
      <c r="D10" s="63" t="s">
        <v>2753</v>
      </c>
      <c r="E10" s="63" t="s">
        <v>2637</v>
      </c>
      <c r="F10" s="63" t="s">
        <v>2638</v>
      </c>
      <c r="G10" s="63" t="s">
        <v>2639</v>
      </c>
      <c r="H10" s="63" t="s">
        <v>2640</v>
      </c>
      <c r="I10" s="63" t="s">
        <v>2754</v>
      </c>
      <c r="J10" s="85" t="s">
        <v>2746</v>
      </c>
    </row>
    <row r="11" ht="25" customHeight="1" spans="1:10">
      <c r="A11" s="64">
        <v>215</v>
      </c>
      <c r="B11" s="64"/>
      <c r="C11" s="64">
        <v>40</v>
      </c>
      <c r="D11" s="65">
        <v>80</v>
      </c>
      <c r="E11" s="65">
        <v>78</v>
      </c>
      <c r="F11" s="65">
        <v>75</v>
      </c>
      <c r="G11" s="65">
        <v>75</v>
      </c>
      <c r="H11" s="65">
        <v>72</v>
      </c>
      <c r="I11" s="88">
        <v>71</v>
      </c>
      <c r="J11" s="86" t="s">
        <v>2748</v>
      </c>
    </row>
    <row r="12" ht="15" customHeight="1" spans="1:10">
      <c r="A12" s="64"/>
      <c r="B12" s="64"/>
      <c r="C12" s="64"/>
      <c r="D12" s="65"/>
      <c r="E12" s="65"/>
      <c r="F12" s="65"/>
      <c r="G12" s="65"/>
      <c r="H12" s="65"/>
      <c r="I12" s="89"/>
      <c r="J12" s="86"/>
    </row>
    <row r="13" ht="25" hidden="1" customHeight="1" spans="1:10">
      <c r="A13" s="64"/>
      <c r="B13" s="64"/>
      <c r="C13" s="64"/>
      <c r="D13" s="65"/>
      <c r="E13" s="65"/>
      <c r="F13" s="65"/>
      <c r="G13" s="65"/>
      <c r="H13" s="65"/>
      <c r="I13" s="90"/>
      <c r="J13" s="90"/>
    </row>
    <row r="14" ht="25" hidden="1" customHeight="1" spans="1:10">
      <c r="A14" s="64"/>
      <c r="B14" s="64"/>
      <c r="C14" s="64"/>
      <c r="D14" s="65"/>
      <c r="E14" s="65"/>
      <c r="F14" s="65"/>
      <c r="G14" s="65"/>
      <c r="H14" s="65"/>
      <c r="I14" s="90"/>
      <c r="J14" s="90"/>
    </row>
    <row r="15" ht="25" hidden="1" customHeight="1" spans="1:10">
      <c r="A15" s="64"/>
      <c r="B15" s="64"/>
      <c r="C15" s="64"/>
      <c r="D15" s="65"/>
      <c r="E15" s="65"/>
      <c r="F15" s="65"/>
      <c r="G15" s="65"/>
      <c r="H15" s="65"/>
      <c r="I15" s="90"/>
      <c r="J15" s="90"/>
    </row>
    <row r="16" ht="25" customHeight="1" spans="1:10">
      <c r="A16" s="66" t="s">
        <v>2755</v>
      </c>
      <c r="B16" s="66"/>
      <c r="C16" s="66"/>
      <c r="D16" s="66"/>
      <c r="E16" s="66"/>
      <c r="F16" s="66"/>
      <c r="G16" s="66"/>
      <c r="H16" s="66"/>
      <c r="I16" s="66"/>
      <c r="J16" s="66"/>
    </row>
    <row r="18" ht="34" customHeight="1" spans="1:10">
      <c r="A18" s="67" t="s">
        <v>2756</v>
      </c>
      <c r="B18" s="68"/>
      <c r="C18" s="68"/>
      <c r="D18" s="68"/>
      <c r="E18" s="68"/>
      <c r="F18" s="68"/>
      <c r="G18" s="68"/>
      <c r="H18" s="68"/>
      <c r="I18" s="68"/>
      <c r="J18" s="68"/>
    </row>
    <row r="19" ht="29" customHeight="1" spans="1:10">
      <c r="A19" s="54" t="s">
        <v>2741</v>
      </c>
      <c r="B19" s="54"/>
      <c r="C19" s="54"/>
      <c r="D19" s="54"/>
      <c r="E19" s="54"/>
      <c r="F19" s="54"/>
      <c r="G19" s="54"/>
      <c r="H19" s="54"/>
      <c r="I19" s="54"/>
      <c r="J19" s="54"/>
    </row>
    <row r="20" ht="17.25" spans="1:10">
      <c r="A20" s="48" t="s">
        <v>2742</v>
      </c>
      <c r="B20" s="48" t="s">
        <v>2634</v>
      </c>
      <c r="C20" s="48" t="s">
        <v>2757</v>
      </c>
      <c r="D20" s="69" t="s">
        <v>2758</v>
      </c>
      <c r="E20" s="70" t="s">
        <v>2759</v>
      </c>
      <c r="F20" s="70" t="s">
        <v>2760</v>
      </c>
      <c r="G20" s="70" t="s">
        <v>2761</v>
      </c>
      <c r="H20" s="70" t="s">
        <v>2762</v>
      </c>
      <c r="I20" s="70" t="s">
        <v>2763</v>
      </c>
      <c r="J20" s="91" t="s">
        <v>2746</v>
      </c>
    </row>
    <row r="21" ht="25" customHeight="1" spans="1:10">
      <c r="A21" s="71" t="s">
        <v>2747</v>
      </c>
      <c r="B21" s="72">
        <v>121</v>
      </c>
      <c r="C21" s="72">
        <v>18.5</v>
      </c>
      <c r="D21" s="72">
        <v>25</v>
      </c>
      <c r="E21" s="72">
        <v>20</v>
      </c>
      <c r="F21" s="72">
        <v>16.5</v>
      </c>
      <c r="G21" s="72">
        <v>14</v>
      </c>
      <c r="H21" s="72">
        <v>13.5</v>
      </c>
      <c r="I21" s="72">
        <v>13.5</v>
      </c>
      <c r="J21" s="92" t="s">
        <v>2764</v>
      </c>
    </row>
    <row r="22" ht="25" customHeight="1" spans="1:10">
      <c r="A22" s="71" t="s">
        <v>2765</v>
      </c>
      <c r="B22" s="72">
        <v>121</v>
      </c>
      <c r="C22" s="72">
        <v>19</v>
      </c>
      <c r="D22" s="72">
        <v>27</v>
      </c>
      <c r="E22" s="72">
        <v>23</v>
      </c>
      <c r="F22" s="72">
        <v>20</v>
      </c>
      <c r="G22" s="72">
        <v>18</v>
      </c>
      <c r="H22" s="72">
        <v>17</v>
      </c>
      <c r="I22" s="72">
        <v>16.5</v>
      </c>
      <c r="J22" s="92" t="s">
        <v>2764</v>
      </c>
    </row>
    <row r="23" ht="25" customHeight="1" spans="1:10">
      <c r="A23" s="71" t="s">
        <v>2766</v>
      </c>
      <c r="B23" s="72">
        <v>122</v>
      </c>
      <c r="C23" s="72">
        <v>19.5</v>
      </c>
      <c r="D23" s="72">
        <v>28</v>
      </c>
      <c r="E23" s="72">
        <v>24</v>
      </c>
      <c r="F23" s="72">
        <v>21</v>
      </c>
      <c r="G23" s="72">
        <v>19</v>
      </c>
      <c r="H23" s="72">
        <v>18</v>
      </c>
      <c r="I23" s="72">
        <v>18</v>
      </c>
      <c r="J23" s="92" t="s">
        <v>2764</v>
      </c>
    </row>
    <row r="24" ht="25" customHeight="1" spans="1:10">
      <c r="A24" s="71" t="s">
        <v>2767</v>
      </c>
      <c r="B24" s="72">
        <v>123</v>
      </c>
      <c r="C24" s="72">
        <v>19.5</v>
      </c>
      <c r="D24" s="72">
        <v>31</v>
      </c>
      <c r="E24" s="72">
        <v>27</v>
      </c>
      <c r="F24" s="72">
        <v>24</v>
      </c>
      <c r="G24" s="72">
        <v>22</v>
      </c>
      <c r="H24" s="72">
        <v>21</v>
      </c>
      <c r="I24" s="72">
        <v>21</v>
      </c>
      <c r="J24" s="92" t="s">
        <v>2768</v>
      </c>
    </row>
    <row r="25" ht="25" customHeight="1" spans="1:10">
      <c r="A25" s="71" t="s">
        <v>2769</v>
      </c>
      <c r="B25" s="72">
        <v>124</v>
      </c>
      <c r="C25" s="72">
        <v>20</v>
      </c>
      <c r="D25" s="72">
        <v>35</v>
      </c>
      <c r="E25" s="72">
        <v>31</v>
      </c>
      <c r="F25" s="72">
        <v>28</v>
      </c>
      <c r="G25" s="72">
        <v>26</v>
      </c>
      <c r="H25" s="72">
        <v>25</v>
      </c>
      <c r="I25" s="72">
        <v>25</v>
      </c>
      <c r="J25" s="92" t="s">
        <v>2768</v>
      </c>
    </row>
    <row r="27" ht="22.5" spans="1:10">
      <c r="A27" s="73" t="s">
        <v>2770</v>
      </c>
      <c r="B27" s="73"/>
      <c r="C27" s="73"/>
      <c r="D27" s="73"/>
      <c r="E27" s="73"/>
      <c r="F27" s="73"/>
      <c r="G27" s="73"/>
      <c r="H27" s="73"/>
      <c r="I27" s="73"/>
      <c r="J27" s="73"/>
    </row>
    <row r="28" ht="17.25" spans="1:12">
      <c r="A28" s="74" t="s">
        <v>2771</v>
      </c>
      <c r="B28" s="75" t="s">
        <v>2772</v>
      </c>
      <c r="C28" s="76"/>
      <c r="D28" s="76"/>
      <c r="E28" s="76"/>
      <c r="F28" s="76"/>
      <c r="G28" s="76"/>
      <c r="H28" s="76"/>
      <c r="I28" s="76"/>
      <c r="J28" s="76"/>
      <c r="K28" s="93"/>
      <c r="L28" s="94"/>
    </row>
    <row r="29" ht="17.25" spans="1:12">
      <c r="A29" s="77">
        <v>1</v>
      </c>
      <c r="B29" s="78" t="s">
        <v>2773</v>
      </c>
      <c r="C29" s="78"/>
      <c r="D29" s="78"/>
      <c r="E29" s="78"/>
      <c r="F29" s="78"/>
      <c r="G29" s="78"/>
      <c r="H29" s="78"/>
      <c r="I29" s="78"/>
      <c r="J29" s="78"/>
      <c r="K29" s="76"/>
      <c r="L29" s="95"/>
    </row>
    <row r="30" ht="17.25" spans="1:12">
      <c r="A30" s="77">
        <v>2</v>
      </c>
      <c r="B30" s="78" t="s">
        <v>2774</v>
      </c>
      <c r="C30" s="78"/>
      <c r="D30" s="78"/>
      <c r="E30" s="78"/>
      <c r="F30" s="78"/>
      <c r="G30" s="78"/>
      <c r="H30" s="78"/>
      <c r="I30" s="78"/>
      <c r="J30" s="78"/>
      <c r="K30" s="76"/>
      <c r="L30" s="95"/>
    </row>
    <row r="31" ht="17.25" spans="1:12">
      <c r="A31" s="77">
        <v>3</v>
      </c>
      <c r="B31" s="78" t="s">
        <v>2775</v>
      </c>
      <c r="C31" s="78"/>
      <c r="D31" s="78"/>
      <c r="E31" s="78"/>
      <c r="F31" s="78"/>
      <c r="G31" s="78"/>
      <c r="H31" s="78"/>
      <c r="I31" s="78"/>
      <c r="J31" s="78"/>
      <c r="K31" s="76"/>
      <c r="L31" s="95"/>
    </row>
    <row r="32" ht="17.25" spans="1:12">
      <c r="A32" s="77">
        <v>4</v>
      </c>
      <c r="B32" s="78" t="s">
        <v>2776</v>
      </c>
      <c r="C32" s="78"/>
      <c r="D32" s="78"/>
      <c r="E32" s="78"/>
      <c r="F32" s="78"/>
      <c r="G32" s="78"/>
      <c r="H32" s="78"/>
      <c r="I32" s="78"/>
      <c r="J32" s="78"/>
      <c r="K32" s="76"/>
      <c r="L32" s="95"/>
    </row>
    <row r="33" ht="17.25" spans="1:12">
      <c r="A33" s="77">
        <v>5</v>
      </c>
      <c r="B33" s="78" t="s">
        <v>2777</v>
      </c>
      <c r="C33" s="78"/>
      <c r="D33" s="78"/>
      <c r="E33" s="78"/>
      <c r="F33" s="78"/>
      <c r="G33" s="78"/>
      <c r="H33" s="78"/>
      <c r="I33" s="78"/>
      <c r="J33" s="78"/>
      <c r="K33" s="76"/>
      <c r="L33" s="96"/>
    </row>
    <row r="34" ht="18" spans="1:12">
      <c r="A34" s="77">
        <v>6</v>
      </c>
      <c r="B34" s="78" t="s">
        <v>2778</v>
      </c>
      <c r="C34" s="78"/>
      <c r="D34" s="78"/>
      <c r="E34" s="78"/>
      <c r="F34" s="78"/>
      <c r="G34" s="78"/>
      <c r="H34" s="78"/>
      <c r="I34" s="80"/>
      <c r="J34" s="80"/>
      <c r="K34" s="97"/>
      <c r="L34" s="98"/>
    </row>
    <row r="35" ht="17.25" spans="1:12">
      <c r="A35" s="77">
        <v>7</v>
      </c>
      <c r="B35" s="79" t="s">
        <v>2779</v>
      </c>
      <c r="C35" s="79"/>
      <c r="D35" s="79"/>
      <c r="E35" s="79"/>
      <c r="F35" s="79"/>
      <c r="G35" s="79"/>
      <c r="H35" s="79"/>
      <c r="I35" s="78"/>
      <c r="J35" s="78"/>
      <c r="K35" s="76"/>
      <c r="L35" s="96"/>
    </row>
    <row r="36" ht="18" spans="1:12">
      <c r="A36" s="77">
        <v>8</v>
      </c>
      <c r="B36" s="79" t="s">
        <v>2780</v>
      </c>
      <c r="C36" s="79"/>
      <c r="D36" s="79"/>
      <c r="E36" s="79"/>
      <c r="F36" s="79"/>
      <c r="G36" s="79"/>
      <c r="H36" s="80"/>
      <c r="I36" s="78"/>
      <c r="J36" s="78"/>
      <c r="K36" s="76"/>
      <c r="L36" s="96"/>
    </row>
    <row r="37" ht="17.25" spans="1:12">
      <c r="A37" s="77">
        <v>9</v>
      </c>
      <c r="B37" s="78" t="s">
        <v>2781</v>
      </c>
      <c r="C37" s="78"/>
      <c r="D37" s="78"/>
      <c r="E37" s="78"/>
      <c r="F37" s="78"/>
      <c r="G37" s="78"/>
      <c r="H37" s="78"/>
      <c r="I37" s="78"/>
      <c r="J37" s="78"/>
      <c r="K37" s="76"/>
      <c r="L37" s="96"/>
    </row>
    <row r="38" ht="17.25" spans="1:12">
      <c r="A38" s="74" t="s">
        <v>2782</v>
      </c>
      <c r="B38" s="81" t="s">
        <v>2783</v>
      </c>
      <c r="C38" s="78"/>
      <c r="D38" s="78"/>
      <c r="E38" s="78"/>
      <c r="F38" s="78"/>
      <c r="G38" s="78"/>
      <c r="H38" s="78"/>
      <c r="I38" s="78"/>
      <c r="J38" s="78"/>
      <c r="K38" s="76"/>
      <c r="L38" s="96"/>
    </row>
    <row r="39" ht="17.25" spans="1:12">
      <c r="A39" s="82" t="s">
        <v>2784</v>
      </c>
      <c r="B39" s="81" t="s">
        <v>2785</v>
      </c>
      <c r="C39" s="78"/>
      <c r="D39" s="78"/>
      <c r="E39" s="78"/>
      <c r="F39" s="78"/>
      <c r="G39" s="78"/>
      <c r="H39" s="78"/>
      <c r="I39" s="78"/>
      <c r="J39" s="78"/>
      <c r="K39" s="76"/>
      <c r="L39" s="96"/>
    </row>
    <row r="40" ht="17.25" spans="1:12">
      <c r="A40" s="82" t="s">
        <v>2786</v>
      </c>
      <c r="B40" s="78" t="s">
        <v>2787</v>
      </c>
      <c r="C40" s="78"/>
      <c r="D40" s="78"/>
      <c r="E40" s="78"/>
      <c r="F40" s="78"/>
      <c r="G40" s="78"/>
      <c r="H40" s="78"/>
      <c r="I40" s="78"/>
      <c r="J40" s="78"/>
      <c r="K40" s="76"/>
      <c r="L40" s="96"/>
    </row>
    <row r="41" ht="17.25" spans="1:12">
      <c r="A41" s="82" t="s">
        <v>2788</v>
      </c>
      <c r="B41" s="78" t="s">
        <v>2789</v>
      </c>
      <c r="C41" s="78"/>
      <c r="D41" s="78"/>
      <c r="E41" s="78"/>
      <c r="F41" s="78"/>
      <c r="G41" s="78"/>
      <c r="H41" s="78"/>
      <c r="I41" s="78"/>
      <c r="J41" s="78"/>
      <c r="K41" s="76"/>
      <c r="L41" s="96"/>
    </row>
    <row r="42" ht="17.25" spans="1:12">
      <c r="A42" s="82" t="s">
        <v>2790</v>
      </c>
      <c r="B42" s="78" t="s">
        <v>2791</v>
      </c>
      <c r="C42" s="78"/>
      <c r="D42" s="78"/>
      <c r="E42" s="78"/>
      <c r="F42" s="78"/>
      <c r="G42" s="78"/>
      <c r="H42" s="78"/>
      <c r="I42" s="78"/>
      <c r="J42" s="78"/>
      <c r="K42" s="76"/>
      <c r="L42" s="96"/>
    </row>
    <row r="43" ht="24.75" spans="1:12">
      <c r="A43" s="83"/>
      <c r="B43" s="84" t="s">
        <v>2792</v>
      </c>
      <c r="C43" s="84"/>
      <c r="D43" s="84"/>
      <c r="E43" s="84"/>
      <c r="F43" s="84"/>
      <c r="G43" s="84"/>
      <c r="H43" s="84"/>
      <c r="I43" s="99"/>
      <c r="J43" s="99"/>
      <c r="K43" s="99"/>
      <c r="L43" s="100"/>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36" t="s">
        <v>2793</v>
      </c>
      <c r="B1" s="36"/>
      <c r="C1" s="36"/>
      <c r="D1" s="36"/>
      <c r="E1" s="36"/>
      <c r="F1" s="37" t="s">
        <v>62</v>
      </c>
    </row>
    <row r="2" ht="30" customHeight="1" spans="1:5">
      <c r="A2" s="38" t="s">
        <v>2794</v>
      </c>
      <c r="B2" s="39"/>
      <c r="C2" s="39"/>
      <c r="D2" s="39"/>
      <c r="E2" s="39"/>
    </row>
    <row r="3" ht="30" customHeight="1" spans="1:5">
      <c r="A3" s="40" t="s">
        <v>2795</v>
      </c>
      <c r="B3" s="40"/>
      <c r="C3" s="40"/>
      <c r="D3" s="40"/>
      <c r="E3" s="40"/>
    </row>
    <row r="4" ht="30" customHeight="1" spans="1:5">
      <c r="A4" s="41" t="s">
        <v>2796</v>
      </c>
      <c r="B4" s="42"/>
      <c r="C4" s="42"/>
      <c r="D4" s="42"/>
      <c r="E4" s="43"/>
    </row>
    <row r="5" ht="30" customHeight="1" spans="1:5">
      <c r="A5" s="44" t="s">
        <v>2797</v>
      </c>
      <c r="B5" s="44"/>
      <c r="C5" s="44"/>
      <c r="D5" s="44"/>
      <c r="E5" s="44"/>
    </row>
    <row r="6" ht="30" customHeight="1" spans="1:5">
      <c r="A6" s="45" t="s">
        <v>2798</v>
      </c>
      <c r="B6" s="46" t="s">
        <v>2634</v>
      </c>
      <c r="C6" s="46" t="s">
        <v>2799</v>
      </c>
      <c r="D6" s="47" t="s">
        <v>2800</v>
      </c>
      <c r="E6" s="47" t="s">
        <v>2642</v>
      </c>
    </row>
    <row r="7" ht="72" customHeight="1" spans="1:5">
      <c r="A7" s="48" t="s">
        <v>2801</v>
      </c>
      <c r="B7" s="49">
        <v>160</v>
      </c>
      <c r="C7" s="50">
        <v>20</v>
      </c>
      <c r="D7" s="51" t="s">
        <v>2802</v>
      </c>
      <c r="E7" s="51" t="s">
        <v>2803</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2804</v>
      </c>
      <c r="B1" s="2"/>
      <c r="C1" s="3"/>
      <c r="D1" s="4" t="s">
        <v>2805</v>
      </c>
      <c r="E1" s="5"/>
      <c r="F1" s="6"/>
      <c r="G1" s="7" t="s">
        <v>2806</v>
      </c>
      <c r="H1" s="8"/>
      <c r="I1" s="22"/>
      <c r="J1" s="23" t="s">
        <v>2807</v>
      </c>
      <c r="K1" s="24"/>
      <c r="L1" s="25"/>
      <c r="M1" s="26" t="s">
        <v>62</v>
      </c>
    </row>
    <row r="2" spans="1:12">
      <c r="A2" s="9">
        <v>1</v>
      </c>
      <c r="B2" s="10" t="s">
        <v>1956</v>
      </c>
      <c r="C2" s="11" t="s">
        <v>553</v>
      </c>
      <c r="D2" s="12">
        <v>1</v>
      </c>
      <c r="E2" s="13" t="s">
        <v>2808</v>
      </c>
      <c r="F2" s="13" t="s">
        <v>493</v>
      </c>
      <c r="G2" s="14">
        <v>1</v>
      </c>
      <c r="H2" s="15" t="s">
        <v>1387</v>
      </c>
      <c r="I2" s="15" t="s">
        <v>431</v>
      </c>
      <c r="J2" s="27">
        <v>1</v>
      </c>
      <c r="K2" s="28" t="s">
        <v>753</v>
      </c>
      <c r="L2" s="28" t="s">
        <v>588</v>
      </c>
    </row>
    <row r="3" ht="14.25" spans="1:14">
      <c r="A3" s="9">
        <v>2</v>
      </c>
      <c r="B3" s="10" t="s">
        <v>1959</v>
      </c>
      <c r="C3" s="11" t="s">
        <v>435</v>
      </c>
      <c r="D3" s="12">
        <v>2</v>
      </c>
      <c r="E3" s="16" t="s">
        <v>1008</v>
      </c>
      <c r="F3" s="16" t="s">
        <v>490</v>
      </c>
      <c r="G3" s="14">
        <v>2</v>
      </c>
      <c r="H3" s="15" t="s">
        <v>1408</v>
      </c>
      <c r="I3" s="15" t="s">
        <v>571</v>
      </c>
      <c r="J3" s="27">
        <v>2</v>
      </c>
      <c r="K3" s="28" t="s">
        <v>772</v>
      </c>
      <c r="L3" s="28" t="s">
        <v>586</v>
      </c>
      <c r="M3" s="29" t="s">
        <v>2809</v>
      </c>
      <c r="N3" s="30">
        <v>44431</v>
      </c>
    </row>
    <row r="4" spans="1:12">
      <c r="A4" s="9">
        <v>3</v>
      </c>
      <c r="B4" s="10" t="s">
        <v>1950</v>
      </c>
      <c r="C4" s="11" t="s">
        <v>588</v>
      </c>
      <c r="D4" s="12">
        <v>3</v>
      </c>
      <c r="E4" s="16" t="s">
        <v>1075</v>
      </c>
      <c r="F4" s="16" t="s">
        <v>466</v>
      </c>
      <c r="G4" s="14">
        <v>3</v>
      </c>
      <c r="H4" s="15" t="s">
        <v>1229</v>
      </c>
      <c r="I4" s="15" t="s">
        <v>1228</v>
      </c>
      <c r="J4" s="27">
        <v>3</v>
      </c>
      <c r="K4" s="28" t="s">
        <v>1733</v>
      </c>
      <c r="L4" s="28" t="s">
        <v>630</v>
      </c>
    </row>
    <row r="5" ht="22.5" spans="1:12">
      <c r="A5" s="9">
        <v>4</v>
      </c>
      <c r="B5" s="10" t="s">
        <v>1954</v>
      </c>
      <c r="C5" s="11" t="s">
        <v>586</v>
      </c>
      <c r="D5" s="12">
        <v>4</v>
      </c>
      <c r="E5" s="16" t="s">
        <v>2810</v>
      </c>
      <c r="F5" s="16" t="s">
        <v>561</v>
      </c>
      <c r="G5" s="14">
        <v>4</v>
      </c>
      <c r="H5" s="15" t="s">
        <v>2811</v>
      </c>
      <c r="I5" s="15" t="s">
        <v>2812</v>
      </c>
      <c r="J5" s="27">
        <v>4</v>
      </c>
      <c r="K5" s="28" t="s">
        <v>2127</v>
      </c>
      <c r="L5" s="28" t="s">
        <v>647</v>
      </c>
    </row>
    <row r="6" spans="1:12">
      <c r="A6" s="9">
        <v>5</v>
      </c>
      <c r="B6" s="10" t="s">
        <v>1972</v>
      </c>
      <c r="C6" s="11" t="s">
        <v>630</v>
      </c>
      <c r="D6" s="12">
        <v>5</v>
      </c>
      <c r="E6" s="16" t="s">
        <v>2813</v>
      </c>
      <c r="F6" s="16" t="s">
        <v>1994</v>
      </c>
      <c r="G6" s="14">
        <v>5</v>
      </c>
      <c r="H6" s="15"/>
      <c r="I6" s="15"/>
      <c r="J6" s="27">
        <v>5</v>
      </c>
      <c r="K6" s="28" t="s">
        <v>953</v>
      </c>
      <c r="L6" s="28" t="s">
        <v>641</v>
      </c>
    </row>
    <row r="7" ht="22.5" spans="1:12">
      <c r="A7" s="9">
        <v>6</v>
      </c>
      <c r="B7" s="10" t="s">
        <v>2130</v>
      </c>
      <c r="C7" s="11" t="s">
        <v>462</v>
      </c>
      <c r="D7" s="12">
        <v>6</v>
      </c>
      <c r="E7" s="16" t="s">
        <v>1891</v>
      </c>
      <c r="F7" s="16" t="s">
        <v>660</v>
      </c>
      <c r="G7" s="14">
        <v>6</v>
      </c>
      <c r="H7" s="15" t="s">
        <v>960</v>
      </c>
      <c r="I7" s="15" t="s">
        <v>2814</v>
      </c>
      <c r="J7" s="27">
        <v>6</v>
      </c>
      <c r="K7" s="31" t="s">
        <v>1587</v>
      </c>
      <c r="L7" s="31" t="s">
        <v>624</v>
      </c>
    </row>
    <row r="8" ht="146.25" spans="1:12">
      <c r="A8" s="9">
        <v>7</v>
      </c>
      <c r="B8" s="10" t="s">
        <v>2019</v>
      </c>
      <c r="C8" s="11" t="s">
        <v>436</v>
      </c>
      <c r="D8" s="12">
        <v>7</v>
      </c>
      <c r="E8" s="16" t="s">
        <v>1397</v>
      </c>
      <c r="F8" s="16" t="s">
        <v>442</v>
      </c>
      <c r="G8" s="14">
        <v>7</v>
      </c>
      <c r="H8" s="17" t="s">
        <v>2815</v>
      </c>
      <c r="I8" s="15" t="s">
        <v>2816</v>
      </c>
      <c r="J8" s="27">
        <v>7</v>
      </c>
      <c r="K8" s="32" t="s">
        <v>2813</v>
      </c>
      <c r="L8" s="32" t="s">
        <v>1994</v>
      </c>
    </row>
    <row r="9" spans="1:12">
      <c r="A9" s="9">
        <v>8</v>
      </c>
      <c r="B9" s="10" t="s">
        <v>2028</v>
      </c>
      <c r="C9" s="11" t="s">
        <v>475</v>
      </c>
      <c r="D9" s="12">
        <v>8</v>
      </c>
      <c r="E9" s="16" t="s">
        <v>1673</v>
      </c>
      <c r="F9" s="16" t="s">
        <v>503</v>
      </c>
      <c r="G9" s="14">
        <v>8</v>
      </c>
      <c r="H9" s="18" t="s">
        <v>1839</v>
      </c>
      <c r="I9" s="15" t="s">
        <v>445</v>
      </c>
      <c r="J9" s="27">
        <v>8</v>
      </c>
      <c r="K9" s="32" t="s">
        <v>1746</v>
      </c>
      <c r="L9" s="32" t="s">
        <v>658</v>
      </c>
    </row>
    <row r="10" ht="157.5" spans="1:12">
      <c r="A10" s="9">
        <v>9</v>
      </c>
      <c r="B10" s="10" t="s">
        <v>2030</v>
      </c>
      <c r="C10" s="11" t="s">
        <v>487</v>
      </c>
      <c r="D10" s="12">
        <v>9</v>
      </c>
      <c r="E10" s="16" t="s">
        <v>1529</v>
      </c>
      <c r="F10" s="16" t="s">
        <v>549</v>
      </c>
      <c r="G10" s="14">
        <v>9</v>
      </c>
      <c r="H10" s="18" t="s">
        <v>2817</v>
      </c>
      <c r="I10" s="15" t="s">
        <v>2818</v>
      </c>
      <c r="J10" s="27">
        <v>9</v>
      </c>
      <c r="K10" s="32" t="s">
        <v>1669</v>
      </c>
      <c r="L10" s="32" t="s">
        <v>490</v>
      </c>
    </row>
    <row r="11" ht="22.5" spans="1:12">
      <c r="A11" s="9">
        <v>10</v>
      </c>
      <c r="B11" s="10" t="s">
        <v>2032</v>
      </c>
      <c r="C11" s="11" t="s">
        <v>641</v>
      </c>
      <c r="D11" s="12">
        <v>10</v>
      </c>
      <c r="E11" s="19" t="s">
        <v>2819</v>
      </c>
      <c r="F11" s="16" t="s">
        <v>2820</v>
      </c>
      <c r="G11" s="14">
        <v>10</v>
      </c>
      <c r="H11" s="15" t="s">
        <v>1877</v>
      </c>
      <c r="I11" s="15" t="s">
        <v>2071</v>
      </c>
      <c r="J11" s="27">
        <v>10</v>
      </c>
      <c r="K11" s="32" t="s">
        <v>1673</v>
      </c>
      <c r="L11" s="32" t="s">
        <v>503</v>
      </c>
    </row>
    <row r="12" spans="1:12">
      <c r="A12" s="9">
        <v>11</v>
      </c>
      <c r="B12" s="10" t="s">
        <v>2183</v>
      </c>
      <c r="C12" s="11" t="s">
        <v>648</v>
      </c>
      <c r="D12" s="12">
        <v>11</v>
      </c>
      <c r="E12" s="19" t="s">
        <v>2042</v>
      </c>
      <c r="F12" s="16" t="s">
        <v>438</v>
      </c>
      <c r="G12" s="14">
        <v>11</v>
      </c>
      <c r="H12" s="15" t="s">
        <v>1516</v>
      </c>
      <c r="I12" s="18" t="s">
        <v>456</v>
      </c>
      <c r="J12" s="27">
        <v>11</v>
      </c>
      <c r="K12" s="32" t="s">
        <v>1861</v>
      </c>
      <c r="L12" s="32" t="s">
        <v>524</v>
      </c>
    </row>
    <row r="13" ht="33.75" spans="1:12">
      <c r="A13" s="9">
        <v>12</v>
      </c>
      <c r="B13" s="10" t="s">
        <v>1889</v>
      </c>
      <c r="C13" s="11" t="s">
        <v>781</v>
      </c>
      <c r="D13" s="12">
        <v>12</v>
      </c>
      <c r="E13" s="19" t="s">
        <v>2056</v>
      </c>
      <c r="F13" s="16" t="s">
        <v>440</v>
      </c>
      <c r="G13" s="14">
        <v>12</v>
      </c>
      <c r="H13" s="15" t="s">
        <v>1528</v>
      </c>
      <c r="I13" s="15" t="s">
        <v>466</v>
      </c>
      <c r="J13" s="27">
        <v>12</v>
      </c>
      <c r="K13" s="32" t="s">
        <v>1052</v>
      </c>
      <c r="L13" s="32" t="s">
        <v>574</v>
      </c>
    </row>
    <row r="14" ht="33.75" spans="1:12">
      <c r="A14" s="9">
        <v>13</v>
      </c>
      <c r="B14" s="10" t="s">
        <v>2821</v>
      </c>
      <c r="C14" s="11" t="s">
        <v>615</v>
      </c>
      <c r="D14" s="12">
        <v>13</v>
      </c>
      <c r="E14" s="19" t="s">
        <v>1975</v>
      </c>
      <c r="F14" s="16" t="s">
        <v>456</v>
      </c>
      <c r="G14" s="14">
        <v>13</v>
      </c>
      <c r="H14" s="15" t="s">
        <v>1710</v>
      </c>
      <c r="I14" s="15" t="s">
        <v>563</v>
      </c>
      <c r="J14" s="27">
        <v>13</v>
      </c>
      <c r="K14" s="32" t="s">
        <v>1423</v>
      </c>
      <c r="L14" s="32" t="s">
        <v>525</v>
      </c>
    </row>
    <row r="15" ht="27" spans="1:12">
      <c r="A15" s="9">
        <v>14</v>
      </c>
      <c r="B15" s="10" t="s">
        <v>903</v>
      </c>
      <c r="C15" s="11" t="s">
        <v>640</v>
      </c>
      <c r="D15" s="12">
        <v>14</v>
      </c>
      <c r="E15" s="19" t="s">
        <v>1200</v>
      </c>
      <c r="F15" s="16" t="s">
        <v>459</v>
      </c>
      <c r="G15" s="14">
        <v>14</v>
      </c>
      <c r="H15" s="15" t="s">
        <v>1533</v>
      </c>
      <c r="I15" s="15" t="s">
        <v>1534</v>
      </c>
      <c r="J15" s="27">
        <v>14</v>
      </c>
      <c r="K15" s="32" t="s">
        <v>2822</v>
      </c>
      <c r="L15" s="32" t="s">
        <v>486</v>
      </c>
    </row>
    <row r="16" ht="24" spans="1:12">
      <c r="A16" s="9">
        <v>15</v>
      </c>
      <c r="B16" s="10" t="s">
        <v>2055</v>
      </c>
      <c r="C16" s="11" t="s">
        <v>483</v>
      </c>
      <c r="D16" s="12">
        <v>15</v>
      </c>
      <c r="E16" s="19" t="s">
        <v>2179</v>
      </c>
      <c r="F16" s="16" t="s">
        <v>473</v>
      </c>
      <c r="G16" s="14">
        <v>15</v>
      </c>
      <c r="H16" s="15" t="s">
        <v>1097</v>
      </c>
      <c r="I16" s="15" t="s">
        <v>492</v>
      </c>
      <c r="J16" s="27">
        <v>15</v>
      </c>
      <c r="K16" s="32" t="s">
        <v>1839</v>
      </c>
      <c r="L16" s="32" t="s">
        <v>445</v>
      </c>
    </row>
    <row r="17" ht="135" spans="1:12">
      <c r="A17" s="9">
        <v>16</v>
      </c>
      <c r="B17" s="10" t="s">
        <v>2823</v>
      </c>
      <c r="C17" s="11" t="s">
        <v>653</v>
      </c>
      <c r="D17" s="12">
        <v>16</v>
      </c>
      <c r="E17" s="19" t="s">
        <v>2824</v>
      </c>
      <c r="F17" s="16" t="s">
        <v>2168</v>
      </c>
      <c r="G17" s="14">
        <v>16</v>
      </c>
      <c r="H17" s="15" t="s">
        <v>2825</v>
      </c>
      <c r="I17" s="15" t="s">
        <v>2826</v>
      </c>
      <c r="J17" s="27">
        <v>16</v>
      </c>
      <c r="K17" s="33" t="s">
        <v>2827</v>
      </c>
      <c r="L17" s="33" t="s">
        <v>2828</v>
      </c>
    </row>
    <row r="18" ht="14.25" spans="1:12">
      <c r="A18" s="9">
        <v>17</v>
      </c>
      <c r="B18" s="10" t="s">
        <v>1993</v>
      </c>
      <c r="C18" s="11" t="s">
        <v>480</v>
      </c>
      <c r="D18" s="12">
        <v>17</v>
      </c>
      <c r="E18" s="19" t="s">
        <v>2829</v>
      </c>
      <c r="F18" s="16" t="s">
        <v>1692</v>
      </c>
      <c r="G18" s="14">
        <v>17</v>
      </c>
      <c r="H18" s="15" t="s">
        <v>2830</v>
      </c>
      <c r="I18" s="15" t="s">
        <v>476</v>
      </c>
      <c r="J18" s="27">
        <v>17</v>
      </c>
      <c r="K18" s="34" t="s">
        <v>2831</v>
      </c>
      <c r="L18" s="34" t="s">
        <v>469</v>
      </c>
    </row>
    <row r="19" ht="22.5" spans="1:12">
      <c r="A19" s="9">
        <v>18</v>
      </c>
      <c r="B19" s="10" t="s">
        <v>2004</v>
      </c>
      <c r="C19" s="11" t="s">
        <v>520</v>
      </c>
      <c r="D19" s="12">
        <v>18</v>
      </c>
      <c r="E19" s="19" t="s">
        <v>2086</v>
      </c>
      <c r="F19" s="16" t="s">
        <v>2832</v>
      </c>
      <c r="G19" s="14">
        <v>18</v>
      </c>
      <c r="H19" s="15" t="s">
        <v>1740</v>
      </c>
      <c r="I19" s="15" t="s">
        <v>482</v>
      </c>
      <c r="J19" s="27">
        <v>18</v>
      </c>
      <c r="K19" s="34" t="s">
        <v>1417</v>
      </c>
      <c r="L19" s="34" t="s">
        <v>576</v>
      </c>
    </row>
    <row r="20" spans="1:9">
      <c r="A20" s="9">
        <v>19</v>
      </c>
      <c r="B20" s="10" t="s">
        <v>2102</v>
      </c>
      <c r="C20" s="11" t="s">
        <v>2833</v>
      </c>
      <c r="D20" s="12">
        <v>19</v>
      </c>
      <c r="E20" s="19" t="s">
        <v>2075</v>
      </c>
      <c r="F20" s="16" t="s">
        <v>541</v>
      </c>
      <c r="G20" s="14">
        <v>19</v>
      </c>
      <c r="H20" s="15"/>
      <c r="I20" s="15"/>
    </row>
    <row r="21" ht="22.5" spans="1:9">
      <c r="A21" s="9">
        <v>20</v>
      </c>
      <c r="B21" s="10" t="s">
        <v>2025</v>
      </c>
      <c r="C21" s="11" t="s">
        <v>574</v>
      </c>
      <c r="D21" s="12">
        <v>20</v>
      </c>
      <c r="E21" s="19" t="s">
        <v>2083</v>
      </c>
      <c r="F21" s="16" t="s">
        <v>547</v>
      </c>
      <c r="G21" s="14">
        <v>20</v>
      </c>
      <c r="H21" s="15" t="s">
        <v>1609</v>
      </c>
      <c r="I21" s="15" t="s">
        <v>463</v>
      </c>
    </row>
    <row r="22" ht="33.75" spans="1:9">
      <c r="A22" s="9">
        <v>21</v>
      </c>
      <c r="B22" s="10" t="s">
        <v>2834</v>
      </c>
      <c r="C22" s="11" t="s">
        <v>540</v>
      </c>
      <c r="D22" s="12">
        <v>21</v>
      </c>
      <c r="E22" s="19" t="s">
        <v>2835</v>
      </c>
      <c r="F22" s="16" t="s">
        <v>558</v>
      </c>
      <c r="G22" s="14">
        <v>21</v>
      </c>
      <c r="H22" s="15" t="s">
        <v>1618</v>
      </c>
      <c r="I22" s="15" t="s">
        <v>437</v>
      </c>
    </row>
    <row r="23" ht="24" spans="1:9">
      <c r="A23" s="9">
        <v>22</v>
      </c>
      <c r="B23" s="10" t="s">
        <v>2138</v>
      </c>
      <c r="C23" s="11" t="s">
        <v>1407</v>
      </c>
      <c r="D23" s="12">
        <v>22</v>
      </c>
      <c r="E23" s="19" t="s">
        <v>2171</v>
      </c>
      <c r="F23" s="16" t="s">
        <v>1307</v>
      </c>
      <c r="G23" s="14">
        <v>22</v>
      </c>
      <c r="H23" s="15" t="s">
        <v>970</v>
      </c>
      <c r="I23" s="15" t="s">
        <v>467</v>
      </c>
    </row>
    <row r="24" ht="22.5" spans="1:9">
      <c r="A24" s="9">
        <v>23</v>
      </c>
      <c r="B24" s="10" t="s">
        <v>1075</v>
      </c>
      <c r="C24" s="11" t="s">
        <v>466</v>
      </c>
      <c r="D24" s="12">
        <v>23</v>
      </c>
      <c r="E24" s="19" t="s">
        <v>2831</v>
      </c>
      <c r="F24" s="16" t="s">
        <v>469</v>
      </c>
      <c r="G24" s="14">
        <v>23</v>
      </c>
      <c r="H24" s="15" t="s">
        <v>2836</v>
      </c>
      <c r="I24" s="15" t="s">
        <v>465</v>
      </c>
    </row>
    <row r="25" ht="33.75" spans="1:9">
      <c r="A25" s="9">
        <v>24</v>
      </c>
      <c r="B25" s="10" t="s">
        <v>1862</v>
      </c>
      <c r="C25" s="11" t="s">
        <v>651</v>
      </c>
      <c r="D25" s="12">
        <v>24</v>
      </c>
      <c r="E25" s="19" t="s">
        <v>2837</v>
      </c>
      <c r="F25" s="16" t="s">
        <v>1723</v>
      </c>
      <c r="G25" s="14">
        <v>24</v>
      </c>
      <c r="H25" s="15" t="s">
        <v>2838</v>
      </c>
      <c r="I25" s="15" t="s">
        <v>2839</v>
      </c>
    </row>
    <row r="26" spans="1:9">
      <c r="A26" s="9">
        <v>25</v>
      </c>
      <c r="B26" s="10" t="s">
        <v>1397</v>
      </c>
      <c r="C26" s="11" t="s">
        <v>442</v>
      </c>
      <c r="D26" s="12">
        <v>25</v>
      </c>
      <c r="E26" s="19" t="s">
        <v>2840</v>
      </c>
      <c r="F26" s="16" t="s">
        <v>501</v>
      </c>
      <c r="G26" s="14">
        <v>25</v>
      </c>
      <c r="H26" s="15" t="s">
        <v>1409</v>
      </c>
      <c r="I26" s="15" t="s">
        <v>468</v>
      </c>
    </row>
    <row r="27" ht="45" spans="1:9">
      <c r="A27" s="9">
        <v>26</v>
      </c>
      <c r="B27" s="10" t="s">
        <v>1487</v>
      </c>
      <c r="C27" s="11" t="s">
        <v>451</v>
      </c>
      <c r="D27" s="12">
        <v>26</v>
      </c>
      <c r="E27" s="19" t="s">
        <v>2841</v>
      </c>
      <c r="F27" s="16" t="s">
        <v>568</v>
      </c>
      <c r="G27" s="14">
        <v>26</v>
      </c>
      <c r="H27" s="15" t="s">
        <v>1852</v>
      </c>
      <c r="I27" s="15" t="s">
        <v>475</v>
      </c>
    </row>
    <row r="28" ht="14.25" spans="1:9">
      <c r="A28" s="9">
        <v>27</v>
      </c>
      <c r="B28" s="10" t="s">
        <v>1005</v>
      </c>
      <c r="C28" s="11" t="s">
        <v>572</v>
      </c>
      <c r="D28" s="20"/>
      <c r="E28" s="20"/>
      <c r="F28" s="20"/>
      <c r="G28" s="14">
        <v>27</v>
      </c>
      <c r="H28" s="15" t="s">
        <v>1422</v>
      </c>
      <c r="I28" s="15" t="s">
        <v>487</v>
      </c>
    </row>
    <row r="29" ht="22.5" spans="1:9">
      <c r="A29" s="9">
        <v>28</v>
      </c>
      <c r="B29" s="10" t="s">
        <v>2842</v>
      </c>
      <c r="C29" s="11" t="s">
        <v>645</v>
      </c>
      <c r="D29" s="20"/>
      <c r="E29" s="20"/>
      <c r="F29" s="20"/>
      <c r="G29" s="14">
        <v>28</v>
      </c>
      <c r="H29" s="15" t="s">
        <v>1435</v>
      </c>
      <c r="I29" s="15" t="s">
        <v>474</v>
      </c>
    </row>
    <row r="30" ht="22.5" spans="1:9">
      <c r="A30" s="9">
        <v>29</v>
      </c>
      <c r="B30" s="10" t="s">
        <v>1618</v>
      </c>
      <c r="C30" s="11" t="s">
        <v>437</v>
      </c>
      <c r="D30" s="20"/>
      <c r="E30" s="20"/>
      <c r="F30" s="20"/>
      <c r="G30" s="14">
        <v>29</v>
      </c>
      <c r="H30" s="15" t="s">
        <v>1676</v>
      </c>
      <c r="I30" s="15" t="s">
        <v>485</v>
      </c>
    </row>
    <row r="31" ht="33.75" spans="1:9">
      <c r="A31" s="9">
        <v>30</v>
      </c>
      <c r="B31" s="10" t="s">
        <v>1393</v>
      </c>
      <c r="C31" s="11" t="s">
        <v>566</v>
      </c>
      <c r="D31" s="20"/>
      <c r="E31" s="21"/>
      <c r="F31" s="20"/>
      <c r="G31" s="14">
        <v>30</v>
      </c>
      <c r="H31" s="15" t="s">
        <v>2843</v>
      </c>
      <c r="I31" s="15" t="s">
        <v>2844</v>
      </c>
    </row>
    <row r="32" ht="24" spans="1:9">
      <c r="A32" s="9">
        <v>31</v>
      </c>
      <c r="B32" s="10" t="s">
        <v>1406</v>
      </c>
      <c r="C32" s="11" t="s">
        <v>1407</v>
      </c>
      <c r="D32" s="20"/>
      <c r="E32" s="21"/>
      <c r="F32" s="20"/>
      <c r="G32" s="14">
        <v>31</v>
      </c>
      <c r="H32" s="15" t="s">
        <v>2845</v>
      </c>
      <c r="I32" s="15" t="s">
        <v>478</v>
      </c>
    </row>
    <row r="33" ht="33.75" spans="1:9">
      <c r="A33" s="9">
        <v>32</v>
      </c>
      <c r="B33" s="10" t="s">
        <v>1511</v>
      </c>
      <c r="C33" s="11" t="s">
        <v>559</v>
      </c>
      <c r="D33" s="20"/>
      <c r="E33" s="21"/>
      <c r="F33" s="20"/>
      <c r="G33" s="14">
        <v>32</v>
      </c>
      <c r="H33" s="15" t="s">
        <v>2846</v>
      </c>
      <c r="I33" s="15" t="s">
        <v>2847</v>
      </c>
    </row>
    <row r="34" ht="14.25" spans="1:9">
      <c r="A34" s="9">
        <v>33</v>
      </c>
      <c r="B34" s="10" t="s">
        <v>1524</v>
      </c>
      <c r="C34" s="11" t="s">
        <v>496</v>
      </c>
      <c r="D34" s="20"/>
      <c r="E34" s="21"/>
      <c r="F34" s="20"/>
      <c r="G34" s="14">
        <v>33</v>
      </c>
      <c r="H34" s="15" t="s">
        <v>980</v>
      </c>
      <c r="I34" s="15" t="s">
        <v>493</v>
      </c>
    </row>
    <row r="35" ht="22.5" spans="1:9">
      <c r="A35" s="9">
        <v>34</v>
      </c>
      <c r="B35" s="10" t="s">
        <v>1617</v>
      </c>
      <c r="C35" s="11" t="s">
        <v>587</v>
      </c>
      <c r="D35" s="20"/>
      <c r="E35" s="21"/>
      <c r="F35" s="20"/>
      <c r="G35" s="14">
        <v>34</v>
      </c>
      <c r="H35" s="15" t="s">
        <v>2848</v>
      </c>
      <c r="I35" s="15" t="s">
        <v>483</v>
      </c>
    </row>
    <row r="36" ht="157.5" spans="1:9">
      <c r="A36" s="9">
        <v>35</v>
      </c>
      <c r="B36" s="10" t="s">
        <v>1570</v>
      </c>
      <c r="C36" s="11" t="s">
        <v>2849</v>
      </c>
      <c r="D36" s="20"/>
      <c r="E36" s="21"/>
      <c r="F36" s="20"/>
      <c r="G36" s="14">
        <v>35</v>
      </c>
      <c r="H36" s="15" t="s">
        <v>2850</v>
      </c>
      <c r="I36" s="15" t="s">
        <v>2851</v>
      </c>
    </row>
    <row r="37" ht="14.25" spans="1:9">
      <c r="A37" s="9">
        <v>36</v>
      </c>
      <c r="B37" s="10" t="s">
        <v>1734</v>
      </c>
      <c r="C37" s="11" t="s">
        <v>509</v>
      </c>
      <c r="D37" s="20"/>
      <c r="E37" s="21"/>
      <c r="F37" s="20"/>
      <c r="G37" s="14">
        <v>36</v>
      </c>
      <c r="H37" s="15" t="s">
        <v>1557</v>
      </c>
      <c r="I37" s="15" t="s">
        <v>498</v>
      </c>
    </row>
    <row r="38" ht="24" spans="1:9">
      <c r="A38" s="9">
        <v>37</v>
      </c>
      <c r="B38" s="10" t="s">
        <v>1887</v>
      </c>
      <c r="C38" s="11" t="s">
        <v>655</v>
      </c>
      <c r="D38" s="20"/>
      <c r="E38" s="21"/>
      <c r="F38" s="20"/>
      <c r="G38" s="14">
        <v>37</v>
      </c>
      <c r="H38" s="15"/>
      <c r="I38" s="15"/>
    </row>
    <row r="39" ht="14.25" spans="1:9">
      <c r="A39" s="9">
        <v>38</v>
      </c>
      <c r="B39" s="10" t="s">
        <v>2852</v>
      </c>
      <c r="C39" s="11" t="s">
        <v>656</v>
      </c>
      <c r="D39" s="20"/>
      <c r="E39" s="21"/>
      <c r="F39" s="20"/>
      <c r="G39" s="14">
        <v>38</v>
      </c>
      <c r="H39" s="15" t="s">
        <v>2840</v>
      </c>
      <c r="I39" s="15" t="s">
        <v>501</v>
      </c>
    </row>
    <row r="40" ht="24" spans="1:12">
      <c r="A40" s="9">
        <v>39</v>
      </c>
      <c r="B40" s="10" t="s">
        <v>830</v>
      </c>
      <c r="C40" s="11" t="s">
        <v>667</v>
      </c>
      <c r="D40" s="20"/>
      <c r="E40" s="21"/>
      <c r="F40" s="20"/>
      <c r="G40" s="14">
        <v>39</v>
      </c>
      <c r="H40" s="15" t="s">
        <v>1570</v>
      </c>
      <c r="I40" s="15" t="s">
        <v>504</v>
      </c>
      <c r="J40" s="35"/>
      <c r="K40" s="35"/>
      <c r="L40" s="35"/>
    </row>
    <row r="41" ht="14.25" spans="1:12">
      <c r="A41" s="9">
        <v>40</v>
      </c>
      <c r="B41" s="10" t="s">
        <v>767</v>
      </c>
      <c r="C41" s="11" t="s">
        <v>595</v>
      </c>
      <c r="D41" s="20"/>
      <c r="E41" s="21"/>
      <c r="F41" s="20"/>
      <c r="G41" s="14">
        <v>40</v>
      </c>
      <c r="H41" s="15" t="s">
        <v>1862</v>
      </c>
      <c r="I41" s="15" t="s">
        <v>651</v>
      </c>
      <c r="J41" s="35"/>
      <c r="K41" s="35"/>
      <c r="L41" s="35"/>
    </row>
    <row r="42" ht="14.25" spans="1:12">
      <c r="A42" s="9">
        <v>41</v>
      </c>
      <c r="B42" s="10" t="s">
        <v>838</v>
      </c>
      <c r="C42" s="11" t="s">
        <v>644</v>
      </c>
      <c r="D42" s="20"/>
      <c r="E42" s="21"/>
      <c r="F42" s="20"/>
      <c r="G42" s="14">
        <v>41</v>
      </c>
      <c r="H42" s="15"/>
      <c r="I42" s="15"/>
      <c r="J42" s="35"/>
      <c r="K42" s="35"/>
      <c r="L42" s="35"/>
    </row>
    <row r="43" ht="24" spans="1:12">
      <c r="A43" s="9">
        <v>42</v>
      </c>
      <c r="B43" s="10" t="s">
        <v>1479</v>
      </c>
      <c r="C43" s="11" t="s">
        <v>643</v>
      </c>
      <c r="D43" s="20"/>
      <c r="E43" s="21"/>
      <c r="F43" s="20"/>
      <c r="G43" s="14">
        <v>42</v>
      </c>
      <c r="H43" s="15" t="s">
        <v>1597</v>
      </c>
      <c r="I43" s="15" t="s">
        <v>510</v>
      </c>
      <c r="J43" s="35"/>
      <c r="K43" s="35"/>
      <c r="L43" s="35"/>
    </row>
    <row r="44" ht="14.25" spans="1:12">
      <c r="A44" s="9">
        <v>43</v>
      </c>
      <c r="B44" s="10" t="s">
        <v>1669</v>
      </c>
      <c r="C44" s="11" t="s">
        <v>490</v>
      </c>
      <c r="D44" s="20"/>
      <c r="E44" s="21"/>
      <c r="F44" s="20"/>
      <c r="G44" s="14">
        <v>43</v>
      </c>
      <c r="H44" s="15" t="s">
        <v>1114</v>
      </c>
      <c r="I44" s="15" t="s">
        <v>2853</v>
      </c>
      <c r="J44" s="35"/>
      <c r="K44" s="35"/>
      <c r="L44" s="35"/>
    </row>
    <row r="45" ht="33.75" spans="1:12">
      <c r="A45" s="9">
        <v>44</v>
      </c>
      <c r="B45" s="10" t="s">
        <v>1436</v>
      </c>
      <c r="C45" s="11" t="s">
        <v>526</v>
      </c>
      <c r="D45" s="20"/>
      <c r="E45" s="21"/>
      <c r="F45" s="20"/>
      <c r="G45" s="14">
        <v>44</v>
      </c>
      <c r="H45" s="15" t="s">
        <v>2854</v>
      </c>
      <c r="I45" s="15" t="s">
        <v>2855</v>
      </c>
      <c r="J45" s="35"/>
      <c r="K45" s="35"/>
      <c r="L45" s="35"/>
    </row>
    <row r="46" ht="14.25" spans="1:12">
      <c r="A46" s="9">
        <v>45</v>
      </c>
      <c r="B46" s="10" t="s">
        <v>2856</v>
      </c>
      <c r="C46" s="11" t="s">
        <v>567</v>
      </c>
      <c r="D46" s="20"/>
      <c r="E46" s="21"/>
      <c r="F46" s="20"/>
      <c r="G46" s="14">
        <v>45</v>
      </c>
      <c r="H46" s="15"/>
      <c r="I46" s="15"/>
      <c r="J46" s="35"/>
      <c r="K46" s="35"/>
      <c r="L46" s="35"/>
    </row>
    <row r="47" ht="14.25" spans="1:12">
      <c r="A47" s="9">
        <v>46</v>
      </c>
      <c r="B47" s="10" t="s">
        <v>1560</v>
      </c>
      <c r="C47" s="11" t="s">
        <v>664</v>
      </c>
      <c r="D47" s="20"/>
      <c r="E47" s="21"/>
      <c r="F47" s="20"/>
      <c r="G47" s="14">
        <v>46</v>
      </c>
      <c r="H47" s="15" t="s">
        <v>1286</v>
      </c>
      <c r="I47" s="15" t="s">
        <v>512</v>
      </c>
      <c r="J47" s="35"/>
      <c r="K47" s="35"/>
      <c r="L47" s="35"/>
    </row>
    <row r="48" ht="45" spans="1:12">
      <c r="A48" s="9">
        <v>47</v>
      </c>
      <c r="B48" s="10" t="s">
        <v>2857</v>
      </c>
      <c r="C48" s="11" t="s">
        <v>2858</v>
      </c>
      <c r="D48" s="20"/>
      <c r="E48" s="21"/>
      <c r="F48" s="20"/>
      <c r="G48" s="14">
        <v>47</v>
      </c>
      <c r="H48" s="15"/>
      <c r="I48" s="15"/>
      <c r="J48" s="35"/>
      <c r="K48" s="35"/>
      <c r="L48" s="35"/>
    </row>
    <row r="49" ht="22.5" spans="1:12">
      <c r="A49" s="9">
        <v>48</v>
      </c>
      <c r="B49" s="10" t="s">
        <v>1525</v>
      </c>
      <c r="C49" s="11" t="s">
        <v>1002</v>
      </c>
      <c r="D49" s="20"/>
      <c r="E49" s="21"/>
      <c r="F49" s="20"/>
      <c r="G49" s="14">
        <v>48</v>
      </c>
      <c r="H49" s="18" t="s">
        <v>1627</v>
      </c>
      <c r="I49" s="15" t="s">
        <v>517</v>
      </c>
      <c r="J49" s="35"/>
      <c r="K49" s="35"/>
      <c r="L49" s="35"/>
    </row>
    <row r="50" ht="123.75" spans="1:12">
      <c r="A50" s="9">
        <v>49</v>
      </c>
      <c r="B50" s="10" t="s">
        <v>1146</v>
      </c>
      <c r="C50" s="11" t="s">
        <v>541</v>
      </c>
      <c r="D50" s="20"/>
      <c r="E50" s="21"/>
      <c r="F50" s="20"/>
      <c r="G50" s="14">
        <v>49</v>
      </c>
      <c r="H50" s="15" t="s">
        <v>2859</v>
      </c>
      <c r="I50" s="15" t="s">
        <v>2860</v>
      </c>
      <c r="J50" s="35"/>
      <c r="K50" s="35"/>
      <c r="L50" s="35"/>
    </row>
    <row r="51" ht="157.5" spans="1:12">
      <c r="A51" s="9">
        <v>50</v>
      </c>
      <c r="B51" s="10" t="s">
        <v>2831</v>
      </c>
      <c r="C51" s="11" t="s">
        <v>469</v>
      </c>
      <c r="D51" s="20"/>
      <c r="E51" s="21"/>
      <c r="F51" s="20"/>
      <c r="G51" s="14">
        <v>50</v>
      </c>
      <c r="H51" s="15" t="s">
        <v>2861</v>
      </c>
      <c r="I51" s="15" t="s">
        <v>2862</v>
      </c>
      <c r="J51" s="35"/>
      <c r="K51" s="35"/>
      <c r="L51" s="35"/>
    </row>
    <row r="52" ht="33.75" spans="1:12">
      <c r="A52" s="9">
        <v>51</v>
      </c>
      <c r="B52" s="10" t="s">
        <v>2837</v>
      </c>
      <c r="C52" s="11" t="s">
        <v>1723</v>
      </c>
      <c r="D52" s="21"/>
      <c r="E52" s="21"/>
      <c r="F52" s="20"/>
      <c r="G52" s="14">
        <v>51</v>
      </c>
      <c r="H52" s="15" t="s">
        <v>2863</v>
      </c>
      <c r="I52" s="15" t="s">
        <v>2864</v>
      </c>
      <c r="J52" s="35"/>
      <c r="K52" s="35"/>
      <c r="L52" s="35"/>
    </row>
    <row r="53" ht="14.25" spans="1:12">
      <c r="A53" s="20"/>
      <c r="B53" s="20"/>
      <c r="C53" s="20"/>
      <c r="D53" s="21"/>
      <c r="E53" s="21"/>
      <c r="F53" s="20"/>
      <c r="G53" s="14">
        <v>52</v>
      </c>
      <c r="H53" s="15" t="s">
        <v>1291</v>
      </c>
      <c r="I53" s="15" t="s">
        <v>522</v>
      </c>
      <c r="J53" s="35"/>
      <c r="K53" s="35"/>
      <c r="L53" s="35"/>
    </row>
    <row r="54" ht="123.75" spans="1:12">
      <c r="A54" s="20"/>
      <c r="B54" s="20"/>
      <c r="C54" s="20"/>
      <c r="D54" s="21"/>
      <c r="E54" s="21"/>
      <c r="F54" s="20"/>
      <c r="G54" s="14">
        <v>53</v>
      </c>
      <c r="H54" s="15" t="s">
        <v>2865</v>
      </c>
      <c r="I54" s="15" t="s">
        <v>2866</v>
      </c>
      <c r="J54" s="35"/>
      <c r="K54" s="35"/>
      <c r="L54" s="35"/>
    </row>
    <row r="55" ht="14.25" spans="1:12">
      <c r="A55" s="20"/>
      <c r="B55" s="20"/>
      <c r="C55" s="20"/>
      <c r="D55" s="21"/>
      <c r="E55" s="21"/>
      <c r="F55" s="20"/>
      <c r="G55" s="14">
        <v>54</v>
      </c>
      <c r="H55" s="15" t="s">
        <v>1397</v>
      </c>
      <c r="I55" s="15" t="s">
        <v>442</v>
      </c>
      <c r="J55" s="35"/>
      <c r="K55" s="35"/>
      <c r="L55" s="35"/>
    </row>
    <row r="56" ht="67.5" spans="1:12">
      <c r="A56" s="20"/>
      <c r="B56" s="20"/>
      <c r="C56" s="20"/>
      <c r="D56" s="21"/>
      <c r="E56" s="21"/>
      <c r="F56" s="20"/>
      <c r="G56" s="14">
        <v>55</v>
      </c>
      <c r="H56" s="15" t="s">
        <v>2867</v>
      </c>
      <c r="I56" s="15" t="s">
        <v>2868</v>
      </c>
      <c r="J56" s="35"/>
      <c r="K56" s="35"/>
      <c r="L56" s="35"/>
    </row>
    <row r="57" ht="14.25" spans="1:12">
      <c r="A57" s="20"/>
      <c r="B57" s="20"/>
      <c r="C57" s="20"/>
      <c r="D57" s="21"/>
      <c r="E57" s="21"/>
      <c r="F57" s="20"/>
      <c r="G57" s="14">
        <v>56</v>
      </c>
      <c r="H57" s="15" t="s">
        <v>1669</v>
      </c>
      <c r="I57" s="15" t="s">
        <v>490</v>
      </c>
      <c r="J57" s="35"/>
      <c r="K57" s="35"/>
      <c r="L57" s="35"/>
    </row>
    <row r="58" ht="22.5" spans="1:12">
      <c r="A58" s="20"/>
      <c r="B58" s="20"/>
      <c r="C58" s="20"/>
      <c r="D58" s="21"/>
      <c r="E58" s="21"/>
      <c r="F58" s="20"/>
      <c r="G58" s="14">
        <v>57</v>
      </c>
      <c r="H58" s="15" t="s">
        <v>2869</v>
      </c>
      <c r="I58" s="15" t="s">
        <v>529</v>
      </c>
      <c r="J58" s="35"/>
      <c r="K58" s="35"/>
      <c r="L58" s="35"/>
    </row>
    <row r="59" ht="33.75" spans="1:12">
      <c r="A59" s="20"/>
      <c r="B59" s="20"/>
      <c r="C59" s="20"/>
      <c r="D59" s="21"/>
      <c r="E59" s="21"/>
      <c r="F59" s="20"/>
      <c r="G59" s="14">
        <v>58</v>
      </c>
      <c r="H59" s="15" t="s">
        <v>2870</v>
      </c>
      <c r="I59" s="15" t="s">
        <v>528</v>
      </c>
      <c r="J59" s="35"/>
      <c r="K59" s="35"/>
      <c r="L59" s="35"/>
    </row>
    <row r="60" ht="14.25" spans="1:12">
      <c r="A60" s="20"/>
      <c r="B60" s="20"/>
      <c r="C60" s="20"/>
      <c r="D60" s="21"/>
      <c r="E60" s="21"/>
      <c r="F60" s="20"/>
      <c r="G60" s="14">
        <v>59</v>
      </c>
      <c r="H60" s="15" t="s">
        <v>1423</v>
      </c>
      <c r="I60" s="15" t="s">
        <v>525</v>
      </c>
      <c r="J60" s="35"/>
      <c r="K60" s="35"/>
      <c r="L60" s="35"/>
    </row>
    <row r="61" ht="14.25" spans="1:12">
      <c r="A61" s="20"/>
      <c r="B61" s="20"/>
      <c r="C61" s="20"/>
      <c r="D61" s="21"/>
      <c r="E61" s="21"/>
      <c r="F61" s="20"/>
      <c r="G61" s="14">
        <v>60</v>
      </c>
      <c r="H61" s="15"/>
      <c r="I61" s="15"/>
      <c r="J61" s="35"/>
      <c r="K61" s="35"/>
      <c r="L61" s="35"/>
    </row>
    <row r="62" ht="14.25" spans="1:12">
      <c r="A62" s="20"/>
      <c r="B62" s="20"/>
      <c r="C62" s="20"/>
      <c r="D62" s="21"/>
      <c r="E62" s="21"/>
      <c r="F62" s="20"/>
      <c r="G62" s="14">
        <v>61</v>
      </c>
      <c r="H62" s="15"/>
      <c r="I62" s="15"/>
      <c r="J62" s="35"/>
      <c r="K62" s="35"/>
      <c r="L62" s="35"/>
    </row>
    <row r="63" ht="14.25" spans="1:12">
      <c r="A63" s="20"/>
      <c r="B63" s="20"/>
      <c r="C63" s="20"/>
      <c r="D63" s="21"/>
      <c r="E63" s="21"/>
      <c r="F63" s="21"/>
      <c r="G63" s="14">
        <v>62</v>
      </c>
      <c r="H63" s="15" t="s">
        <v>2871</v>
      </c>
      <c r="I63" s="15" t="s">
        <v>538</v>
      </c>
      <c r="J63" s="35"/>
      <c r="K63" s="35"/>
      <c r="L63" s="35"/>
    </row>
    <row r="64" ht="45" spans="1:12">
      <c r="A64" s="20"/>
      <c r="B64" s="20"/>
      <c r="C64" s="20"/>
      <c r="D64" s="21"/>
      <c r="E64" s="21"/>
      <c r="F64" s="21"/>
      <c r="G64" s="14">
        <v>63</v>
      </c>
      <c r="H64" s="15" t="s">
        <v>2872</v>
      </c>
      <c r="I64" s="15" t="s">
        <v>2873</v>
      </c>
      <c r="J64" s="35"/>
      <c r="K64" s="35"/>
      <c r="L64" s="35"/>
    </row>
    <row r="65" ht="14.25" spans="1:12">
      <c r="A65" s="20"/>
      <c r="B65" s="20"/>
      <c r="C65" s="20"/>
      <c r="D65" s="21"/>
      <c r="E65" s="21"/>
      <c r="F65" s="21"/>
      <c r="G65" s="14">
        <v>64</v>
      </c>
      <c r="H65" s="15" t="s">
        <v>2874</v>
      </c>
      <c r="I65" s="15" t="s">
        <v>518</v>
      </c>
      <c r="J65" s="35"/>
      <c r="K65" s="35"/>
      <c r="L65" s="35"/>
    </row>
    <row r="66" ht="22.5" spans="1:12">
      <c r="A66" s="20"/>
      <c r="B66" s="20"/>
      <c r="C66" s="20"/>
      <c r="D66" s="21"/>
      <c r="E66" s="21"/>
      <c r="F66" s="21"/>
      <c r="G66" s="14">
        <v>65</v>
      </c>
      <c r="H66" s="15" t="s">
        <v>2875</v>
      </c>
      <c r="I66" s="15" t="s">
        <v>2876</v>
      </c>
      <c r="J66" s="35"/>
      <c r="K66" s="35"/>
      <c r="L66" s="35"/>
    </row>
    <row r="67" ht="22.5" spans="1:12">
      <c r="A67" s="20"/>
      <c r="B67" s="20"/>
      <c r="C67" s="20"/>
      <c r="D67" s="21"/>
      <c r="E67" s="21"/>
      <c r="F67" s="21"/>
      <c r="G67" s="14">
        <v>66</v>
      </c>
      <c r="H67" s="15" t="s">
        <v>2877</v>
      </c>
      <c r="I67" s="15" t="s">
        <v>534</v>
      </c>
      <c r="J67" s="35"/>
      <c r="K67" s="35"/>
      <c r="L67" s="35"/>
    </row>
    <row r="68" ht="14.25" spans="1:12">
      <c r="A68" s="20"/>
      <c r="B68" s="20"/>
      <c r="C68" s="20"/>
      <c r="D68" s="21"/>
      <c r="E68" s="21"/>
      <c r="F68" s="21"/>
      <c r="G68" s="14">
        <v>67</v>
      </c>
      <c r="H68" s="15" t="s">
        <v>2878</v>
      </c>
      <c r="I68" s="15" t="s">
        <v>536</v>
      </c>
      <c r="J68" s="35"/>
      <c r="K68" s="35"/>
      <c r="L68" s="35"/>
    </row>
    <row r="69" ht="14.25" spans="1:12">
      <c r="A69" s="20"/>
      <c r="B69" s="20"/>
      <c r="C69" s="20"/>
      <c r="D69" s="21"/>
      <c r="E69" s="21"/>
      <c r="F69" s="21"/>
      <c r="G69" s="14">
        <v>68</v>
      </c>
      <c r="H69" s="15" t="s">
        <v>1707</v>
      </c>
      <c r="I69" s="15" t="s">
        <v>537</v>
      </c>
      <c r="J69" s="35"/>
      <c r="K69" s="35"/>
      <c r="L69" s="35"/>
    </row>
    <row r="70" ht="14.25" spans="1:12">
      <c r="A70" s="20"/>
      <c r="B70" s="20"/>
      <c r="C70" s="20"/>
      <c r="D70" s="21"/>
      <c r="E70" s="21"/>
      <c r="F70" s="21"/>
      <c r="G70" s="14">
        <v>69</v>
      </c>
      <c r="H70" s="15" t="s">
        <v>1470</v>
      </c>
      <c r="I70" s="15" t="s">
        <v>535</v>
      </c>
      <c r="J70" s="35"/>
      <c r="K70" s="35"/>
      <c r="L70" s="35"/>
    </row>
    <row r="71" ht="14.25" spans="1:12">
      <c r="A71" s="20"/>
      <c r="B71" s="20"/>
      <c r="C71" s="20"/>
      <c r="D71" s="21"/>
      <c r="E71" s="21"/>
      <c r="F71" s="21"/>
      <c r="G71" s="14">
        <v>70</v>
      </c>
      <c r="H71" s="15" t="s">
        <v>2879</v>
      </c>
      <c r="I71" s="15" t="s">
        <v>551</v>
      </c>
      <c r="J71" s="35"/>
      <c r="K71" s="35"/>
      <c r="L71" s="35"/>
    </row>
    <row r="72" ht="14.25" spans="1:12">
      <c r="A72" s="20"/>
      <c r="B72" s="20"/>
      <c r="C72" s="20"/>
      <c r="D72" s="21"/>
      <c r="E72" s="21"/>
      <c r="F72" s="21"/>
      <c r="G72" s="14">
        <v>71</v>
      </c>
      <c r="H72" s="15" t="s">
        <v>1476</v>
      </c>
      <c r="I72" s="15" t="s">
        <v>541</v>
      </c>
      <c r="J72" s="35"/>
      <c r="K72" s="35"/>
      <c r="L72" s="35"/>
    </row>
    <row r="73" ht="14.25" spans="1:12">
      <c r="A73" s="20"/>
      <c r="B73" s="20"/>
      <c r="C73" s="20"/>
      <c r="D73" s="21"/>
      <c r="E73" s="21"/>
      <c r="F73" s="21"/>
      <c r="G73" s="14">
        <v>72</v>
      </c>
      <c r="H73" s="15" t="s">
        <v>2880</v>
      </c>
      <c r="I73" s="15" t="s">
        <v>540</v>
      </c>
      <c r="J73" s="35"/>
      <c r="K73" s="35"/>
      <c r="L73" s="35"/>
    </row>
    <row r="74" ht="14.25" spans="1:12">
      <c r="A74" s="20"/>
      <c r="B74" s="20"/>
      <c r="C74" s="20"/>
      <c r="D74" s="21"/>
      <c r="E74" s="21"/>
      <c r="F74" s="21"/>
      <c r="G74" s="14">
        <v>73</v>
      </c>
      <c r="H74" s="15"/>
      <c r="I74" s="15"/>
      <c r="J74" s="35"/>
      <c r="K74" s="35"/>
      <c r="L74" s="35"/>
    </row>
    <row r="75" ht="14.25" spans="1:12">
      <c r="A75" s="20"/>
      <c r="B75" s="20"/>
      <c r="C75" s="20"/>
      <c r="D75" s="21"/>
      <c r="E75" s="21"/>
      <c r="F75" s="21"/>
      <c r="G75" s="14">
        <v>74</v>
      </c>
      <c r="H75" s="15" t="s">
        <v>1490</v>
      </c>
      <c r="I75" s="15" t="s">
        <v>543</v>
      </c>
      <c r="J75" s="35"/>
      <c r="K75" s="35"/>
      <c r="L75" s="35"/>
    </row>
    <row r="76" ht="146.25" spans="1:12">
      <c r="A76" s="20"/>
      <c r="B76" s="20"/>
      <c r="C76" s="20"/>
      <c r="D76" s="21"/>
      <c r="E76" s="21"/>
      <c r="F76" s="21"/>
      <c r="G76" s="14">
        <v>75</v>
      </c>
      <c r="H76" s="15" t="s">
        <v>2881</v>
      </c>
      <c r="I76" s="15" t="s">
        <v>2882</v>
      </c>
      <c r="J76" s="35"/>
      <c r="K76" s="35"/>
      <c r="L76" s="35"/>
    </row>
    <row r="77" ht="22.5" spans="1:12">
      <c r="A77" s="20"/>
      <c r="B77" s="20"/>
      <c r="C77" s="20"/>
      <c r="D77" s="21"/>
      <c r="E77" s="21"/>
      <c r="F77" s="21"/>
      <c r="G77" s="14">
        <v>76</v>
      </c>
      <c r="H77" s="15" t="s">
        <v>2883</v>
      </c>
      <c r="I77" s="15" t="s">
        <v>544</v>
      </c>
      <c r="J77" s="35"/>
      <c r="K77" s="35"/>
      <c r="L77" s="35"/>
    </row>
    <row r="78" ht="33.75" spans="1:12">
      <c r="A78" s="20"/>
      <c r="B78" s="20"/>
      <c r="C78" s="20"/>
      <c r="D78" s="21"/>
      <c r="E78" s="21"/>
      <c r="F78" s="21"/>
      <c r="G78" s="14">
        <v>77</v>
      </c>
      <c r="H78" s="15" t="s">
        <v>2884</v>
      </c>
      <c r="I78" s="15" t="s">
        <v>1319</v>
      </c>
      <c r="J78" s="35"/>
      <c r="K78" s="35"/>
      <c r="L78" s="35"/>
    </row>
    <row r="79" ht="14.25" spans="1:12">
      <c r="A79" s="20"/>
      <c r="B79" s="20"/>
      <c r="C79" s="20"/>
      <c r="D79" s="21"/>
      <c r="E79" s="21"/>
      <c r="F79" s="21"/>
      <c r="G79" s="14">
        <v>78</v>
      </c>
      <c r="H79" s="15" t="s">
        <v>1055</v>
      </c>
      <c r="I79" s="15" t="s">
        <v>547</v>
      </c>
      <c r="J79" s="35"/>
      <c r="K79" s="35"/>
      <c r="L79" s="35"/>
    </row>
    <row r="80" ht="90" spans="1:12">
      <c r="A80" s="20"/>
      <c r="B80" s="20"/>
      <c r="C80" s="20"/>
      <c r="D80" s="21"/>
      <c r="E80" s="21"/>
      <c r="F80" s="21"/>
      <c r="G80" s="14">
        <v>79</v>
      </c>
      <c r="H80" s="15" t="s">
        <v>2885</v>
      </c>
      <c r="I80" s="15" t="s">
        <v>2886</v>
      </c>
      <c r="J80" s="35"/>
      <c r="K80" s="35"/>
      <c r="L80" s="35"/>
    </row>
    <row r="81" ht="14.25" spans="1:12">
      <c r="A81" s="20"/>
      <c r="B81" s="20"/>
      <c r="C81" s="20"/>
      <c r="D81" s="21"/>
      <c r="E81" s="21"/>
      <c r="F81" s="21"/>
      <c r="G81" s="14">
        <v>80</v>
      </c>
      <c r="H81" s="15"/>
      <c r="I81" s="15"/>
      <c r="J81" s="35"/>
      <c r="K81" s="35"/>
      <c r="L81" s="35"/>
    </row>
    <row r="82" ht="22.5" spans="1:12">
      <c r="A82" s="20"/>
      <c r="B82" s="20"/>
      <c r="C82" s="20"/>
      <c r="D82" s="21"/>
      <c r="E82" s="21"/>
      <c r="F82" s="21"/>
      <c r="G82" s="14">
        <v>81</v>
      </c>
      <c r="H82" s="15" t="s">
        <v>1735</v>
      </c>
      <c r="I82" s="15" t="s">
        <v>550</v>
      </c>
      <c r="J82" s="35"/>
      <c r="K82" s="35"/>
      <c r="L82" s="35"/>
    </row>
    <row r="83" ht="33.75" spans="1:12">
      <c r="A83" s="20"/>
      <c r="B83" s="20"/>
      <c r="C83" s="20"/>
      <c r="D83" s="21"/>
      <c r="E83" s="21"/>
      <c r="F83" s="21"/>
      <c r="G83" s="14">
        <v>82</v>
      </c>
      <c r="H83" s="15" t="s">
        <v>2887</v>
      </c>
      <c r="I83" s="15" t="s">
        <v>2888</v>
      </c>
      <c r="J83" s="35"/>
      <c r="K83" s="35"/>
      <c r="L83" s="35"/>
    </row>
    <row r="84" ht="22.5" spans="1:12">
      <c r="A84" s="20"/>
      <c r="B84" s="20"/>
      <c r="C84" s="20"/>
      <c r="D84" s="21"/>
      <c r="E84" s="21"/>
      <c r="F84" s="21"/>
      <c r="G84" s="14">
        <v>83</v>
      </c>
      <c r="H84" s="15" t="s">
        <v>2889</v>
      </c>
      <c r="I84" s="15" t="s">
        <v>2890</v>
      </c>
      <c r="J84" s="35"/>
      <c r="K84" s="35"/>
      <c r="L84" s="35"/>
    </row>
  </sheetData>
  <mergeCells count="4">
    <mergeCell ref="A1:C1"/>
    <mergeCell ref="D1:F1"/>
    <mergeCell ref="G1:I1"/>
    <mergeCell ref="J1:L1"/>
  </mergeCells>
  <conditionalFormatting sqref="H2:I2">
    <cfRule type="duplicateValues" dxfId="2" priority="5"/>
  </conditionalFormatting>
  <conditionalFormatting sqref="I2">
    <cfRule type="duplicateValues" dxfId="2" priority="4"/>
  </conditionalFormatting>
  <conditionalFormatting sqref="H10:I10">
    <cfRule type="duplicateValues" dxfId="2" priority="9"/>
  </conditionalFormatting>
  <conditionalFormatting sqref="I10">
    <cfRule type="duplicateValues" dxfId="2" priority="8"/>
  </conditionalFormatting>
  <conditionalFormatting sqref="I12">
    <cfRule type="duplicateValues" dxfId="2" priority="27"/>
  </conditionalFormatting>
  <conditionalFormatting sqref="I28">
    <cfRule type="duplicateValues" dxfId="2" priority="7"/>
    <cfRule type="duplicateValues" dxfId="2" priority="6"/>
  </conditionalFormatting>
  <conditionalFormatting sqref="H74:I74">
    <cfRule type="duplicateValues" dxfId="2" priority="25"/>
  </conditionalFormatting>
  <conditionalFormatting sqref="I74">
    <cfRule type="duplicateValues" dxfId="2" priority="23"/>
  </conditionalFormatting>
  <conditionalFormatting sqref="H75:I75">
    <cfRule type="duplicateValues" dxfId="2" priority="24"/>
  </conditionalFormatting>
  <conditionalFormatting sqref="I75">
    <cfRule type="duplicateValues" dxfId="2" priority="22"/>
  </conditionalFormatting>
  <conditionalFormatting sqref="H81">
    <cfRule type="duplicateValues" dxfId="2" priority="13"/>
  </conditionalFormatting>
  <conditionalFormatting sqref="I81">
    <cfRule type="duplicateValues" dxfId="2" priority="15"/>
    <cfRule type="duplicateValues" dxfId="2" priority="14"/>
  </conditionalFormatting>
  <conditionalFormatting sqref="H76:H77">
    <cfRule type="duplicateValues" dxfId="2" priority="19"/>
  </conditionalFormatting>
  <conditionalFormatting sqref="H78:H80">
    <cfRule type="duplicateValues" dxfId="2" priority="16"/>
  </conditionalFormatting>
  <conditionalFormatting sqref="H82:H84">
    <cfRule type="duplicateValues" dxfId="2" priority="10"/>
  </conditionalFormatting>
  <conditionalFormatting sqref="I76:I77">
    <cfRule type="duplicateValues" dxfId="2" priority="21"/>
    <cfRule type="duplicateValues" dxfId="2" priority="20"/>
  </conditionalFormatting>
  <conditionalFormatting sqref="I78:I80">
    <cfRule type="duplicateValues" dxfId="2" priority="18"/>
    <cfRule type="duplicateValues" dxfId="2" priority="17"/>
  </conditionalFormatting>
  <conditionalFormatting sqref="I82:I84">
    <cfRule type="duplicateValues" dxfId="2" priority="12"/>
    <cfRule type="duplicateValues" dxfId="2" priority="11"/>
  </conditionalFormatting>
  <conditionalFormatting sqref="L2:L19">
    <cfRule type="duplicateValues" dxfId="2" priority="1"/>
  </conditionalFormatting>
  <conditionalFormatting sqref="K2:L19">
    <cfRule type="duplicateValues" dxfId="2" priority="3"/>
    <cfRule type="duplicateValues" dxfId="2" priority="2"/>
  </conditionalFormatting>
  <conditionalFormatting sqref="H11:I11 H13:I27 H12 H3:I9 H28 H29:I73">
    <cfRule type="duplicateValues" dxfId="2" priority="28"/>
  </conditionalFormatting>
  <conditionalFormatting sqref="I29:I73 I11:I27 I3:I9">
    <cfRule type="duplicateValues" dxfId="2" priority="26"/>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98" customFormat="1" ht="27" spans="2:12">
      <c r="B1" s="699" t="s">
        <v>174</v>
      </c>
      <c r="C1" s="699"/>
      <c r="D1" s="699"/>
      <c r="E1" s="699"/>
      <c r="F1" s="699"/>
      <c r="G1" s="699"/>
      <c r="H1" s="699"/>
      <c r="I1" s="699"/>
      <c r="J1" s="699"/>
      <c r="K1" s="699"/>
      <c r="L1" s="710" t="s">
        <v>175</v>
      </c>
    </row>
    <row r="2" s="698" customFormat="1" ht="20.25" spans="2:2">
      <c r="B2" s="700" t="s">
        <v>176</v>
      </c>
    </row>
    <row r="3" s="698" customFormat="1" ht="14.25" spans="2:2">
      <c r="B3" s="701" t="s">
        <v>177</v>
      </c>
    </row>
    <row r="4" s="698" customFormat="1" ht="14.25" spans="2:2">
      <c r="B4" s="701" t="s">
        <v>178</v>
      </c>
    </row>
    <row r="5" s="698" customFormat="1" ht="14.25" spans="2:6">
      <c r="B5" s="701" t="s">
        <v>179</v>
      </c>
      <c r="C5" s="701"/>
      <c r="D5" s="701"/>
      <c r="E5" s="701"/>
      <c r="F5" s="701"/>
    </row>
    <row r="6" s="698" customFormat="1" ht="14.25" spans="2:6">
      <c r="B6" s="701" t="s">
        <v>180</v>
      </c>
      <c r="C6" s="701"/>
      <c r="D6" s="701"/>
      <c r="E6" s="701"/>
      <c r="F6" s="701"/>
    </row>
    <row r="7" s="698" customFormat="1" ht="14.25" spans="2:2">
      <c r="B7" s="702" t="s">
        <v>181</v>
      </c>
    </row>
    <row r="8" s="698" customFormat="1" ht="14.25" spans="2:2">
      <c r="B8" s="701" t="s">
        <v>182</v>
      </c>
    </row>
    <row r="9" s="698" customFormat="1" ht="14.25" spans="2:2">
      <c r="B9" s="701" t="s">
        <v>183</v>
      </c>
    </row>
    <row r="10" s="698" customFormat="1" ht="14.25" spans="2:2">
      <c r="B10" s="701" t="s">
        <v>184</v>
      </c>
    </row>
    <row r="11" s="698" customFormat="1" ht="14.25" spans="2:2">
      <c r="B11" s="701" t="s">
        <v>185</v>
      </c>
    </row>
    <row r="12" s="698" customFormat="1" ht="14.25" spans="2:2">
      <c r="B12" s="703" t="s">
        <v>186</v>
      </c>
    </row>
    <row r="13" s="698" customFormat="1" ht="14.25" spans="2:2">
      <c r="B13" s="701" t="s">
        <v>187</v>
      </c>
    </row>
    <row r="14" s="698" customFormat="1" ht="14.25" spans="2:2">
      <c r="B14" s="704" t="s">
        <v>188</v>
      </c>
    </row>
    <row r="15" s="698" customFormat="1" ht="14.25" spans="2:2">
      <c r="B15" s="704" t="s">
        <v>189</v>
      </c>
    </row>
    <row r="16" s="698" customFormat="1" ht="14.25" spans="2:2">
      <c r="B16" s="704" t="s">
        <v>190</v>
      </c>
    </row>
    <row r="17" s="698" customFormat="1" ht="14.25" spans="2:2">
      <c r="B17" s="704" t="s">
        <v>191</v>
      </c>
    </row>
    <row r="18" s="698" customFormat="1" ht="14.25" spans="2:2">
      <c r="B18" s="701" t="s">
        <v>192</v>
      </c>
    </row>
    <row r="19" s="698" customFormat="1" ht="14.25" spans="2:11">
      <c r="B19" s="701" t="s">
        <v>193</v>
      </c>
      <c r="C19" s="705"/>
      <c r="D19" s="705"/>
      <c r="E19" s="705"/>
      <c r="F19" s="705"/>
      <c r="G19" s="705"/>
      <c r="H19" s="705"/>
      <c r="I19" s="705"/>
      <c r="J19" s="705"/>
      <c r="K19" s="705"/>
    </row>
    <row r="20" s="698" customFormat="1" ht="14.25" spans="2:11">
      <c r="B20" s="701" t="s">
        <v>194</v>
      </c>
      <c r="C20" s="705"/>
      <c r="D20" s="705"/>
      <c r="E20" s="705"/>
      <c r="F20" s="705"/>
      <c r="G20" s="705"/>
      <c r="H20" s="705"/>
      <c r="I20" s="705"/>
      <c r="J20" s="705"/>
      <c r="K20" s="705"/>
    </row>
    <row r="21" s="698" customFormat="1" ht="14.25" spans="2:11">
      <c r="B21" s="701" t="s">
        <v>195</v>
      </c>
      <c r="C21" s="705"/>
      <c r="D21" s="705"/>
      <c r="E21" s="705"/>
      <c r="F21" s="705"/>
      <c r="G21" s="705"/>
      <c r="H21" s="705"/>
      <c r="I21" s="705"/>
      <c r="J21" s="705"/>
      <c r="K21" s="705"/>
    </row>
    <row r="22" s="698" customFormat="1" ht="14.25" spans="3:11">
      <c r="C22" s="705"/>
      <c r="D22" s="705"/>
      <c r="E22" s="705"/>
      <c r="F22" s="705"/>
      <c r="G22" s="705"/>
      <c r="H22" s="705"/>
      <c r="I22" s="705"/>
      <c r="J22" s="705"/>
      <c r="K22" s="705"/>
    </row>
    <row r="23" s="698" customFormat="1" ht="20.25" spans="2:2">
      <c r="B23" s="700" t="s">
        <v>196</v>
      </c>
    </row>
    <row r="24" s="698" customFormat="1" ht="14.25" spans="2:2">
      <c r="B24" s="701" t="s">
        <v>197</v>
      </c>
    </row>
    <row r="25" s="698" customFormat="1" ht="14.25" spans="2:2">
      <c r="B25" s="701" t="s">
        <v>198</v>
      </c>
    </row>
    <row r="26" s="698" customFormat="1" ht="14.25" spans="2:10">
      <c r="B26" s="701" t="s">
        <v>199</v>
      </c>
      <c r="C26" s="706"/>
      <c r="D26" s="706"/>
      <c r="E26" s="706"/>
      <c r="F26" s="706"/>
      <c r="G26" s="706"/>
      <c r="H26" s="706"/>
      <c r="I26" s="706"/>
      <c r="J26" s="706"/>
    </row>
    <row r="27" s="698" customFormat="1" ht="14.25" spans="2:10">
      <c r="B27" s="701" t="s">
        <v>200</v>
      </c>
      <c r="C27" s="706"/>
      <c r="D27" s="706"/>
      <c r="E27" s="706"/>
      <c r="F27" s="706"/>
      <c r="G27" s="706"/>
      <c r="H27" s="706"/>
      <c r="I27" s="706"/>
      <c r="J27" s="706"/>
    </row>
    <row r="28" s="698" customFormat="1" ht="14.25" spans="2:10">
      <c r="B28" s="706"/>
      <c r="C28" s="706"/>
      <c r="D28" s="706"/>
      <c r="E28" s="706"/>
      <c r="F28" s="706"/>
      <c r="G28" s="706"/>
      <c r="H28" s="706"/>
      <c r="I28" s="706"/>
      <c r="J28" s="706"/>
    </row>
    <row r="29" s="698" customFormat="1" ht="14.25" spans="2:2">
      <c r="B29" s="701" t="s">
        <v>201</v>
      </c>
    </row>
    <row r="30" s="698" customFormat="1" ht="14.25" spans="2:2">
      <c r="B30" s="701" t="s">
        <v>202</v>
      </c>
    </row>
    <row r="31" s="698" customFormat="1" ht="14.25" spans="2:2">
      <c r="B31" s="701" t="s">
        <v>203</v>
      </c>
    </row>
    <row r="32" s="698" customFormat="1" ht="14.25" spans="2:2">
      <c r="B32" s="701" t="s">
        <v>204</v>
      </c>
    </row>
    <row r="33" s="698" customFormat="1" ht="14.25" spans="2:2">
      <c r="B33" s="701" t="s">
        <v>205</v>
      </c>
    </row>
    <row r="34" s="698" customFormat="1" ht="14.25" spans="2:2">
      <c r="B34" s="701" t="s">
        <v>206</v>
      </c>
    </row>
    <row r="35" s="698" customFormat="1" ht="14.25"/>
    <row r="36" s="698" customFormat="1" ht="20.25" spans="2:2">
      <c r="B36" s="700" t="s">
        <v>207</v>
      </c>
    </row>
    <row r="37" s="698" customFormat="1" ht="14.25" spans="2:2">
      <c r="B37" s="701" t="s">
        <v>208</v>
      </c>
    </row>
    <row r="38" s="698" customFormat="1" ht="14.25" spans="2:2">
      <c r="B38" s="701" t="s">
        <v>209</v>
      </c>
    </row>
    <row r="39" s="698" customFormat="1" ht="14.25" spans="2:2">
      <c r="B39" s="701" t="s">
        <v>210</v>
      </c>
    </row>
    <row r="40" s="698" customFormat="1" ht="14.25" spans="2:2">
      <c r="B40" s="701" t="s">
        <v>211</v>
      </c>
    </row>
    <row r="41" s="698" customFormat="1" ht="14.25" spans="2:2">
      <c r="B41" s="701" t="s">
        <v>212</v>
      </c>
    </row>
    <row r="42" s="698" customFormat="1" ht="14.25" spans="2:2">
      <c r="B42" s="701" t="s">
        <v>213</v>
      </c>
    </row>
    <row r="43" s="698" customFormat="1" ht="14.25" spans="2:2">
      <c r="B43" s="701" t="s">
        <v>214</v>
      </c>
    </row>
    <row r="44" s="698" customFormat="1" ht="14.25" spans="2:2">
      <c r="B44" s="701" t="s">
        <v>215</v>
      </c>
    </row>
    <row r="45" s="698" customFormat="1" ht="14.25" spans="2:2">
      <c r="B45" s="701" t="s">
        <v>216</v>
      </c>
    </row>
    <row r="46" s="698" customFormat="1" ht="14.25" spans="2:2">
      <c r="B46" s="701" t="s">
        <v>217</v>
      </c>
    </row>
    <row r="47" s="698" customFormat="1" ht="14.25" spans="2:2">
      <c r="B47" s="701" t="s">
        <v>218</v>
      </c>
    </row>
    <row r="48" s="698" customFormat="1" ht="14.25"/>
    <row r="49" s="698" customFormat="1" ht="14.25" spans="2:2">
      <c r="B49" s="701" t="s">
        <v>219</v>
      </c>
    </row>
    <row r="50" s="698" customFormat="1" ht="14.25" spans="2:2">
      <c r="B50" s="701" t="s">
        <v>220</v>
      </c>
    </row>
    <row r="51" s="698" customFormat="1" ht="14.25" spans="2:2">
      <c r="B51" s="701" t="s">
        <v>221</v>
      </c>
    </row>
    <row r="52" s="698" customFormat="1" ht="14.25" spans="2:2">
      <c r="B52" s="701" t="s">
        <v>222</v>
      </c>
    </row>
    <row r="53" s="698" customFormat="1" ht="14.25" spans="2:2">
      <c r="B53" s="701" t="s">
        <v>223</v>
      </c>
    </row>
    <row r="54" s="698" customFormat="1" ht="14.25" spans="2:2">
      <c r="B54" s="701" t="s">
        <v>224</v>
      </c>
    </row>
    <row r="55" s="698" customFormat="1" ht="14.25" spans="2:2">
      <c r="B55" s="701" t="s">
        <v>225</v>
      </c>
    </row>
    <row r="56" s="698" customFormat="1" ht="14.25" spans="2:2">
      <c r="B56" s="701" t="s">
        <v>226</v>
      </c>
    </row>
    <row r="57" s="698" customFormat="1" ht="14.25" spans="2:2">
      <c r="B57" s="701" t="s">
        <v>227</v>
      </c>
    </row>
    <row r="58" s="698" customFormat="1" ht="14.25" spans="2:2">
      <c r="B58" s="701" t="s">
        <v>228</v>
      </c>
    </row>
    <row r="59" s="698" customFormat="1" ht="14.25" spans="2:2">
      <c r="B59" s="701" t="s">
        <v>229</v>
      </c>
    </row>
    <row r="60" s="698" customFormat="1" ht="12.75" customHeight="1" spans="2:18">
      <c r="B60" s="707" t="s">
        <v>230</v>
      </c>
      <c r="C60" s="704"/>
      <c r="D60" s="704"/>
      <c r="E60" s="704"/>
      <c r="F60" s="704"/>
      <c r="G60" s="704"/>
      <c r="H60" s="704"/>
      <c r="I60" s="704"/>
      <c r="J60" s="704"/>
      <c r="K60" s="711"/>
      <c r="L60" s="711"/>
      <c r="M60" s="711"/>
      <c r="N60" s="711"/>
      <c r="O60" s="711"/>
      <c r="P60" s="712"/>
      <c r="Q60" s="712"/>
      <c r="R60" s="712"/>
    </row>
    <row r="61" s="698" customFormat="1" ht="12.75" customHeight="1" spans="2:18">
      <c r="B61" s="707" t="s">
        <v>231</v>
      </c>
      <c r="C61" s="704"/>
      <c r="D61" s="704"/>
      <c r="E61" s="704"/>
      <c r="F61" s="704"/>
      <c r="G61" s="704"/>
      <c r="H61" s="704"/>
      <c r="I61" s="704"/>
      <c r="J61" s="704"/>
      <c r="K61" s="711"/>
      <c r="L61" s="711"/>
      <c r="M61" s="711"/>
      <c r="N61" s="711"/>
      <c r="O61" s="711"/>
      <c r="P61" s="712"/>
      <c r="Q61" s="712"/>
      <c r="R61" s="712"/>
    </row>
    <row r="62" s="698" customFormat="1" ht="12.75" customHeight="1" spans="2:18">
      <c r="B62" s="707" t="s">
        <v>232</v>
      </c>
      <c r="C62" s="704"/>
      <c r="D62" s="704"/>
      <c r="E62" s="704"/>
      <c r="F62" s="704"/>
      <c r="G62" s="704"/>
      <c r="H62" s="704"/>
      <c r="I62" s="704"/>
      <c r="J62" s="704"/>
      <c r="K62" s="711"/>
      <c r="L62" s="711"/>
      <c r="M62" s="711"/>
      <c r="N62" s="711"/>
      <c r="O62" s="711"/>
      <c r="P62" s="712"/>
      <c r="Q62" s="712"/>
      <c r="R62" s="712"/>
    </row>
    <row r="63" s="698" customFormat="1" ht="12.75" customHeight="1" spans="2:19">
      <c r="B63" s="708" t="s">
        <v>233</v>
      </c>
      <c r="C63" s="709"/>
      <c r="D63" s="709"/>
      <c r="E63" s="709"/>
      <c r="F63" s="709"/>
      <c r="G63" s="709"/>
      <c r="H63" s="709"/>
      <c r="I63" s="709"/>
      <c r="J63" s="709"/>
      <c r="K63" s="709"/>
      <c r="L63" s="709"/>
      <c r="M63" s="709"/>
      <c r="N63" s="709"/>
      <c r="O63" s="709"/>
      <c r="P63" s="709"/>
      <c r="Q63" s="709"/>
      <c r="R63" s="709"/>
      <c r="S63" s="709"/>
    </row>
    <row r="64" s="698" customFormat="1" ht="12.75" customHeight="1" spans="2:19">
      <c r="B64" s="708" t="s">
        <v>234</v>
      </c>
      <c r="C64" s="709"/>
      <c r="D64" s="709"/>
      <c r="E64" s="709"/>
      <c r="F64" s="709"/>
      <c r="G64" s="709"/>
      <c r="H64" s="709"/>
      <c r="I64" s="709"/>
      <c r="J64" s="709"/>
      <c r="K64" s="709"/>
      <c r="L64" s="709"/>
      <c r="M64" s="709"/>
      <c r="N64" s="709"/>
      <c r="O64" s="709"/>
      <c r="P64" s="709"/>
      <c r="Q64" s="709"/>
      <c r="R64" s="709"/>
      <c r="S64" s="709"/>
    </row>
    <row r="65" s="698" customFormat="1" ht="12.75" customHeight="1" spans="2:3">
      <c r="B65" s="708" t="s">
        <v>235</v>
      </c>
      <c r="C65" s="713"/>
    </row>
    <row r="66" s="698" customFormat="1" ht="12.75" customHeight="1" spans="2:3">
      <c r="B66" s="708" t="s">
        <v>236</v>
      </c>
      <c r="C66" s="713"/>
    </row>
    <row r="67" s="698" customFormat="1" ht="12.75" customHeight="1" spans="2:3">
      <c r="B67" s="708" t="s">
        <v>237</v>
      </c>
      <c r="C67" s="713"/>
    </row>
    <row r="68" s="698" customFormat="1" ht="12.75" customHeight="1" spans="2:3">
      <c r="B68" s="708" t="s">
        <v>238</v>
      </c>
      <c r="C68" s="713"/>
    </row>
    <row r="69" s="698" customFormat="1" ht="12.75" customHeight="1" spans="2:3">
      <c r="B69" s="708" t="s">
        <v>239</v>
      </c>
      <c r="C69" s="713"/>
    </row>
    <row r="70" s="698" customFormat="1" ht="12.75" customHeight="1" spans="2:3">
      <c r="B70" s="708" t="s">
        <v>240</v>
      </c>
      <c r="C70" s="713"/>
    </row>
    <row r="71" s="698" customFormat="1" ht="12.75" customHeight="1" spans="2:3">
      <c r="B71" s="708" t="s">
        <v>241</v>
      </c>
      <c r="C71" s="713"/>
    </row>
    <row r="72" s="698" customFormat="1" ht="12.75" customHeight="1" spans="2:3">
      <c r="B72" s="708" t="s">
        <v>242</v>
      </c>
      <c r="C72" s="713"/>
    </row>
    <row r="73" s="698" customFormat="1" ht="12.75" customHeight="1" spans="2:3">
      <c r="B73" s="708" t="s">
        <v>243</v>
      </c>
      <c r="C73" s="713"/>
    </row>
    <row r="74" s="698" customFormat="1" ht="12.75" customHeight="1" spans="2:3">
      <c r="B74" s="708" t="s">
        <v>244</v>
      </c>
      <c r="C74" s="713"/>
    </row>
    <row r="75" s="698" customFormat="1" ht="12" customHeight="1" spans="2:18">
      <c r="B75" s="714" t="s">
        <v>245</v>
      </c>
      <c r="C75" s="715"/>
      <c r="D75" s="715"/>
      <c r="E75" s="715"/>
      <c r="F75" s="715"/>
      <c r="G75" s="715"/>
      <c r="H75" s="715"/>
      <c r="I75" s="715"/>
      <c r="J75" s="715"/>
      <c r="K75" s="711"/>
      <c r="L75" s="711"/>
      <c r="M75" s="711"/>
      <c r="N75" s="711"/>
      <c r="O75" s="711"/>
      <c r="P75" s="712"/>
      <c r="Q75" s="712"/>
      <c r="R75" s="712"/>
    </row>
    <row r="76" s="698" customFormat="1" ht="12" customHeight="1" spans="2:18">
      <c r="B76" s="714"/>
      <c r="C76" s="715"/>
      <c r="D76" s="715"/>
      <c r="E76" s="715"/>
      <c r="F76" s="715"/>
      <c r="G76" s="715"/>
      <c r="H76" s="715"/>
      <c r="I76" s="715"/>
      <c r="J76" s="715"/>
      <c r="K76" s="711"/>
      <c r="L76" s="711"/>
      <c r="M76" s="711"/>
      <c r="N76" s="711"/>
      <c r="O76" s="711"/>
      <c r="P76" s="712"/>
      <c r="Q76" s="712"/>
      <c r="R76" s="712"/>
    </row>
    <row r="77" s="698" customFormat="1" ht="12.75" customHeight="1" spans="1:2">
      <c r="A77" s="704"/>
      <c r="B77" s="701" t="s">
        <v>246</v>
      </c>
    </row>
    <row r="78" s="698" customFormat="1" ht="12.75" customHeight="1" spans="1:2">
      <c r="A78" s="704"/>
      <c r="B78" s="701" t="s">
        <v>247</v>
      </c>
    </row>
    <row r="79" s="698" customFormat="1" ht="14.25" spans="2:2">
      <c r="B79" s="701" t="s">
        <v>248</v>
      </c>
    </row>
    <row r="80" s="698" customFormat="1" ht="14.25" spans="2:2">
      <c r="B80" s="701" t="s">
        <v>249</v>
      </c>
    </row>
    <row r="81" s="698" customFormat="1" ht="14.25"/>
    <row r="82" s="698" customFormat="1" ht="20.25" spans="2:2">
      <c r="B82" s="700" t="s">
        <v>250</v>
      </c>
    </row>
    <row r="83" s="698" customFormat="1" ht="14.25" spans="2:2">
      <c r="B83" s="701" t="s">
        <v>251</v>
      </c>
    </row>
    <row r="84" s="698" customFormat="1" ht="14.25" spans="2:2">
      <c r="B84" s="701" t="s">
        <v>252</v>
      </c>
    </row>
    <row r="85" s="698" customFormat="1" ht="14.25" spans="2:2">
      <c r="B85" s="701" t="s">
        <v>253</v>
      </c>
    </row>
    <row r="86" s="698" customFormat="1" ht="14.25" spans="2:2">
      <c r="B86" s="701" t="s">
        <v>254</v>
      </c>
    </row>
    <row r="87" s="698" customFormat="1" ht="14.25" spans="2:2">
      <c r="B87" s="701" t="s">
        <v>255</v>
      </c>
    </row>
    <row r="88" s="698" customFormat="1" ht="14.25" spans="2:2">
      <c r="B88" s="701" t="s">
        <v>256</v>
      </c>
    </row>
    <row r="89" s="698" customFormat="1" ht="14.25" spans="2:2">
      <c r="B89" s="701" t="s">
        <v>257</v>
      </c>
    </row>
    <row r="90" s="698" customFormat="1" ht="14.25" spans="2:2">
      <c r="B90" s="701" t="s">
        <v>258</v>
      </c>
    </row>
    <row r="91" s="698" customFormat="1" ht="14.25" spans="2:2">
      <c r="B91" s="701" t="s">
        <v>259</v>
      </c>
    </row>
    <row r="92" s="698" customFormat="1" ht="14.25" spans="2:2">
      <c r="B92" s="701" t="s">
        <v>260</v>
      </c>
    </row>
    <row r="93" s="698" customFormat="1" ht="14.25" spans="2:2">
      <c r="B93" s="703" t="s">
        <v>261</v>
      </c>
    </row>
    <row r="94" s="698" customFormat="1" ht="14.25" spans="2:2">
      <c r="B94" s="703" t="s">
        <v>262</v>
      </c>
    </row>
    <row r="95" s="698" customFormat="1" ht="14.25" spans="2:2">
      <c r="B95" s="703" t="s">
        <v>263</v>
      </c>
    </row>
    <row r="96" s="698" customFormat="1" ht="14.25" spans="2:2">
      <c r="B96" s="703" t="s">
        <v>264</v>
      </c>
    </row>
    <row r="97" s="698" customFormat="1" ht="14.25" spans="2:2">
      <c r="B97" s="703" t="s">
        <v>265</v>
      </c>
    </row>
    <row r="98" s="698" customFormat="1" ht="14.25" spans="2:2">
      <c r="B98" s="703" t="s">
        <v>266</v>
      </c>
    </row>
    <row r="99" s="698" customFormat="1" ht="14.25" spans="2:2">
      <c r="B99" s="703" t="s">
        <v>267</v>
      </c>
    </row>
    <row r="100" s="698" customFormat="1" ht="14.25"/>
    <row r="101" s="698" customFormat="1" ht="20.25" spans="2:2">
      <c r="B101" s="700" t="s">
        <v>268</v>
      </c>
    </row>
    <row r="102" s="698" customFormat="1" ht="14.25" spans="2:2">
      <c r="B102" s="701" t="s">
        <v>269</v>
      </c>
    </row>
    <row r="103" s="698" customFormat="1" ht="14.25" spans="2:2">
      <c r="B103" s="701" t="s">
        <v>270</v>
      </c>
    </row>
    <row r="104" s="698" customFormat="1" ht="14.25" spans="2:2">
      <c r="B104" s="701" t="s">
        <v>271</v>
      </c>
    </row>
    <row r="105" s="698" customFormat="1" ht="14.25" spans="2:2">
      <c r="B105" s="701" t="s">
        <v>272</v>
      </c>
    </row>
    <row r="106" s="698" customFormat="1" ht="14.25" spans="2:2">
      <c r="B106" s="701" t="s">
        <v>273</v>
      </c>
    </row>
    <row r="107" s="698" customFormat="1" ht="14.25" spans="2:2">
      <c r="B107" s="701" t="s">
        <v>274</v>
      </c>
    </row>
    <row r="108" s="698" customFormat="1" ht="14.25" spans="2:2">
      <c r="B108" s="701" t="s">
        <v>275</v>
      </c>
    </row>
    <row r="109" s="698" customFormat="1" ht="14.25" spans="2:2">
      <c r="B109" s="701" t="s">
        <v>276</v>
      </c>
    </row>
    <row r="110" s="698" customFormat="1" ht="14.25" spans="2:2">
      <c r="B110" s="701" t="s">
        <v>277</v>
      </c>
    </row>
    <row r="111" s="698" customFormat="1" ht="14.25" spans="2:2">
      <c r="B111" s="701" t="s">
        <v>278</v>
      </c>
    </row>
    <row r="112" s="698" customFormat="1" ht="14.25"/>
    <row r="113" s="698" customFormat="1" ht="14.25"/>
    <row r="114" s="698" customFormat="1" ht="14.25"/>
    <row r="115" s="698" customFormat="1" ht="14.25"/>
    <row r="116" s="698" customFormat="1" ht="14.25"/>
    <row r="117" s="698" customFormat="1" ht="14.25"/>
    <row r="118" s="698" customFormat="1" ht="14.25"/>
    <row r="119" s="698" customFormat="1" ht="14.25"/>
    <row r="120" s="698" customFormat="1" ht="14.25"/>
    <row r="121" s="698" customFormat="1" ht="14.25"/>
    <row r="122" s="698" customFormat="1" ht="14.25"/>
    <row r="123" s="698" customFormat="1" ht="14.25"/>
    <row r="124" s="698"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I1"/>
    </sheetView>
  </sheetViews>
  <sheetFormatPr defaultColWidth="9" defaultRowHeight="13.5"/>
  <cols>
    <col min="1" max="9" width="15.625" customWidth="1"/>
  </cols>
  <sheetData>
    <row r="1" ht="26.25" spans="1:10">
      <c r="A1" s="656" t="s">
        <v>279</v>
      </c>
      <c r="B1" s="657"/>
      <c r="C1" s="657"/>
      <c r="D1" s="657"/>
      <c r="E1" s="657"/>
      <c r="F1" s="657"/>
      <c r="G1" s="657"/>
      <c r="H1" s="657"/>
      <c r="I1" s="686"/>
      <c r="J1" s="37" t="s">
        <v>62</v>
      </c>
    </row>
    <row r="2" ht="14.25" spans="1:9">
      <c r="A2" s="658" t="s">
        <v>280</v>
      </c>
      <c r="B2" s="659"/>
      <c r="C2" s="659"/>
      <c r="D2" s="659"/>
      <c r="E2" s="659"/>
      <c r="F2" s="659"/>
      <c r="G2" s="659"/>
      <c r="H2" s="659"/>
      <c r="I2" s="687"/>
    </row>
    <row r="3" spans="1:9">
      <c r="A3" s="660" t="s">
        <v>155</v>
      </c>
      <c r="B3" s="661"/>
      <c r="C3" s="661"/>
      <c r="D3" s="661"/>
      <c r="E3" s="661"/>
      <c r="F3" s="661"/>
      <c r="G3" s="662" t="s">
        <v>281</v>
      </c>
      <c r="H3" s="662"/>
      <c r="I3" s="688"/>
    </row>
    <row r="4" spans="1:9">
      <c r="A4" s="663" t="s">
        <v>282</v>
      </c>
      <c r="B4" s="664"/>
      <c r="C4" s="664"/>
      <c r="D4" s="664"/>
      <c r="E4" s="664"/>
      <c r="F4" s="664"/>
      <c r="G4" s="664"/>
      <c r="H4" s="664"/>
      <c r="I4" s="688"/>
    </row>
    <row r="5" spans="1:9">
      <c r="A5" s="665" t="s">
        <v>283</v>
      </c>
      <c r="B5" s="666"/>
      <c r="C5" s="666"/>
      <c r="D5" s="666"/>
      <c r="E5" s="666"/>
      <c r="F5" s="666"/>
      <c r="G5" s="666"/>
      <c r="H5" s="666"/>
      <c r="I5" s="689"/>
    </row>
    <row r="6" ht="17" customHeight="1" spans="1:9">
      <c r="A6" s="667" t="s">
        <v>284</v>
      </c>
      <c r="B6" s="668"/>
      <c r="C6" s="668"/>
      <c r="D6" s="668"/>
      <c r="E6" s="668"/>
      <c r="F6" s="668"/>
      <c r="G6" s="668"/>
      <c r="H6" s="668"/>
      <c r="I6" s="690"/>
    </row>
    <row r="7" spans="1:9">
      <c r="A7" s="669" t="s">
        <v>285</v>
      </c>
      <c r="B7" s="670"/>
      <c r="C7" s="670"/>
      <c r="D7" s="670"/>
      <c r="E7" s="670"/>
      <c r="F7" s="670"/>
      <c r="G7" s="670"/>
      <c r="H7" s="670"/>
      <c r="I7" s="691"/>
    </row>
    <row r="8" spans="1:9">
      <c r="A8" s="671" t="s">
        <v>286</v>
      </c>
      <c r="B8" s="672"/>
      <c r="C8" s="672"/>
      <c r="D8" s="672"/>
      <c r="E8" s="672"/>
      <c r="F8" s="672"/>
      <c r="G8" s="672"/>
      <c r="H8" s="672"/>
      <c r="I8" s="692"/>
    </row>
    <row r="9" spans="1:9">
      <c r="A9" s="667" t="s">
        <v>287</v>
      </c>
      <c r="B9" s="668"/>
      <c r="C9" s="668"/>
      <c r="D9" s="668"/>
      <c r="E9" s="668"/>
      <c r="F9" s="668"/>
      <c r="G9" s="668"/>
      <c r="H9" s="668"/>
      <c r="I9" s="690"/>
    </row>
    <row r="10" ht="21" customHeight="1" spans="1:9">
      <c r="A10" s="667" t="s">
        <v>288</v>
      </c>
      <c r="B10" s="668"/>
      <c r="C10" s="668"/>
      <c r="D10" s="668"/>
      <c r="E10" s="668"/>
      <c r="F10" s="668"/>
      <c r="G10" s="668"/>
      <c r="H10" s="668"/>
      <c r="I10" s="690"/>
    </row>
    <row r="11" ht="21" customHeight="1" spans="1:9">
      <c r="A11" s="667" t="s">
        <v>289</v>
      </c>
      <c r="B11" s="668"/>
      <c r="C11" s="668"/>
      <c r="D11" s="668"/>
      <c r="E11" s="668"/>
      <c r="F11" s="668"/>
      <c r="G11" s="668"/>
      <c r="H11" s="668"/>
      <c r="I11" s="690"/>
    </row>
    <row r="12" ht="17" customHeight="1" spans="1:9">
      <c r="A12" s="667" t="s">
        <v>290</v>
      </c>
      <c r="B12" s="668"/>
      <c r="C12" s="668"/>
      <c r="D12" s="668"/>
      <c r="E12" s="668"/>
      <c r="F12" s="668"/>
      <c r="G12" s="668"/>
      <c r="H12" s="668"/>
      <c r="I12" s="690"/>
    </row>
    <row r="13" ht="19" customHeight="1" spans="1:9">
      <c r="A13" s="667" t="s">
        <v>291</v>
      </c>
      <c r="B13" s="668"/>
      <c r="C13" s="668"/>
      <c r="D13" s="668"/>
      <c r="E13" s="668"/>
      <c r="F13" s="668"/>
      <c r="G13" s="668"/>
      <c r="H13" s="668"/>
      <c r="I13" s="690"/>
    </row>
    <row r="14" ht="19.5" spans="1:9">
      <c r="A14" s="673" t="s">
        <v>292</v>
      </c>
      <c r="B14" s="674"/>
      <c r="C14" s="674"/>
      <c r="D14" s="674"/>
      <c r="E14" s="674"/>
      <c r="F14" s="674"/>
      <c r="G14" s="674"/>
      <c r="H14" s="674"/>
      <c r="I14" s="693"/>
    </row>
    <row r="15" spans="1:9">
      <c r="A15" s="671" t="s">
        <v>293</v>
      </c>
      <c r="B15" s="672"/>
      <c r="C15" s="672"/>
      <c r="D15" s="672"/>
      <c r="E15" s="672"/>
      <c r="F15" s="672"/>
      <c r="G15" s="672"/>
      <c r="H15" s="672"/>
      <c r="I15" s="692"/>
    </row>
    <row r="16" ht="21" customHeight="1" spans="1:9">
      <c r="A16" s="667" t="s">
        <v>294</v>
      </c>
      <c r="B16" s="668"/>
      <c r="C16" s="668"/>
      <c r="D16" s="668"/>
      <c r="E16" s="668"/>
      <c r="F16" s="668"/>
      <c r="G16" s="668"/>
      <c r="H16" s="668"/>
      <c r="I16" s="690"/>
    </row>
    <row r="17" spans="1:9">
      <c r="A17" s="671" t="s">
        <v>295</v>
      </c>
      <c r="B17" s="672"/>
      <c r="C17" s="672"/>
      <c r="D17" s="672"/>
      <c r="E17" s="672"/>
      <c r="F17" s="672"/>
      <c r="G17" s="672"/>
      <c r="H17" s="672"/>
      <c r="I17" s="692"/>
    </row>
    <row r="18" ht="40" customHeight="1" spans="1:9">
      <c r="A18" s="675" t="s">
        <v>296</v>
      </c>
      <c r="B18" s="676"/>
      <c r="C18" s="676"/>
      <c r="D18" s="676"/>
      <c r="E18" s="676"/>
      <c r="F18" s="676"/>
      <c r="G18" s="676"/>
      <c r="H18" s="676"/>
      <c r="I18" s="694"/>
    </row>
    <row r="19" spans="1:9">
      <c r="A19" s="677" t="s">
        <v>297</v>
      </c>
      <c r="B19" s="678"/>
      <c r="C19" s="678"/>
      <c r="D19" s="678"/>
      <c r="E19" s="678"/>
      <c r="F19" s="678"/>
      <c r="G19" s="678"/>
      <c r="H19" s="678"/>
      <c r="I19" s="695"/>
    </row>
    <row r="20" spans="1:9">
      <c r="A20" s="663" t="s">
        <v>298</v>
      </c>
      <c r="B20" s="664"/>
      <c r="C20" s="664"/>
      <c r="D20" s="664"/>
      <c r="E20" s="664"/>
      <c r="F20" s="664"/>
      <c r="G20" s="664"/>
      <c r="H20" s="664"/>
      <c r="I20" s="688"/>
    </row>
    <row r="21" spans="1:9">
      <c r="A21" s="663" t="s">
        <v>299</v>
      </c>
      <c r="B21" s="664"/>
      <c r="C21" s="664"/>
      <c r="D21" s="664"/>
      <c r="E21" s="664"/>
      <c r="F21" s="664"/>
      <c r="G21" s="664"/>
      <c r="H21" s="664"/>
      <c r="I21" s="688"/>
    </row>
    <row r="22" ht="29" customHeight="1" spans="1:9">
      <c r="A22" s="679" t="s">
        <v>300</v>
      </c>
      <c r="B22" s="680"/>
      <c r="C22" s="680"/>
      <c r="D22" s="680"/>
      <c r="E22" s="680"/>
      <c r="F22" s="680"/>
      <c r="G22" s="680"/>
      <c r="H22" s="680"/>
      <c r="I22" s="696"/>
    </row>
    <row r="23" spans="1:9">
      <c r="A23" s="667" t="s">
        <v>301</v>
      </c>
      <c r="B23" s="681"/>
      <c r="C23" s="681"/>
      <c r="D23" s="681"/>
      <c r="E23" s="681"/>
      <c r="F23" s="681"/>
      <c r="G23" s="681"/>
      <c r="H23" s="681"/>
      <c r="I23" s="690"/>
    </row>
    <row r="24" ht="14.25" spans="1:9">
      <c r="A24" s="682" t="s">
        <v>302</v>
      </c>
      <c r="B24" s="683"/>
      <c r="C24" s="683"/>
      <c r="D24" s="683"/>
      <c r="E24" s="683"/>
      <c r="F24" s="683"/>
      <c r="G24" s="683"/>
      <c r="H24" s="683"/>
      <c r="I24" s="697"/>
    </row>
    <row r="25" spans="1:9">
      <c r="A25" s="684" t="s">
        <v>152</v>
      </c>
      <c r="B25" s="685"/>
      <c r="C25" s="685"/>
      <c r="D25" s="685"/>
      <c r="E25" s="685"/>
      <c r="F25" s="685"/>
      <c r="G25" s="685"/>
      <c r="H25" s="685"/>
      <c r="I25" s="68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J1" sqref="J1"/>
    </sheetView>
  </sheetViews>
  <sheetFormatPr defaultColWidth="10" defaultRowHeight="14.25"/>
  <cols>
    <col min="1" max="1" width="15.275" style="630" customWidth="1"/>
    <col min="2" max="8" width="13.3333333333333" style="630" customWidth="1"/>
    <col min="9" max="9" width="15.3666666666667" style="630" customWidth="1"/>
    <col min="10" max="235" width="10" style="630"/>
    <col min="236" max="237" width="10" style="21"/>
    <col min="238" max="16373" width="10" style="632"/>
  </cols>
  <sheetData>
    <row r="1" s="630" customFormat="1" ht="42" customHeight="1" spans="1:10">
      <c r="A1" s="633" t="s">
        <v>303</v>
      </c>
      <c r="B1" s="634"/>
      <c r="C1" s="634"/>
      <c r="D1" s="634"/>
      <c r="E1" s="634"/>
      <c r="F1" s="634"/>
      <c r="G1" s="634"/>
      <c r="H1" s="634"/>
      <c r="I1" s="634"/>
      <c r="J1" s="652" t="s">
        <v>62</v>
      </c>
    </row>
    <row r="2" s="630" customFormat="1" ht="22" customHeight="1" spans="1:10">
      <c r="A2" s="635" t="s">
        <v>304</v>
      </c>
      <c r="B2" s="635"/>
      <c r="C2" s="635"/>
      <c r="D2" s="635"/>
      <c r="E2" s="635"/>
      <c r="F2" s="635"/>
      <c r="G2" s="635"/>
      <c r="H2" s="635"/>
      <c r="I2" s="635"/>
      <c r="J2" s="652" t="s">
        <v>305</v>
      </c>
    </row>
    <row r="3" s="630" customFormat="1" ht="22" customHeight="1" spans="1:10">
      <c r="A3" s="636" t="s">
        <v>306</v>
      </c>
      <c r="B3" s="637"/>
      <c r="C3" s="637"/>
      <c r="D3" s="637"/>
      <c r="E3" s="637"/>
      <c r="F3" s="637"/>
      <c r="G3" s="637"/>
      <c r="H3" s="637"/>
      <c r="I3" s="653"/>
      <c r="J3" s="652"/>
    </row>
    <row r="4" s="630" customFormat="1" ht="22" customHeight="1" spans="1:10">
      <c r="A4" s="635" t="s">
        <v>307</v>
      </c>
      <c r="B4" s="635"/>
      <c r="C4" s="635"/>
      <c r="D4" s="635"/>
      <c r="E4" s="635"/>
      <c r="F4" s="635"/>
      <c r="G4" s="635"/>
      <c r="H4" s="635"/>
      <c r="I4" s="635"/>
      <c r="J4" s="652"/>
    </row>
    <row r="5" s="630" customFormat="1" ht="16" customHeight="1" spans="1:9">
      <c r="A5" s="638" t="s">
        <v>308</v>
      </c>
      <c r="B5" s="639">
        <v>2</v>
      </c>
      <c r="C5" s="639">
        <v>3</v>
      </c>
      <c r="D5" s="639">
        <v>4</v>
      </c>
      <c r="E5" s="639">
        <v>5</v>
      </c>
      <c r="F5" s="639">
        <v>7</v>
      </c>
      <c r="G5" s="639">
        <v>8</v>
      </c>
      <c r="H5" s="640">
        <v>9</v>
      </c>
      <c r="I5" s="654">
        <v>10</v>
      </c>
    </row>
    <row r="6" s="631" customFormat="1" ht="39" customHeight="1" spans="1:9">
      <c r="A6" s="641" t="s">
        <v>309</v>
      </c>
      <c r="B6" s="642" t="s">
        <v>310</v>
      </c>
      <c r="C6" s="642" t="s">
        <v>311</v>
      </c>
      <c r="D6" s="642" t="s">
        <v>312</v>
      </c>
      <c r="E6" s="642" t="s">
        <v>313</v>
      </c>
      <c r="F6" s="642" t="s">
        <v>314</v>
      </c>
      <c r="G6" s="642" t="s">
        <v>315</v>
      </c>
      <c r="H6" s="643" t="s">
        <v>316</v>
      </c>
      <c r="I6" s="655" t="s">
        <v>317</v>
      </c>
    </row>
    <row r="7" s="631" customFormat="1" ht="20" customHeight="1" spans="1:9">
      <c r="A7" s="644" t="s">
        <v>318</v>
      </c>
      <c r="B7" s="645">
        <v>921.87595</v>
      </c>
      <c r="C7" s="645">
        <v>921.87595</v>
      </c>
      <c r="D7" s="645">
        <v>915</v>
      </c>
      <c r="E7" s="645">
        <v>1097</v>
      </c>
      <c r="F7" s="645">
        <v>963</v>
      </c>
      <c r="G7" s="645">
        <v>972</v>
      </c>
      <c r="H7" s="645">
        <v>1239.10106617647</v>
      </c>
      <c r="I7" s="645">
        <v>1782</v>
      </c>
    </row>
    <row r="8" s="630" customFormat="1" ht="20" customHeight="1" spans="1:9">
      <c r="A8" s="646">
        <v>3.5</v>
      </c>
      <c r="B8" s="645">
        <v>933</v>
      </c>
      <c r="C8" s="645">
        <v>933</v>
      </c>
      <c r="D8" s="645">
        <v>975</v>
      </c>
      <c r="E8" s="645">
        <v>1241.8</v>
      </c>
      <c r="F8" s="645">
        <v>991</v>
      </c>
      <c r="G8" s="645">
        <v>1056</v>
      </c>
      <c r="H8" s="645">
        <v>1298.96113970588</v>
      </c>
      <c r="I8" s="645">
        <v>2011.6</v>
      </c>
    </row>
    <row r="9" s="630" customFormat="1" ht="20" customHeight="1" spans="1:9">
      <c r="A9" s="646">
        <v>4</v>
      </c>
      <c r="B9" s="645">
        <v>943.78535</v>
      </c>
      <c r="C9" s="645">
        <v>943.78535</v>
      </c>
      <c r="D9" s="645">
        <v>994</v>
      </c>
      <c r="E9" s="645">
        <v>1261.1</v>
      </c>
      <c r="F9" s="645">
        <v>1033.47058823529</v>
      </c>
      <c r="G9" s="645">
        <v>1073</v>
      </c>
      <c r="H9" s="645">
        <v>1330.39117647059</v>
      </c>
      <c r="I9" s="645">
        <v>2050</v>
      </c>
    </row>
    <row r="10" s="630" customFormat="1" ht="20" customHeight="1" spans="1:9">
      <c r="A10" s="646">
        <v>4.5</v>
      </c>
      <c r="B10" s="645">
        <v>962.3888</v>
      </c>
      <c r="C10" s="645">
        <v>962.3888</v>
      </c>
      <c r="D10" s="645">
        <v>1000</v>
      </c>
      <c r="E10" s="645">
        <v>1280.4</v>
      </c>
      <c r="F10" s="645">
        <v>1071.95588235294</v>
      </c>
      <c r="G10" s="645">
        <v>1086</v>
      </c>
      <c r="H10" s="645">
        <v>1361.82121323529</v>
      </c>
      <c r="I10" s="645">
        <v>2088.4</v>
      </c>
    </row>
    <row r="11" s="630" customFormat="1" ht="20" customHeight="1" spans="1:9">
      <c r="A11" s="646">
        <v>5</v>
      </c>
      <c r="B11" s="645">
        <v>980.99225</v>
      </c>
      <c r="C11" s="645">
        <v>980.99225</v>
      </c>
      <c r="D11" s="645">
        <v>1011</v>
      </c>
      <c r="E11" s="645">
        <v>1299.7</v>
      </c>
      <c r="F11" s="645">
        <v>1088.82352941176</v>
      </c>
      <c r="G11" s="645">
        <v>1103</v>
      </c>
      <c r="H11" s="645">
        <v>1393.25125</v>
      </c>
      <c r="I11" s="645">
        <v>2126.8</v>
      </c>
    </row>
    <row r="12" s="630" customFormat="1" ht="20" customHeight="1" spans="1:9">
      <c r="A12" s="646">
        <v>5.5</v>
      </c>
      <c r="B12" s="645">
        <v>992.55885</v>
      </c>
      <c r="C12" s="645">
        <v>992.55885</v>
      </c>
      <c r="D12" s="645">
        <v>1084.23905</v>
      </c>
      <c r="E12" s="645">
        <v>1320.1</v>
      </c>
      <c r="F12" s="645">
        <v>1161.94868382353</v>
      </c>
      <c r="G12" s="645">
        <v>1173.3131</v>
      </c>
      <c r="H12" s="645">
        <v>1424.68128676471</v>
      </c>
      <c r="I12" s="645">
        <v>2165.2</v>
      </c>
    </row>
    <row r="13" s="630" customFormat="1" ht="20" customHeight="1" spans="1:9">
      <c r="A13" s="646">
        <v>6</v>
      </c>
      <c r="B13" s="645">
        <v>1003.51355</v>
      </c>
      <c r="C13" s="645">
        <v>1003.51355</v>
      </c>
      <c r="D13" s="645">
        <v>1109.5734</v>
      </c>
      <c r="E13" s="645">
        <v>1330.5</v>
      </c>
      <c r="F13" s="645">
        <v>1195.54653676471</v>
      </c>
      <c r="G13" s="645">
        <v>1198.81175</v>
      </c>
      <c r="H13" s="645">
        <v>1456.11132352941</v>
      </c>
      <c r="I13" s="645">
        <v>2203.6</v>
      </c>
    </row>
    <row r="14" s="630" customFormat="1" ht="20" customHeight="1" spans="1:9">
      <c r="A14" s="646">
        <v>6.5</v>
      </c>
      <c r="B14" s="645">
        <v>1014.7742</v>
      </c>
      <c r="C14" s="645">
        <v>1014.7742</v>
      </c>
      <c r="D14" s="645">
        <v>1134.90775</v>
      </c>
      <c r="E14" s="645">
        <v>1350.9</v>
      </c>
      <c r="F14" s="645">
        <v>1228.82944117647</v>
      </c>
      <c r="G14" s="645">
        <v>1224.3104</v>
      </c>
      <c r="H14" s="645">
        <v>1487.54136029412</v>
      </c>
      <c r="I14" s="645">
        <v>2242</v>
      </c>
    </row>
    <row r="15" s="630" customFormat="1" ht="20" customHeight="1" spans="1:9">
      <c r="A15" s="646">
        <v>7</v>
      </c>
      <c r="B15" s="645">
        <v>1026.3408</v>
      </c>
      <c r="C15" s="645">
        <v>1026.3408</v>
      </c>
      <c r="D15" s="645">
        <v>1159.93615</v>
      </c>
      <c r="E15" s="645">
        <v>1371.3</v>
      </c>
      <c r="F15" s="645">
        <v>1263.37213970588</v>
      </c>
      <c r="G15" s="645">
        <v>1248.8912</v>
      </c>
      <c r="H15" s="645">
        <v>1518.97139705882</v>
      </c>
      <c r="I15" s="645">
        <v>2280.4</v>
      </c>
    </row>
    <row r="16" s="630" customFormat="1" ht="20" customHeight="1" spans="1:9">
      <c r="A16" s="646">
        <v>7.5</v>
      </c>
      <c r="B16" s="645">
        <v>1037.2955</v>
      </c>
      <c r="C16" s="645">
        <v>1037.2955</v>
      </c>
      <c r="D16" s="645">
        <v>1185.2705</v>
      </c>
      <c r="E16" s="645">
        <v>1391.7</v>
      </c>
      <c r="F16" s="645">
        <v>1297.28494117647</v>
      </c>
      <c r="G16" s="645">
        <v>1274.38985</v>
      </c>
      <c r="H16" s="645">
        <v>1550.40143382353</v>
      </c>
      <c r="I16" s="645">
        <v>2318.8</v>
      </c>
    </row>
    <row r="17" s="630" customFormat="1" ht="20" customHeight="1" spans="1:9">
      <c r="A17" s="646">
        <v>8</v>
      </c>
      <c r="B17" s="645">
        <v>1049.77995</v>
      </c>
      <c r="C17" s="645">
        <v>1049.77995</v>
      </c>
      <c r="D17" s="645">
        <v>1209.99295</v>
      </c>
      <c r="E17" s="645">
        <v>1412.1</v>
      </c>
      <c r="F17" s="645">
        <v>1331.19774264706</v>
      </c>
      <c r="G17" s="645">
        <v>1298.97065</v>
      </c>
      <c r="H17" s="645">
        <v>1581.83147058824</v>
      </c>
      <c r="I17" s="645">
        <v>2357.2</v>
      </c>
    </row>
    <row r="18" s="630" customFormat="1" ht="20" customHeight="1" spans="1:9">
      <c r="A18" s="646">
        <v>8.5</v>
      </c>
      <c r="B18" s="645">
        <v>1061.95845</v>
      </c>
      <c r="C18" s="645">
        <v>1061.95845</v>
      </c>
      <c r="D18" s="645">
        <v>1235.02135</v>
      </c>
      <c r="E18" s="645">
        <v>1432.5</v>
      </c>
      <c r="F18" s="645">
        <v>1359.75641911765</v>
      </c>
      <c r="G18" s="645">
        <v>1324.16335</v>
      </c>
      <c r="H18" s="645">
        <v>1613.26150735294</v>
      </c>
      <c r="I18" s="645">
        <v>2395.6</v>
      </c>
    </row>
    <row r="19" s="630" customFormat="1" ht="20" customHeight="1" spans="1:9">
      <c r="A19" s="646">
        <v>9</v>
      </c>
      <c r="B19" s="645">
        <v>1073.831</v>
      </c>
      <c r="C19" s="645">
        <v>1073.831</v>
      </c>
      <c r="D19" s="645">
        <v>1259.7438</v>
      </c>
      <c r="E19" s="645">
        <v>1452.9</v>
      </c>
      <c r="F19" s="645">
        <v>1393.98416911765</v>
      </c>
      <c r="G19" s="645">
        <v>1349.0501</v>
      </c>
      <c r="H19" s="645">
        <v>1644.69154411765</v>
      </c>
      <c r="I19" s="645">
        <v>2434</v>
      </c>
    </row>
    <row r="20" s="630" customFormat="1" ht="20" customHeight="1" spans="1:9">
      <c r="A20" s="646">
        <v>9.5</v>
      </c>
      <c r="B20" s="645">
        <v>1085.3976</v>
      </c>
      <c r="C20" s="645">
        <v>1085.3976</v>
      </c>
      <c r="D20" s="645">
        <v>1284.46625</v>
      </c>
      <c r="E20" s="645">
        <v>1473.3</v>
      </c>
      <c r="F20" s="645">
        <v>1427.89697058824</v>
      </c>
      <c r="G20" s="645">
        <v>1374.2428</v>
      </c>
      <c r="H20" s="645">
        <v>1676.12158088235</v>
      </c>
      <c r="I20" s="645">
        <v>2472.4</v>
      </c>
    </row>
    <row r="21" s="630" customFormat="1" ht="20" customHeight="1" spans="1:9">
      <c r="A21" s="646">
        <v>10</v>
      </c>
      <c r="B21" s="645">
        <v>1097.88205</v>
      </c>
      <c r="C21" s="645">
        <v>1097.88205</v>
      </c>
      <c r="D21" s="645">
        <v>1309.49465</v>
      </c>
      <c r="E21" s="645">
        <v>1493.7</v>
      </c>
      <c r="F21" s="645">
        <v>1461.80977205882</v>
      </c>
      <c r="G21" s="645">
        <v>1398.8236</v>
      </c>
      <c r="H21" s="645">
        <v>1707.55161764706</v>
      </c>
      <c r="I21" s="645">
        <v>2510.8</v>
      </c>
    </row>
    <row r="22" s="630" customFormat="1" ht="20" customHeight="1" spans="1:9">
      <c r="A22" s="646">
        <v>10.5</v>
      </c>
      <c r="B22" s="645">
        <v>1113.12005</v>
      </c>
      <c r="C22" s="645">
        <v>1113.12005</v>
      </c>
      <c r="D22" s="645">
        <v>1333.6052</v>
      </c>
      <c r="E22" s="645">
        <v>1533.4</v>
      </c>
      <c r="F22" s="645">
        <v>1492.88803676471</v>
      </c>
      <c r="G22" s="645">
        <v>1424.0163</v>
      </c>
      <c r="H22" s="645">
        <v>1752.82775735294</v>
      </c>
      <c r="I22" s="645">
        <v>2600.3</v>
      </c>
    </row>
    <row r="23" s="630" customFormat="1" ht="20" customHeight="1" spans="1:9">
      <c r="A23" s="646">
        <v>11</v>
      </c>
      <c r="B23" s="645">
        <v>1146</v>
      </c>
      <c r="C23" s="645">
        <v>1146</v>
      </c>
      <c r="D23" s="645">
        <v>1346</v>
      </c>
      <c r="E23" s="645">
        <v>1573.1</v>
      </c>
      <c r="F23" s="645">
        <v>1563</v>
      </c>
      <c r="G23" s="645">
        <v>1580</v>
      </c>
      <c r="H23" s="645">
        <v>1798.10389705882</v>
      </c>
      <c r="I23" s="645">
        <v>2739.8</v>
      </c>
    </row>
    <row r="24" s="630" customFormat="1" ht="20" customHeight="1" spans="1:9">
      <c r="A24" s="646">
        <v>11.5</v>
      </c>
      <c r="B24" s="645">
        <v>1169</v>
      </c>
      <c r="C24" s="645">
        <v>1169</v>
      </c>
      <c r="D24" s="645">
        <v>1359</v>
      </c>
      <c r="E24" s="645">
        <v>1612.8</v>
      </c>
      <c r="F24" s="645">
        <v>1593.25</v>
      </c>
      <c r="G24" s="645">
        <v>1614</v>
      </c>
      <c r="H24" s="645">
        <v>1843.38003676471</v>
      </c>
      <c r="I24" s="645">
        <v>2829.3</v>
      </c>
    </row>
    <row r="25" s="630" customFormat="1" ht="20" customHeight="1" spans="1:9">
      <c r="A25" s="646">
        <v>12</v>
      </c>
      <c r="B25" s="645">
        <v>1192</v>
      </c>
      <c r="C25" s="645">
        <v>1192</v>
      </c>
      <c r="D25" s="645">
        <v>1643</v>
      </c>
      <c r="E25" s="645">
        <v>1652.5</v>
      </c>
      <c r="F25" s="645">
        <v>1654.38235294118</v>
      </c>
      <c r="G25" s="645">
        <v>1645</v>
      </c>
      <c r="H25" s="645">
        <v>1888.65617647059</v>
      </c>
      <c r="I25" s="645">
        <v>2918.8</v>
      </c>
    </row>
    <row r="26" s="630" customFormat="1" ht="20" customHeight="1" spans="1:9">
      <c r="A26" s="646">
        <v>12.5</v>
      </c>
      <c r="B26" s="645">
        <v>1215</v>
      </c>
      <c r="C26" s="645">
        <v>1215</v>
      </c>
      <c r="D26" s="645">
        <v>1680</v>
      </c>
      <c r="E26" s="645">
        <v>1692.2</v>
      </c>
      <c r="F26" s="645">
        <v>1696.98529411765</v>
      </c>
      <c r="G26" s="645">
        <v>1678</v>
      </c>
      <c r="H26" s="645">
        <v>1933.93231617647</v>
      </c>
      <c r="I26" s="645">
        <v>3008.3</v>
      </c>
    </row>
    <row r="27" s="630" customFormat="1" ht="20" customHeight="1" spans="1:9">
      <c r="A27" s="646">
        <v>13</v>
      </c>
      <c r="B27" s="645">
        <v>1236</v>
      </c>
      <c r="C27" s="645">
        <v>1236</v>
      </c>
      <c r="D27" s="645">
        <v>1703</v>
      </c>
      <c r="E27" s="645">
        <v>1731.9</v>
      </c>
      <c r="F27" s="645">
        <v>1738.55882352941</v>
      </c>
      <c r="G27" s="645">
        <v>1713</v>
      </c>
      <c r="H27" s="645">
        <v>1979.20845588235</v>
      </c>
      <c r="I27" s="645">
        <v>3097.8</v>
      </c>
    </row>
    <row r="28" s="630" customFormat="1" ht="20" customHeight="1" spans="1:9">
      <c r="A28" s="646">
        <v>13.5</v>
      </c>
      <c r="B28" s="645">
        <v>1257</v>
      </c>
      <c r="C28" s="645">
        <v>1257</v>
      </c>
      <c r="D28" s="645">
        <v>1742</v>
      </c>
      <c r="E28" s="645">
        <v>1771.6</v>
      </c>
      <c r="F28" s="645">
        <v>1778.07352941176</v>
      </c>
      <c r="G28" s="645">
        <v>1748</v>
      </c>
      <c r="H28" s="645">
        <v>2024.48459558824</v>
      </c>
      <c r="I28" s="645">
        <v>3187.3</v>
      </c>
    </row>
    <row r="29" s="630" customFormat="1" ht="20" customHeight="1" spans="1:9">
      <c r="A29" s="646">
        <v>14</v>
      </c>
      <c r="B29" s="645">
        <v>1281</v>
      </c>
      <c r="C29" s="645">
        <v>1281</v>
      </c>
      <c r="D29" s="645">
        <v>1779</v>
      </c>
      <c r="E29" s="645">
        <v>1811.3</v>
      </c>
      <c r="F29" s="645">
        <v>1817.58823529412</v>
      </c>
      <c r="G29" s="645">
        <v>1781</v>
      </c>
      <c r="H29" s="645">
        <v>2069.76073529412</v>
      </c>
      <c r="I29" s="645">
        <v>3276.8</v>
      </c>
    </row>
    <row r="30" s="630" customFormat="1" ht="20" customHeight="1" spans="1:9">
      <c r="A30" s="646">
        <v>14.5</v>
      </c>
      <c r="B30" s="645">
        <v>1302</v>
      </c>
      <c r="C30" s="645">
        <v>1302</v>
      </c>
      <c r="D30" s="645">
        <v>1785</v>
      </c>
      <c r="E30" s="645">
        <v>1851</v>
      </c>
      <c r="F30" s="645">
        <v>1856.07352941176</v>
      </c>
      <c r="G30" s="645">
        <v>1815</v>
      </c>
      <c r="H30" s="645">
        <v>2115.036875</v>
      </c>
      <c r="I30" s="645">
        <v>3366.3</v>
      </c>
    </row>
    <row r="31" s="630" customFormat="1" ht="20" customHeight="1" spans="1:9">
      <c r="A31" s="646">
        <v>15</v>
      </c>
      <c r="B31" s="645">
        <v>1323</v>
      </c>
      <c r="C31" s="645">
        <v>1323</v>
      </c>
      <c r="D31" s="645">
        <v>1838</v>
      </c>
      <c r="E31" s="645">
        <v>1890.7</v>
      </c>
      <c r="F31" s="645">
        <v>1895.58823529412</v>
      </c>
      <c r="G31" s="645">
        <v>1849</v>
      </c>
      <c r="H31" s="645">
        <v>2160.31301470588</v>
      </c>
      <c r="I31" s="645">
        <v>3455.8</v>
      </c>
    </row>
    <row r="32" s="630" customFormat="1" ht="20" customHeight="1" spans="1:9">
      <c r="A32" s="646">
        <v>15.5</v>
      </c>
      <c r="B32" s="645">
        <v>1614.64713625</v>
      </c>
      <c r="C32" s="645">
        <v>1614.64713625</v>
      </c>
      <c r="D32" s="645">
        <v>1870</v>
      </c>
      <c r="E32" s="645">
        <v>1930.4</v>
      </c>
      <c r="F32" s="645">
        <v>1934.07352941176</v>
      </c>
      <c r="G32" s="645">
        <v>1881</v>
      </c>
      <c r="H32" s="645">
        <v>2205.58915441176</v>
      </c>
      <c r="I32" s="645">
        <v>3545.3</v>
      </c>
    </row>
    <row r="33" s="630" customFormat="1" ht="20" customHeight="1" spans="1:9">
      <c r="A33" s="646">
        <v>16</v>
      </c>
      <c r="B33" s="645">
        <v>1642.02952</v>
      </c>
      <c r="C33" s="645">
        <v>1642.02952</v>
      </c>
      <c r="D33" s="645">
        <v>1907</v>
      </c>
      <c r="E33" s="645">
        <v>1970.1</v>
      </c>
      <c r="F33" s="645">
        <v>1972.55882352941</v>
      </c>
      <c r="G33" s="645">
        <v>1915</v>
      </c>
      <c r="H33" s="645">
        <v>2305.81014705882</v>
      </c>
      <c r="I33" s="645">
        <v>3684.8</v>
      </c>
    </row>
    <row r="34" s="630" customFormat="1" ht="20" customHeight="1" spans="1:9">
      <c r="A34" s="646">
        <v>16.5</v>
      </c>
      <c r="B34" s="645">
        <v>1669.41190375</v>
      </c>
      <c r="C34" s="645">
        <v>1669.41190375</v>
      </c>
      <c r="D34" s="645">
        <v>1942</v>
      </c>
      <c r="E34" s="645">
        <v>2009.8</v>
      </c>
      <c r="F34" s="645">
        <v>2014.13235294118</v>
      </c>
      <c r="G34" s="645">
        <v>1966</v>
      </c>
      <c r="H34" s="645">
        <v>2351.08628676471</v>
      </c>
      <c r="I34" s="645">
        <v>3774.3</v>
      </c>
    </row>
    <row r="35" s="630" customFormat="1" ht="20" customHeight="1" spans="1:9">
      <c r="A35" s="646">
        <v>17</v>
      </c>
      <c r="B35" s="645">
        <v>1696.7942875</v>
      </c>
      <c r="C35" s="645">
        <v>1696.7942875</v>
      </c>
      <c r="D35" s="645">
        <v>1974</v>
      </c>
      <c r="E35" s="645">
        <v>2049.5</v>
      </c>
      <c r="F35" s="645">
        <v>2091.58823529412</v>
      </c>
      <c r="G35" s="645">
        <v>2032</v>
      </c>
      <c r="H35" s="645">
        <v>2396.36242647059</v>
      </c>
      <c r="I35" s="645">
        <v>3863.8</v>
      </c>
    </row>
    <row r="36" s="630" customFormat="1" ht="20" customHeight="1" spans="1:9">
      <c r="A36" s="646">
        <v>17.5</v>
      </c>
      <c r="B36" s="645">
        <v>1724.17667125</v>
      </c>
      <c r="C36" s="645">
        <v>1724.17667125</v>
      </c>
      <c r="D36" s="645">
        <v>2008</v>
      </c>
      <c r="E36" s="645">
        <v>2089.2</v>
      </c>
      <c r="F36" s="645">
        <v>2130.07352941176</v>
      </c>
      <c r="G36" s="645">
        <v>2066</v>
      </c>
      <c r="H36" s="645">
        <v>2441.63856617647</v>
      </c>
      <c r="I36" s="645">
        <v>3953.3</v>
      </c>
    </row>
    <row r="37" s="630" customFormat="1" ht="20" customHeight="1" spans="1:9">
      <c r="A37" s="646">
        <v>18</v>
      </c>
      <c r="B37" s="645">
        <v>1751.559055</v>
      </c>
      <c r="C37" s="645">
        <v>1751.559055</v>
      </c>
      <c r="D37" s="645">
        <v>2038</v>
      </c>
      <c r="E37" s="645">
        <v>2128.9</v>
      </c>
      <c r="F37" s="645">
        <v>2219.58823529412</v>
      </c>
      <c r="G37" s="645">
        <v>2151</v>
      </c>
      <c r="H37" s="645">
        <v>2486.91470588235</v>
      </c>
      <c r="I37" s="645">
        <v>4092.8</v>
      </c>
    </row>
    <row r="38" s="630" customFormat="1" ht="20" customHeight="1" spans="1:9">
      <c r="A38" s="646">
        <v>18.5</v>
      </c>
      <c r="B38" s="645">
        <v>1778.94143875</v>
      </c>
      <c r="C38" s="645">
        <v>1778.94143875</v>
      </c>
      <c r="D38" s="645">
        <v>2072</v>
      </c>
      <c r="E38" s="645">
        <v>2168.6</v>
      </c>
      <c r="F38" s="645">
        <v>2260.13235294118</v>
      </c>
      <c r="G38" s="645">
        <v>2185</v>
      </c>
      <c r="H38" s="645">
        <v>2532.19084558824</v>
      </c>
      <c r="I38" s="645">
        <v>4182.3</v>
      </c>
    </row>
    <row r="39" s="630" customFormat="1" ht="20" customHeight="1" spans="1:9">
      <c r="A39" s="646">
        <v>19</v>
      </c>
      <c r="B39" s="645">
        <v>1785.1085725</v>
      </c>
      <c r="C39" s="645">
        <v>1785.1085725</v>
      </c>
      <c r="D39" s="645">
        <v>2105</v>
      </c>
      <c r="E39" s="645">
        <v>2208.3</v>
      </c>
      <c r="F39" s="645">
        <v>2298.61764705882</v>
      </c>
      <c r="G39" s="645">
        <v>2218</v>
      </c>
      <c r="H39" s="645">
        <v>2577.46698529412</v>
      </c>
      <c r="I39" s="645">
        <v>4271.8</v>
      </c>
    </row>
    <row r="40" s="630" customFormat="1" ht="20" customHeight="1" spans="1:9">
      <c r="A40" s="646">
        <v>19.5</v>
      </c>
      <c r="B40" s="645">
        <v>1833.70620625</v>
      </c>
      <c r="C40" s="645">
        <v>1833.70620625</v>
      </c>
      <c r="D40" s="645">
        <v>2138</v>
      </c>
      <c r="E40" s="645">
        <v>2298</v>
      </c>
      <c r="F40" s="645">
        <v>2337.10294117647</v>
      </c>
      <c r="G40" s="645">
        <v>2251</v>
      </c>
      <c r="H40" s="645">
        <v>2622.743125</v>
      </c>
      <c r="I40" s="645">
        <v>4361.3</v>
      </c>
    </row>
    <row r="41" ht="20" customHeight="1" spans="1:9">
      <c r="A41" s="646">
        <v>20</v>
      </c>
      <c r="B41" s="645">
        <v>1861.08859</v>
      </c>
      <c r="C41" s="645">
        <v>1861.08859</v>
      </c>
      <c r="D41" s="645">
        <v>2169</v>
      </c>
      <c r="E41" s="645">
        <v>2337.7</v>
      </c>
      <c r="F41" s="645">
        <v>2376.61764705882</v>
      </c>
      <c r="G41" s="645">
        <v>2285</v>
      </c>
      <c r="H41" s="645">
        <v>2668.01926470588</v>
      </c>
      <c r="I41" s="645">
        <v>4450.8</v>
      </c>
    </row>
    <row r="42" ht="20" customHeight="1" spans="1:9">
      <c r="A42" s="647">
        <v>20.5</v>
      </c>
      <c r="B42" s="645">
        <v>1880.3031025</v>
      </c>
      <c r="C42" s="645">
        <v>1880.3031025</v>
      </c>
      <c r="D42" s="645">
        <v>2191</v>
      </c>
      <c r="E42" s="645">
        <v>2371.7</v>
      </c>
      <c r="F42" s="645">
        <v>2417.16176470588</v>
      </c>
      <c r="G42" s="645">
        <v>2310</v>
      </c>
      <c r="H42" s="645">
        <v>2713.29540441176</v>
      </c>
      <c r="I42" s="645">
        <v>4522.7</v>
      </c>
    </row>
    <row r="43" ht="20" customHeight="1" spans="1:9">
      <c r="A43" s="648" t="s">
        <v>319</v>
      </c>
      <c r="B43" s="645">
        <v>64.47726</v>
      </c>
      <c r="C43" s="645">
        <v>68.49828</v>
      </c>
      <c r="D43" s="645">
        <v>75.19998</v>
      </c>
      <c r="E43" s="645">
        <v>97.98576</v>
      </c>
      <c r="F43" s="645">
        <v>102.00678</v>
      </c>
      <c r="G43" s="645">
        <v>91</v>
      </c>
      <c r="H43" s="645">
        <v>120</v>
      </c>
      <c r="I43" s="645">
        <v>218</v>
      </c>
    </row>
    <row r="44" ht="20" customHeight="1" spans="1:9">
      <c r="A44" s="649" t="s">
        <v>320</v>
      </c>
      <c r="B44" s="645">
        <v>53</v>
      </c>
      <c r="C44" s="645">
        <v>53</v>
      </c>
      <c r="D44" s="645">
        <v>53</v>
      </c>
      <c r="E44" s="645">
        <v>84.76</v>
      </c>
      <c r="F44" s="645">
        <v>95</v>
      </c>
      <c r="G44" s="645">
        <v>73</v>
      </c>
      <c r="H44" s="645">
        <v>93</v>
      </c>
      <c r="I44" s="645">
        <v>136.024</v>
      </c>
    </row>
    <row r="45" ht="20" customHeight="1" spans="1:9">
      <c r="A45" s="649" t="s">
        <v>321</v>
      </c>
      <c r="B45" s="645">
        <v>53</v>
      </c>
      <c r="C45" s="645">
        <v>53</v>
      </c>
      <c r="D45" s="645">
        <v>53</v>
      </c>
      <c r="E45" s="645">
        <v>84.76</v>
      </c>
      <c r="F45" s="645">
        <v>95</v>
      </c>
      <c r="G45" s="645">
        <v>73</v>
      </c>
      <c r="H45" s="645">
        <v>93</v>
      </c>
      <c r="I45" s="645">
        <v>136.024</v>
      </c>
    </row>
    <row r="46" s="632" customFormat="1" ht="18" customHeight="1" spans="1:10">
      <c r="A46" s="630"/>
      <c r="B46" s="630"/>
      <c r="C46" s="630"/>
      <c r="D46" s="630"/>
      <c r="E46" s="630"/>
      <c r="F46" s="630"/>
      <c r="G46" s="630"/>
      <c r="H46" s="630"/>
      <c r="I46" s="630"/>
      <c r="J46" s="630"/>
    </row>
    <row r="47" ht="17" customHeight="1" spans="1:1">
      <c r="A47" s="650" t="s">
        <v>322</v>
      </c>
    </row>
    <row r="48" spans="1:1">
      <c r="A48" s="651" t="s">
        <v>323</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617" t="s">
        <v>324</v>
      </c>
      <c r="B1" s="618"/>
      <c r="C1" s="37" t="s">
        <v>12</v>
      </c>
    </row>
    <row r="2" ht="14.25" spans="1:3">
      <c r="A2" s="619" t="s">
        <v>325</v>
      </c>
      <c r="B2" s="620"/>
      <c r="C2" s="37" t="s">
        <v>62</v>
      </c>
    </row>
    <row r="3" ht="18" customHeight="1" spans="1:2">
      <c r="A3" s="621" t="s">
        <v>326</v>
      </c>
      <c r="B3" s="622" t="s">
        <v>327</v>
      </c>
    </row>
    <row r="4" ht="18" customHeight="1" spans="1:2">
      <c r="A4" s="623" t="s">
        <v>328</v>
      </c>
      <c r="B4" s="624" t="s">
        <v>329</v>
      </c>
    </row>
    <row r="5" ht="18" customHeight="1" spans="1:2">
      <c r="A5" s="623" t="s">
        <v>330</v>
      </c>
      <c r="B5" s="625" t="s">
        <v>331</v>
      </c>
    </row>
    <row r="6" ht="18" customHeight="1" spans="1:2">
      <c r="A6" s="623" t="s">
        <v>332</v>
      </c>
      <c r="B6" s="624" t="s">
        <v>333</v>
      </c>
    </row>
    <row r="7" ht="18" customHeight="1" spans="1:2">
      <c r="A7" s="623" t="s">
        <v>334</v>
      </c>
      <c r="B7" s="624" t="s">
        <v>335</v>
      </c>
    </row>
    <row r="8" ht="18" customHeight="1" spans="1:2">
      <c r="A8" s="623" t="s">
        <v>336</v>
      </c>
      <c r="B8" s="624" t="s">
        <v>337</v>
      </c>
    </row>
    <row r="9" ht="65" customHeight="1" spans="1:2">
      <c r="A9" s="626" t="s">
        <v>338</v>
      </c>
      <c r="B9" s="627" t="s">
        <v>339</v>
      </c>
    </row>
    <row r="10" ht="65" customHeight="1" spans="1:2">
      <c r="A10" s="628" t="s">
        <v>340</v>
      </c>
      <c r="B10" s="629" t="s">
        <v>341</v>
      </c>
    </row>
    <row r="11" ht="147" customHeight="1" spans="1:2">
      <c r="A11" s="628" t="s">
        <v>342</v>
      </c>
      <c r="B11" s="629" t="s">
        <v>343</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612" t="s">
        <v>344</v>
      </c>
      <c r="B1" s="613"/>
      <c r="C1" s="613"/>
      <c r="D1" s="613"/>
      <c r="E1" s="613"/>
      <c r="F1" s="613"/>
      <c r="G1" s="613"/>
      <c r="H1" s="613"/>
      <c r="I1" s="613"/>
      <c r="J1" s="613"/>
      <c r="K1" s="613"/>
      <c r="L1" s="613"/>
      <c r="M1" s="613"/>
      <c r="N1" s="613"/>
      <c r="O1" s="37" t="s">
        <v>62</v>
      </c>
    </row>
    <row r="2" ht="18.75" spans="1:15">
      <c r="A2" s="368" t="s">
        <v>345</v>
      </c>
      <c r="B2" s="368"/>
      <c r="C2" s="368"/>
      <c r="D2" s="368"/>
      <c r="E2" s="368"/>
      <c r="F2" s="368"/>
      <c r="G2" s="368"/>
      <c r="H2" s="368"/>
      <c r="I2" s="368"/>
      <c r="J2" s="368"/>
      <c r="K2" s="368"/>
      <c r="L2" s="368"/>
      <c r="M2" s="368"/>
      <c r="N2" s="368"/>
      <c r="O2" s="606" t="s">
        <v>305</v>
      </c>
    </row>
    <row r="3" ht="18.75" spans="1:14">
      <c r="A3" s="368" t="s">
        <v>346</v>
      </c>
      <c r="B3" s="368"/>
      <c r="C3" s="368"/>
      <c r="D3" s="368"/>
      <c r="E3" s="368"/>
      <c r="F3" s="368"/>
      <c r="G3" s="368"/>
      <c r="H3" s="368"/>
      <c r="I3" s="368"/>
      <c r="J3" s="368"/>
      <c r="K3" s="368"/>
      <c r="L3" s="368"/>
      <c r="M3" s="368"/>
      <c r="N3" s="368"/>
    </row>
    <row r="4" ht="17.25" spans="1:14">
      <c r="A4" s="614" t="s">
        <v>347</v>
      </c>
      <c r="B4" s="614" t="s">
        <v>348</v>
      </c>
      <c r="C4" s="614" t="s">
        <v>349</v>
      </c>
      <c r="D4" s="614" t="s">
        <v>350</v>
      </c>
      <c r="E4" s="614" t="s">
        <v>351</v>
      </c>
      <c r="F4" s="614" t="s">
        <v>352</v>
      </c>
      <c r="G4" s="614" t="s">
        <v>353</v>
      </c>
      <c r="H4" s="614" t="s">
        <v>354</v>
      </c>
      <c r="I4" s="614" t="s">
        <v>355</v>
      </c>
      <c r="J4" s="614" t="s">
        <v>356</v>
      </c>
      <c r="K4" s="614" t="s">
        <v>357</v>
      </c>
      <c r="L4" s="614" t="s">
        <v>358</v>
      </c>
      <c r="M4" s="614" t="s">
        <v>359</v>
      </c>
      <c r="N4" s="614" t="s">
        <v>360</v>
      </c>
    </row>
    <row r="5" ht="15.75" spans="1:14">
      <c r="A5" s="615" t="s">
        <v>361</v>
      </c>
      <c r="B5" s="616">
        <v>319.0308</v>
      </c>
      <c r="C5" s="616">
        <v>339.0216</v>
      </c>
      <c r="D5" s="616">
        <v>342.5856</v>
      </c>
      <c r="E5" s="616">
        <v>384.0792</v>
      </c>
      <c r="F5" s="616">
        <v>417.462</v>
      </c>
      <c r="G5" s="616">
        <v>366.5724</v>
      </c>
      <c r="H5" s="616">
        <v>435.6168</v>
      </c>
      <c r="I5" s="616">
        <v>350.3616</v>
      </c>
      <c r="J5" s="616">
        <v>535.6788</v>
      </c>
      <c r="K5" s="616">
        <v>732.552</v>
      </c>
      <c r="L5" s="616">
        <v>436.8048</v>
      </c>
      <c r="M5" s="616">
        <v>474.6264</v>
      </c>
      <c r="N5" s="616">
        <v>325.9428</v>
      </c>
    </row>
    <row r="6" ht="15.75" spans="1:14">
      <c r="A6" s="615" t="s">
        <v>362</v>
      </c>
      <c r="B6" s="616">
        <v>341.8832</v>
      </c>
      <c r="C6" s="616">
        <v>365.33</v>
      </c>
      <c r="D6" s="616">
        <v>369.434</v>
      </c>
      <c r="E6" s="616">
        <v>420.9824</v>
      </c>
      <c r="F6" s="616">
        <v>462.2492</v>
      </c>
      <c r="G6" s="616">
        <v>392.8808</v>
      </c>
      <c r="H6" s="616">
        <v>477.488</v>
      </c>
      <c r="I6" s="616">
        <v>371.81</v>
      </c>
      <c r="J6" s="616">
        <v>590.618</v>
      </c>
      <c r="K6" s="616">
        <v>838.8236</v>
      </c>
      <c r="L6" s="616">
        <v>477.164</v>
      </c>
      <c r="M6" s="616">
        <v>525.7856</v>
      </c>
      <c r="N6" s="616">
        <v>353.2232</v>
      </c>
    </row>
    <row r="7" ht="15.75" spans="1:14">
      <c r="A7" s="615" t="s">
        <v>363</v>
      </c>
      <c r="B7" s="616">
        <v>364.7356</v>
      </c>
      <c r="C7" s="616">
        <v>391.6384</v>
      </c>
      <c r="D7" s="616">
        <v>396.2932</v>
      </c>
      <c r="E7" s="616">
        <v>457.8748</v>
      </c>
      <c r="F7" s="616">
        <v>507.0472</v>
      </c>
      <c r="G7" s="616">
        <v>419.2</v>
      </c>
      <c r="H7" s="616">
        <v>519.3592</v>
      </c>
      <c r="I7" s="616">
        <v>393.2584</v>
      </c>
      <c r="J7" s="616">
        <v>645.568</v>
      </c>
      <c r="K7" s="616">
        <v>945.0952</v>
      </c>
      <c r="L7" s="616">
        <v>517.5232</v>
      </c>
      <c r="M7" s="616">
        <v>576.9556</v>
      </c>
      <c r="N7" s="616">
        <v>380.5144</v>
      </c>
    </row>
    <row r="8" ht="15.75" spans="1:14">
      <c r="A8" s="615" t="s">
        <v>364</v>
      </c>
      <c r="B8" s="616">
        <v>385.968</v>
      </c>
      <c r="C8" s="616">
        <v>417.9576</v>
      </c>
      <c r="D8" s="616">
        <v>423.1416</v>
      </c>
      <c r="E8" s="616">
        <v>494.778</v>
      </c>
      <c r="F8" s="616">
        <v>551.8344</v>
      </c>
      <c r="G8" s="616">
        <v>447.6684</v>
      </c>
      <c r="H8" s="616">
        <v>561.2304</v>
      </c>
      <c r="I8" s="616">
        <v>420.1176</v>
      </c>
      <c r="J8" s="616">
        <v>700.518</v>
      </c>
      <c r="K8" s="616">
        <v>1051.3668</v>
      </c>
      <c r="L8" s="616">
        <v>557.8824</v>
      </c>
      <c r="M8" s="616">
        <v>628.1256</v>
      </c>
      <c r="N8" s="616">
        <v>407.7948</v>
      </c>
    </row>
    <row r="9" ht="15.75" spans="1:14">
      <c r="A9" s="615" t="s">
        <v>365</v>
      </c>
      <c r="B9" s="616">
        <v>414.8792</v>
      </c>
      <c r="C9" s="616">
        <v>454.8608</v>
      </c>
      <c r="D9" s="616">
        <v>460.3688</v>
      </c>
      <c r="E9" s="616">
        <v>537.74</v>
      </c>
      <c r="F9" s="616">
        <v>606.7844</v>
      </c>
      <c r="G9" s="616">
        <v>483.8156</v>
      </c>
      <c r="H9" s="616">
        <v>619.2044</v>
      </c>
      <c r="I9" s="616">
        <v>451.2968</v>
      </c>
      <c r="J9" s="616">
        <v>772.316</v>
      </c>
      <c r="K9" s="616">
        <v>1230.6896</v>
      </c>
      <c r="L9" s="616">
        <v>598.2416</v>
      </c>
      <c r="M9" s="616">
        <v>679.2848</v>
      </c>
      <c r="N9" s="616">
        <v>442.97</v>
      </c>
    </row>
    <row r="10" ht="15.75" spans="1:14">
      <c r="A10" s="615" t="s">
        <v>366</v>
      </c>
      <c r="B10" s="616">
        <v>443.7796</v>
      </c>
      <c r="C10" s="616">
        <v>491.764</v>
      </c>
      <c r="D10" s="616">
        <v>497.596</v>
      </c>
      <c r="E10" s="616">
        <v>580.6912</v>
      </c>
      <c r="F10" s="616">
        <v>661.7236</v>
      </c>
      <c r="G10" s="616">
        <v>519.9628</v>
      </c>
      <c r="H10" s="616">
        <v>677.1784</v>
      </c>
      <c r="I10" s="616">
        <v>482.4652</v>
      </c>
      <c r="J10" s="616">
        <v>844.1248</v>
      </c>
      <c r="K10" s="616">
        <v>1410.0016</v>
      </c>
      <c r="L10" s="616">
        <v>638.6008</v>
      </c>
      <c r="M10" s="616">
        <v>730.4548</v>
      </c>
      <c r="N10" s="616">
        <v>478.1452</v>
      </c>
    </row>
    <row r="11" ht="15.75" spans="1:14">
      <c r="A11" s="615" t="s">
        <v>367</v>
      </c>
      <c r="B11" s="616">
        <v>472.6908</v>
      </c>
      <c r="C11" s="616">
        <v>528.6564</v>
      </c>
      <c r="D11" s="616">
        <v>534.8232</v>
      </c>
      <c r="E11" s="616">
        <v>623.6424</v>
      </c>
      <c r="F11" s="616">
        <v>716.6736</v>
      </c>
      <c r="G11" s="616">
        <v>556.11</v>
      </c>
      <c r="H11" s="616">
        <v>735.1524</v>
      </c>
      <c r="I11" s="616">
        <v>513.6444</v>
      </c>
      <c r="J11" s="616">
        <v>915.9228</v>
      </c>
      <c r="K11" s="616">
        <v>1589.3244</v>
      </c>
      <c r="L11" s="616">
        <v>678.96</v>
      </c>
      <c r="M11" s="616">
        <v>781.614</v>
      </c>
      <c r="N11" s="616">
        <v>513.3204</v>
      </c>
    </row>
    <row r="12" ht="15.75" spans="1:14">
      <c r="A12" s="615" t="s">
        <v>368</v>
      </c>
      <c r="B12" s="616">
        <v>501.5912</v>
      </c>
      <c r="C12" s="616">
        <v>565.5596</v>
      </c>
      <c r="D12" s="616">
        <v>572.0504</v>
      </c>
      <c r="E12" s="616">
        <v>666.5936</v>
      </c>
      <c r="F12" s="616">
        <v>771.6236</v>
      </c>
      <c r="G12" s="616">
        <v>592.2572</v>
      </c>
      <c r="H12" s="616">
        <v>793.1264</v>
      </c>
      <c r="I12" s="616">
        <v>544.8128</v>
      </c>
      <c r="J12" s="616">
        <v>987.7316</v>
      </c>
      <c r="K12" s="616">
        <v>1768.6364</v>
      </c>
      <c r="L12" s="616">
        <v>719.3192</v>
      </c>
      <c r="M12" s="616">
        <v>832.784</v>
      </c>
      <c r="N12" s="616">
        <v>548.4956</v>
      </c>
    </row>
    <row r="13" ht="15.75" spans="1:14">
      <c r="A13" s="615" t="s">
        <v>369</v>
      </c>
      <c r="B13" s="616">
        <v>530.5024</v>
      </c>
      <c r="C13" s="616">
        <v>602.4628</v>
      </c>
      <c r="D13" s="616">
        <v>609.2776</v>
      </c>
      <c r="E13" s="616">
        <v>709.5448</v>
      </c>
      <c r="F13" s="616">
        <v>826.5736</v>
      </c>
      <c r="G13" s="616">
        <v>628.3936</v>
      </c>
      <c r="H13" s="616">
        <v>851.1004</v>
      </c>
      <c r="I13" s="616">
        <v>575.992</v>
      </c>
      <c r="J13" s="616">
        <v>1059.5296</v>
      </c>
      <c r="K13" s="616">
        <v>1947.9484</v>
      </c>
      <c r="L13" s="616">
        <v>759.6892</v>
      </c>
      <c r="M13" s="616">
        <v>883.9432</v>
      </c>
      <c r="N13" s="616">
        <v>583.66</v>
      </c>
    </row>
    <row r="14" ht="15.75" spans="1:14">
      <c r="A14" s="615" t="s">
        <v>370</v>
      </c>
      <c r="B14" s="616">
        <v>558.5388</v>
      </c>
      <c r="C14" s="616">
        <v>626.838</v>
      </c>
      <c r="D14" s="616">
        <v>634.614</v>
      </c>
      <c r="E14" s="616">
        <v>749.04</v>
      </c>
      <c r="F14" s="616">
        <v>874.1688</v>
      </c>
      <c r="G14" s="616">
        <v>692.6424</v>
      </c>
      <c r="H14" s="616">
        <v>897.7236</v>
      </c>
      <c r="I14" s="616">
        <v>651.3648</v>
      </c>
      <c r="J14" s="616">
        <v>1111.3476</v>
      </c>
      <c r="K14" s="616">
        <v>2038.128</v>
      </c>
      <c r="L14" s="616">
        <v>802.2084</v>
      </c>
      <c r="M14" s="616">
        <v>935.1132</v>
      </c>
      <c r="N14" s="616">
        <v>610.0872</v>
      </c>
    </row>
    <row r="15" ht="15.75" spans="1:14">
      <c r="A15" s="615" t="s">
        <v>371</v>
      </c>
      <c r="B15" s="616">
        <v>586.586</v>
      </c>
      <c r="C15" s="616">
        <v>651.2024</v>
      </c>
      <c r="D15" s="616">
        <v>659.9504</v>
      </c>
      <c r="E15" s="616">
        <v>788.5352</v>
      </c>
      <c r="F15" s="616">
        <v>921.764</v>
      </c>
      <c r="G15" s="616">
        <v>756.8804</v>
      </c>
      <c r="H15" s="616">
        <v>944.3468</v>
      </c>
      <c r="I15" s="616">
        <v>726.7268</v>
      </c>
      <c r="J15" s="616">
        <v>1163.1656</v>
      </c>
      <c r="K15" s="616">
        <v>2128.2968</v>
      </c>
      <c r="L15" s="616">
        <v>844.7276</v>
      </c>
      <c r="M15" s="616">
        <v>986.2724</v>
      </c>
      <c r="N15" s="616">
        <v>636.5036</v>
      </c>
    </row>
    <row r="16" ht="15.75" spans="1:14">
      <c r="A16" s="615" t="s">
        <v>372</v>
      </c>
      <c r="B16" s="616">
        <v>614.6224</v>
      </c>
      <c r="C16" s="616">
        <v>675.5668</v>
      </c>
      <c r="D16" s="616">
        <v>685.2976</v>
      </c>
      <c r="E16" s="616">
        <v>828.0304</v>
      </c>
      <c r="F16" s="616">
        <v>969.37</v>
      </c>
      <c r="G16" s="616">
        <v>821.1184</v>
      </c>
      <c r="H16" s="616">
        <v>990.9808</v>
      </c>
      <c r="I16" s="616">
        <v>802.0996</v>
      </c>
      <c r="J16" s="616">
        <v>1214.9728</v>
      </c>
      <c r="K16" s="616">
        <v>2218.4764</v>
      </c>
      <c r="L16" s="616">
        <v>887.2468</v>
      </c>
      <c r="M16" s="616">
        <v>1037.4424</v>
      </c>
      <c r="N16" s="616">
        <v>662.9308</v>
      </c>
    </row>
    <row r="17" ht="15.75" spans="1:14">
      <c r="A17" s="615" t="s">
        <v>373</v>
      </c>
      <c r="B17" s="616">
        <v>642.6696</v>
      </c>
      <c r="C17" s="616">
        <v>699.9312</v>
      </c>
      <c r="D17" s="616">
        <v>710.634</v>
      </c>
      <c r="E17" s="616">
        <v>867.5256</v>
      </c>
      <c r="F17" s="616">
        <v>1016.9652</v>
      </c>
      <c r="G17" s="616">
        <v>885.3564</v>
      </c>
      <c r="H17" s="616">
        <v>1037.604</v>
      </c>
      <c r="I17" s="616">
        <v>877.4724</v>
      </c>
      <c r="J17" s="616">
        <v>1266.7908</v>
      </c>
      <c r="K17" s="616">
        <v>2308.6452</v>
      </c>
      <c r="L17" s="616">
        <v>929.766</v>
      </c>
      <c r="M17" s="616">
        <v>1088.6016</v>
      </c>
      <c r="N17" s="616">
        <v>689.3472</v>
      </c>
    </row>
    <row r="18" ht="15.75" spans="1:14">
      <c r="A18" s="615" t="s">
        <v>374</v>
      </c>
      <c r="B18" s="616">
        <v>670.706</v>
      </c>
      <c r="C18" s="616">
        <v>724.3064</v>
      </c>
      <c r="D18" s="616">
        <v>735.9704</v>
      </c>
      <c r="E18" s="616">
        <v>907.0208</v>
      </c>
      <c r="F18" s="616">
        <v>1064.5712</v>
      </c>
      <c r="G18" s="616">
        <v>949.5944</v>
      </c>
      <c r="H18" s="616">
        <v>1084.2272</v>
      </c>
      <c r="I18" s="616">
        <v>952.8344</v>
      </c>
      <c r="J18" s="616">
        <v>1318.598</v>
      </c>
      <c r="K18" s="616">
        <v>2398.814</v>
      </c>
      <c r="L18" s="616">
        <v>972.2852</v>
      </c>
      <c r="M18" s="616">
        <v>1139.7716</v>
      </c>
      <c r="N18" s="616">
        <v>715.7636</v>
      </c>
    </row>
    <row r="19" ht="15.75" spans="1:14">
      <c r="A19" s="615" t="s">
        <v>375</v>
      </c>
      <c r="B19" s="616">
        <v>698.7532</v>
      </c>
      <c r="C19" s="616">
        <v>748.6708</v>
      </c>
      <c r="D19" s="616">
        <v>761.3176</v>
      </c>
      <c r="E19" s="616">
        <v>946.516</v>
      </c>
      <c r="F19" s="616">
        <v>1112.1664</v>
      </c>
      <c r="G19" s="616">
        <v>1013.8324</v>
      </c>
      <c r="H19" s="616">
        <v>1130.8612</v>
      </c>
      <c r="I19" s="616">
        <v>1028.2072</v>
      </c>
      <c r="J19" s="616">
        <v>1370.416</v>
      </c>
      <c r="K19" s="616">
        <v>2488.9936</v>
      </c>
      <c r="L19" s="616">
        <v>1014.8044</v>
      </c>
      <c r="M19" s="616">
        <v>1190.9416</v>
      </c>
      <c r="N19" s="616">
        <v>742.1908</v>
      </c>
    </row>
    <row r="20" ht="15.75" spans="1:14">
      <c r="A20" s="615" t="s">
        <v>376</v>
      </c>
      <c r="B20" s="616">
        <v>726.7896</v>
      </c>
      <c r="C20" s="616">
        <v>773.0352</v>
      </c>
      <c r="D20" s="616">
        <v>786.654</v>
      </c>
      <c r="E20" s="616">
        <v>986.0112</v>
      </c>
      <c r="F20" s="616">
        <v>1159.7616</v>
      </c>
      <c r="G20" s="616">
        <v>1078.0812</v>
      </c>
      <c r="H20" s="616">
        <v>1177.4844</v>
      </c>
      <c r="I20" s="616">
        <v>1103.58</v>
      </c>
      <c r="J20" s="616">
        <v>1422.2232</v>
      </c>
      <c r="K20" s="616">
        <v>2579.1624</v>
      </c>
      <c r="L20" s="616">
        <v>1057.3344</v>
      </c>
      <c r="M20" s="616">
        <v>1242.1008</v>
      </c>
      <c r="N20" s="616">
        <v>768.6072</v>
      </c>
    </row>
    <row r="21" ht="15.75" spans="1:14">
      <c r="A21" s="615" t="s">
        <v>377</v>
      </c>
      <c r="B21" s="616">
        <v>754.8368</v>
      </c>
      <c r="C21" s="616">
        <v>797.4104</v>
      </c>
      <c r="D21" s="616">
        <v>811.9904</v>
      </c>
      <c r="E21" s="616">
        <v>1025.5064</v>
      </c>
      <c r="F21" s="616">
        <v>1207.3676</v>
      </c>
      <c r="G21" s="616">
        <v>1142.3192</v>
      </c>
      <c r="H21" s="616">
        <v>1224.1076</v>
      </c>
      <c r="I21" s="616">
        <v>1178.942</v>
      </c>
      <c r="J21" s="616">
        <v>1474.0412</v>
      </c>
      <c r="K21" s="616">
        <v>2669.3312</v>
      </c>
      <c r="L21" s="616">
        <v>1099.8536</v>
      </c>
      <c r="M21" s="616">
        <v>1293.2708</v>
      </c>
      <c r="N21" s="616">
        <v>795.0344</v>
      </c>
    </row>
    <row r="22" ht="15.75" spans="1:14">
      <c r="A22" s="615" t="s">
        <v>378</v>
      </c>
      <c r="B22" s="616">
        <v>782.8732</v>
      </c>
      <c r="C22" s="616">
        <v>821.7748</v>
      </c>
      <c r="D22" s="616">
        <v>837.3376</v>
      </c>
      <c r="E22" s="616">
        <v>1065.0016</v>
      </c>
      <c r="F22" s="616">
        <v>1254.9628</v>
      </c>
      <c r="G22" s="616">
        <v>1206.5572</v>
      </c>
      <c r="H22" s="616">
        <v>1270.7416</v>
      </c>
      <c r="I22" s="616">
        <v>1254.3148</v>
      </c>
      <c r="J22" s="616">
        <v>1525.8592</v>
      </c>
      <c r="K22" s="616">
        <v>2759.5108</v>
      </c>
      <c r="L22" s="616">
        <v>1142.3728</v>
      </c>
      <c r="M22" s="616">
        <v>1344.43</v>
      </c>
      <c r="N22" s="616">
        <v>821.4508</v>
      </c>
    </row>
    <row r="23" ht="15.75" spans="1:14">
      <c r="A23" s="615" t="s">
        <v>379</v>
      </c>
      <c r="B23" s="616">
        <v>810.9204</v>
      </c>
      <c r="C23" s="616">
        <v>846.1392</v>
      </c>
      <c r="D23" s="616">
        <v>862.674</v>
      </c>
      <c r="E23" s="616">
        <v>1104.4968</v>
      </c>
      <c r="F23" s="616">
        <v>1302.558</v>
      </c>
      <c r="G23" s="616">
        <v>1270.7952</v>
      </c>
      <c r="H23" s="616">
        <v>1317.3648</v>
      </c>
      <c r="I23" s="616">
        <v>1329.6876</v>
      </c>
      <c r="J23" s="616">
        <v>1577.6664</v>
      </c>
      <c r="K23" s="616">
        <v>2849.6796</v>
      </c>
      <c r="L23" s="616">
        <v>1184.892</v>
      </c>
      <c r="M23" s="616">
        <v>1395.6</v>
      </c>
      <c r="N23" s="616">
        <v>847.8672</v>
      </c>
    </row>
    <row r="24" ht="15.75" spans="1:14">
      <c r="A24" s="615" t="s">
        <v>380</v>
      </c>
      <c r="B24" s="616">
        <v>858.7528</v>
      </c>
      <c r="C24" s="616">
        <v>897.6544</v>
      </c>
      <c r="D24" s="616">
        <v>914.1784</v>
      </c>
      <c r="E24" s="616">
        <v>1164.004</v>
      </c>
      <c r="F24" s="616">
        <v>1370.716</v>
      </c>
      <c r="G24" s="616">
        <v>1338.5104</v>
      </c>
      <c r="H24" s="616">
        <v>1394.0548</v>
      </c>
      <c r="I24" s="616">
        <v>1393.5148</v>
      </c>
      <c r="J24" s="616">
        <v>1647.2176</v>
      </c>
      <c r="K24" s="616">
        <v>2956.8364</v>
      </c>
      <c r="L24" s="616">
        <v>1280.806</v>
      </c>
      <c r="M24" s="616">
        <v>1569.5332</v>
      </c>
      <c r="N24" s="616">
        <v>899.2744</v>
      </c>
    </row>
    <row r="25" ht="15.75" spans="1:14">
      <c r="A25" s="615" t="s">
        <v>381</v>
      </c>
      <c r="B25" s="616">
        <v>884.9852</v>
      </c>
      <c r="C25" s="616">
        <v>927.5588</v>
      </c>
      <c r="D25" s="616">
        <v>944.0936</v>
      </c>
      <c r="E25" s="616">
        <v>1201.9112</v>
      </c>
      <c r="F25" s="616">
        <v>1417.2632</v>
      </c>
      <c r="G25" s="616">
        <v>1384.6256</v>
      </c>
      <c r="H25" s="616">
        <v>1449.134</v>
      </c>
      <c r="I25" s="616">
        <v>1435.742</v>
      </c>
      <c r="J25" s="616">
        <v>1695.1796</v>
      </c>
      <c r="K25" s="616">
        <v>3042.3932</v>
      </c>
      <c r="L25" s="616">
        <v>1355.1308</v>
      </c>
      <c r="M25" s="616">
        <v>1721.8664</v>
      </c>
      <c r="N25" s="616">
        <v>929.0708</v>
      </c>
    </row>
    <row r="26" ht="15.75" spans="1:14">
      <c r="A26" s="615" t="s">
        <v>382</v>
      </c>
      <c r="B26" s="616">
        <v>911.2176</v>
      </c>
      <c r="C26" s="616">
        <v>957.4632</v>
      </c>
      <c r="D26" s="616">
        <v>973.998</v>
      </c>
      <c r="E26" s="616">
        <v>1239.8076</v>
      </c>
      <c r="F26" s="616">
        <v>1463.8104</v>
      </c>
      <c r="G26" s="616">
        <v>1430.7408</v>
      </c>
      <c r="H26" s="616">
        <v>1504.224</v>
      </c>
      <c r="I26" s="616">
        <v>1477.9584</v>
      </c>
      <c r="J26" s="616">
        <v>1743.1308</v>
      </c>
      <c r="K26" s="616">
        <v>3127.95</v>
      </c>
      <c r="L26" s="616">
        <v>1429.4448</v>
      </c>
      <c r="M26" s="616">
        <v>1874.1996</v>
      </c>
      <c r="N26" s="616">
        <v>958.8672</v>
      </c>
    </row>
    <row r="27" ht="15.75" spans="1:14">
      <c r="A27" s="615" t="s">
        <v>383</v>
      </c>
      <c r="B27" s="616">
        <v>937.45</v>
      </c>
      <c r="C27" s="616">
        <v>987.3784</v>
      </c>
      <c r="D27" s="616">
        <v>1003.9024</v>
      </c>
      <c r="E27" s="616">
        <v>1277.7148</v>
      </c>
      <c r="F27" s="616">
        <v>1510.3576</v>
      </c>
      <c r="G27" s="616">
        <v>1476.856</v>
      </c>
      <c r="H27" s="616">
        <v>1559.3032</v>
      </c>
      <c r="I27" s="616">
        <v>1520.1856</v>
      </c>
      <c r="J27" s="616">
        <v>1791.082</v>
      </c>
      <c r="K27" s="616">
        <v>3213.5068</v>
      </c>
      <c r="L27" s="616">
        <v>1503.7696</v>
      </c>
      <c r="M27" s="616">
        <v>2026.5328</v>
      </c>
      <c r="N27" s="616">
        <v>988.6744</v>
      </c>
    </row>
    <row r="28" ht="15.75" spans="1:14">
      <c r="A28" s="615" t="s">
        <v>384</v>
      </c>
      <c r="B28" s="616">
        <v>963.6932</v>
      </c>
      <c r="C28" s="616">
        <v>1017.2828</v>
      </c>
      <c r="D28" s="616">
        <v>1033.8176</v>
      </c>
      <c r="E28" s="616">
        <v>1315.622</v>
      </c>
      <c r="F28" s="616">
        <v>1556.9048</v>
      </c>
      <c r="G28" s="616">
        <v>1522.9712</v>
      </c>
      <c r="H28" s="616">
        <v>1614.3932</v>
      </c>
      <c r="I28" s="616">
        <v>1562.4128</v>
      </c>
      <c r="J28" s="616">
        <v>1839.0332</v>
      </c>
      <c r="K28" s="616">
        <v>3299.0636</v>
      </c>
      <c r="L28" s="616">
        <v>1578.0836</v>
      </c>
      <c r="M28" s="616">
        <v>2178.866</v>
      </c>
      <c r="N28" s="616">
        <v>1018.4708</v>
      </c>
    </row>
    <row r="29" ht="15.75" spans="1:14">
      <c r="A29" s="615" t="s">
        <v>385</v>
      </c>
      <c r="B29" s="616">
        <v>989.9256</v>
      </c>
      <c r="C29" s="616">
        <v>1047.1872</v>
      </c>
      <c r="D29" s="616">
        <v>1063.722</v>
      </c>
      <c r="E29" s="616">
        <v>1353.5292</v>
      </c>
      <c r="F29" s="616">
        <v>1603.452</v>
      </c>
      <c r="G29" s="616">
        <v>1569.0864</v>
      </c>
      <c r="H29" s="616">
        <v>1669.4724</v>
      </c>
      <c r="I29" s="616">
        <v>1604.64</v>
      </c>
      <c r="J29" s="616">
        <v>1886.9844</v>
      </c>
      <c r="K29" s="616">
        <v>3384.6096</v>
      </c>
      <c r="L29" s="616">
        <v>1652.3976</v>
      </c>
      <c r="M29" s="616">
        <v>2331.1992</v>
      </c>
      <c r="N29" s="616">
        <v>1048.2672</v>
      </c>
    </row>
    <row r="30" ht="15.75" spans="1:14">
      <c r="A30" s="615" t="s">
        <v>386</v>
      </c>
      <c r="B30" s="616">
        <v>1016.158</v>
      </c>
      <c r="C30" s="616">
        <v>1077.1024</v>
      </c>
      <c r="D30" s="616">
        <v>1093.6264</v>
      </c>
      <c r="E30" s="616">
        <v>1391.4256</v>
      </c>
      <c r="F30" s="616">
        <v>1649.9992</v>
      </c>
      <c r="G30" s="616">
        <v>1615.2124</v>
      </c>
      <c r="H30" s="616">
        <v>1724.5624</v>
      </c>
      <c r="I30" s="616">
        <v>1646.8672</v>
      </c>
      <c r="J30" s="616">
        <v>1934.9356</v>
      </c>
      <c r="K30" s="616">
        <v>3470.1664</v>
      </c>
      <c r="L30" s="616">
        <v>1726.7224</v>
      </c>
      <c r="M30" s="616">
        <v>2483.5324</v>
      </c>
      <c r="N30" s="616">
        <v>1078.0744</v>
      </c>
    </row>
    <row r="31" ht="15.75" spans="1:14">
      <c r="A31" s="615" t="s">
        <v>387</v>
      </c>
      <c r="B31" s="616">
        <v>1042.3904</v>
      </c>
      <c r="C31" s="616">
        <v>1107.0068</v>
      </c>
      <c r="D31" s="616">
        <v>1123.5416</v>
      </c>
      <c r="E31" s="616">
        <v>1429.3328</v>
      </c>
      <c r="F31" s="616">
        <v>1696.5464</v>
      </c>
      <c r="G31" s="616">
        <v>1661.3276</v>
      </c>
      <c r="H31" s="616">
        <v>1779.6416</v>
      </c>
      <c r="I31" s="616">
        <v>1689.0944</v>
      </c>
      <c r="J31" s="616">
        <v>1982.8976</v>
      </c>
      <c r="K31" s="616">
        <v>3555.7232</v>
      </c>
      <c r="L31" s="616">
        <v>1801.0364</v>
      </c>
      <c r="M31" s="616">
        <v>2635.8656</v>
      </c>
      <c r="N31" s="616">
        <v>1107.8708</v>
      </c>
    </row>
    <row r="32" ht="15.75" spans="1:14">
      <c r="A32" s="615" t="s">
        <v>388</v>
      </c>
      <c r="B32" s="616">
        <v>1068.6228</v>
      </c>
      <c r="C32" s="616">
        <v>1136.9112</v>
      </c>
      <c r="D32" s="616">
        <v>1153.446</v>
      </c>
      <c r="E32" s="616">
        <v>1467.24</v>
      </c>
      <c r="F32" s="616">
        <v>1743.0936</v>
      </c>
      <c r="G32" s="616">
        <v>1707.4428</v>
      </c>
      <c r="H32" s="616">
        <v>1834.7316</v>
      </c>
      <c r="I32" s="616">
        <v>1731.3216</v>
      </c>
      <c r="J32" s="616">
        <v>2030.8488</v>
      </c>
      <c r="K32" s="616">
        <v>3641.28</v>
      </c>
      <c r="L32" s="616">
        <v>1875.3612</v>
      </c>
      <c r="M32" s="616">
        <v>2788.1988</v>
      </c>
      <c r="N32" s="616">
        <v>1137.6672</v>
      </c>
    </row>
    <row r="33" ht="15.75" spans="1:14">
      <c r="A33" s="615" t="s">
        <v>389</v>
      </c>
      <c r="B33" s="616">
        <v>1094.8552</v>
      </c>
      <c r="C33" s="616">
        <v>1166.8264</v>
      </c>
      <c r="D33" s="616">
        <v>1183.3504</v>
      </c>
      <c r="E33" s="616">
        <v>1505.1364</v>
      </c>
      <c r="F33" s="616">
        <v>1789.6408</v>
      </c>
      <c r="G33" s="616">
        <v>1753.558</v>
      </c>
      <c r="H33" s="616">
        <v>1889.8108</v>
      </c>
      <c r="I33" s="616">
        <v>1773.5488</v>
      </c>
      <c r="J33" s="616">
        <v>2078.8</v>
      </c>
      <c r="K33" s="616">
        <v>3726.8368</v>
      </c>
      <c r="L33" s="616">
        <v>1949.6752</v>
      </c>
      <c r="M33" s="616">
        <v>2940.532</v>
      </c>
      <c r="N33" s="616">
        <v>1167.4744</v>
      </c>
    </row>
    <row r="34" ht="15.75" spans="1:14">
      <c r="A34" s="615" t="s">
        <v>390</v>
      </c>
      <c r="B34" s="616">
        <v>1121.0984</v>
      </c>
      <c r="C34" s="616">
        <v>1196.7308</v>
      </c>
      <c r="D34" s="616">
        <v>1213.2656</v>
      </c>
      <c r="E34" s="616">
        <v>1543.0436</v>
      </c>
      <c r="F34" s="616">
        <v>1836.1988</v>
      </c>
      <c r="G34" s="616">
        <v>1799.6732</v>
      </c>
      <c r="H34" s="616">
        <v>1944.9008</v>
      </c>
      <c r="I34" s="616">
        <v>1815.776</v>
      </c>
      <c r="J34" s="616">
        <v>2126.7512</v>
      </c>
      <c r="K34" s="616">
        <v>3812.3936</v>
      </c>
      <c r="L34" s="616">
        <v>2023.9892</v>
      </c>
      <c r="M34" s="616">
        <v>3092.8652</v>
      </c>
      <c r="N34" s="616">
        <v>1197.2708</v>
      </c>
    </row>
    <row r="35" ht="15.75" spans="1:14">
      <c r="A35" s="615" t="s">
        <v>391</v>
      </c>
      <c r="B35" s="616">
        <v>1147.3308</v>
      </c>
      <c r="C35" s="616">
        <v>1226.6352</v>
      </c>
      <c r="D35" s="616">
        <v>1243.17</v>
      </c>
      <c r="E35" s="616">
        <v>1580.9508</v>
      </c>
      <c r="F35" s="616">
        <v>1882.746</v>
      </c>
      <c r="G35" s="616">
        <v>1845.7884</v>
      </c>
      <c r="H35" s="616">
        <v>1999.98</v>
      </c>
      <c r="I35" s="616">
        <v>1858.0032</v>
      </c>
      <c r="J35" s="616">
        <v>2174.7024</v>
      </c>
      <c r="K35" s="616">
        <v>3897.9504</v>
      </c>
      <c r="L35" s="616">
        <v>2098.314</v>
      </c>
      <c r="M35" s="616">
        <v>3245.1984</v>
      </c>
      <c r="N35" s="616">
        <v>1227.0672</v>
      </c>
    </row>
    <row r="36" ht="15.75" spans="1:14">
      <c r="A36" s="615" t="s">
        <v>392</v>
      </c>
      <c r="B36" s="616">
        <v>1173.5632</v>
      </c>
      <c r="C36" s="616">
        <v>1256.5504</v>
      </c>
      <c r="D36" s="616">
        <v>1273.0744</v>
      </c>
      <c r="E36" s="616">
        <v>1618.8472</v>
      </c>
      <c r="F36" s="616">
        <v>1929.2932</v>
      </c>
      <c r="G36" s="616">
        <v>1891.9036</v>
      </c>
      <c r="H36" s="616">
        <v>2055.07</v>
      </c>
      <c r="I36" s="616">
        <v>1900.2196</v>
      </c>
      <c r="J36" s="616">
        <v>2222.6536</v>
      </c>
      <c r="K36" s="616">
        <v>3983.5072</v>
      </c>
      <c r="L36" s="616">
        <v>2172.628</v>
      </c>
      <c r="M36" s="616">
        <v>3397.5316</v>
      </c>
      <c r="N36" s="616">
        <v>1256.8744</v>
      </c>
    </row>
    <row r="37" ht="15.75" spans="1:14">
      <c r="A37" s="615" t="s">
        <v>393</v>
      </c>
      <c r="B37" s="616">
        <v>1199.7956</v>
      </c>
      <c r="C37" s="616">
        <v>1286.4548</v>
      </c>
      <c r="D37" s="616">
        <v>1302.9896</v>
      </c>
      <c r="E37" s="616">
        <v>1656.7544</v>
      </c>
      <c r="F37" s="616">
        <v>1975.8404</v>
      </c>
      <c r="G37" s="616">
        <v>1938.0188</v>
      </c>
      <c r="H37" s="616">
        <v>2110.1492</v>
      </c>
      <c r="I37" s="616">
        <v>1942.4468</v>
      </c>
      <c r="J37" s="616">
        <v>2270.6156</v>
      </c>
      <c r="K37" s="616">
        <v>4069.064</v>
      </c>
      <c r="L37" s="616">
        <v>2246.942</v>
      </c>
      <c r="M37" s="616">
        <v>3549.8648</v>
      </c>
      <c r="N37" s="616">
        <v>1286.6708</v>
      </c>
    </row>
    <row r="38" ht="15.75" spans="1:14">
      <c r="A38" s="615" t="s">
        <v>394</v>
      </c>
      <c r="B38" s="616">
        <v>1226.028</v>
      </c>
      <c r="C38" s="616">
        <v>1316.3592</v>
      </c>
      <c r="D38" s="616">
        <v>1332.894</v>
      </c>
      <c r="E38" s="616">
        <v>1694.6616</v>
      </c>
      <c r="F38" s="616">
        <v>2022.3876</v>
      </c>
      <c r="G38" s="616">
        <v>1984.134</v>
      </c>
      <c r="H38" s="616">
        <v>2165.2392</v>
      </c>
      <c r="I38" s="616">
        <v>1984.674</v>
      </c>
      <c r="J38" s="616">
        <v>2318.5668</v>
      </c>
      <c r="K38" s="616">
        <v>4154.6208</v>
      </c>
      <c r="L38" s="616">
        <v>2321.2668</v>
      </c>
      <c r="M38" s="616">
        <v>3702.198</v>
      </c>
      <c r="N38" s="616">
        <v>1316.4672</v>
      </c>
    </row>
    <row r="39" ht="15.75" spans="1:14">
      <c r="A39" s="615" t="s">
        <v>395</v>
      </c>
      <c r="B39" s="616">
        <v>1252.2604</v>
      </c>
      <c r="C39" s="616">
        <v>1346.2744</v>
      </c>
      <c r="D39" s="616">
        <v>1362.7984</v>
      </c>
      <c r="E39" s="616">
        <v>1732.5688</v>
      </c>
      <c r="F39" s="616">
        <v>2068.9348</v>
      </c>
      <c r="G39" s="616">
        <v>2030.2492</v>
      </c>
      <c r="H39" s="616">
        <v>2220.3184</v>
      </c>
      <c r="I39" s="616">
        <v>2026.9012</v>
      </c>
      <c r="J39" s="616">
        <v>2366.518</v>
      </c>
      <c r="K39" s="616">
        <v>4240.1776</v>
      </c>
      <c r="L39" s="616">
        <v>2395.5808</v>
      </c>
      <c r="M39" s="616">
        <v>3854.5312</v>
      </c>
      <c r="N39" s="616">
        <v>1346.2744</v>
      </c>
    </row>
    <row r="40" ht="15.75" spans="1:14">
      <c r="A40" s="615" t="s">
        <v>396</v>
      </c>
      <c r="B40" s="616">
        <v>1278.5036</v>
      </c>
      <c r="C40" s="616">
        <v>1376.1788</v>
      </c>
      <c r="D40" s="616">
        <v>1392.7136</v>
      </c>
      <c r="E40" s="616">
        <v>1770.4652</v>
      </c>
      <c r="F40" s="616">
        <v>2115.482</v>
      </c>
      <c r="G40" s="616">
        <v>2076.3644</v>
      </c>
      <c r="H40" s="616">
        <v>2275.4084</v>
      </c>
      <c r="I40" s="616">
        <v>2069.1284</v>
      </c>
      <c r="J40" s="616">
        <v>2414.4692</v>
      </c>
      <c r="K40" s="616">
        <v>4325.7344</v>
      </c>
      <c r="L40" s="616">
        <v>2469.9056</v>
      </c>
      <c r="M40" s="616">
        <v>4006.8644</v>
      </c>
      <c r="N40" s="616">
        <v>1376.0708</v>
      </c>
    </row>
    <row r="41" ht="15.75" spans="1:14">
      <c r="A41" s="615" t="s">
        <v>397</v>
      </c>
      <c r="B41" s="616">
        <v>1304.736</v>
      </c>
      <c r="C41" s="616">
        <v>1406.0832</v>
      </c>
      <c r="D41" s="616">
        <v>1422.618</v>
      </c>
      <c r="E41" s="616">
        <v>1808.3724</v>
      </c>
      <c r="F41" s="616">
        <v>2162.0292</v>
      </c>
      <c r="G41" s="616">
        <v>2122.4904</v>
      </c>
      <c r="H41" s="616">
        <v>2330.4876</v>
      </c>
      <c r="I41" s="616">
        <v>2111.3556</v>
      </c>
      <c r="J41" s="616">
        <v>2462.4204</v>
      </c>
      <c r="K41" s="616">
        <v>4411.2804</v>
      </c>
      <c r="L41" s="616">
        <v>2544.2196</v>
      </c>
      <c r="M41" s="616">
        <v>4159.1976</v>
      </c>
      <c r="N41" s="616">
        <v>1405.8672</v>
      </c>
    </row>
    <row r="42" ht="15.75" spans="1:14">
      <c r="A42" s="615" t="s">
        <v>398</v>
      </c>
      <c r="B42" s="616">
        <v>1330.9684</v>
      </c>
      <c r="C42" s="616">
        <v>1435.9984</v>
      </c>
      <c r="D42" s="616">
        <v>1452.5224</v>
      </c>
      <c r="E42" s="616">
        <v>1846.2796</v>
      </c>
      <c r="F42" s="616">
        <v>2208.5764</v>
      </c>
      <c r="G42" s="616">
        <v>2168.6056</v>
      </c>
      <c r="H42" s="616">
        <v>2385.5776</v>
      </c>
      <c r="I42" s="616">
        <v>2153.5828</v>
      </c>
      <c r="J42" s="616">
        <v>2510.3716</v>
      </c>
      <c r="K42" s="616">
        <v>4496.8372</v>
      </c>
      <c r="L42" s="616">
        <v>2618.5336</v>
      </c>
      <c r="M42" s="616">
        <v>4311.5308</v>
      </c>
      <c r="N42" s="616">
        <v>1435.6744</v>
      </c>
    </row>
    <row r="43" ht="15.75" spans="1:14">
      <c r="A43" s="615" t="s">
        <v>399</v>
      </c>
      <c r="B43" s="616">
        <v>1357.2008</v>
      </c>
      <c r="C43" s="616">
        <v>1465.9028</v>
      </c>
      <c r="D43" s="616">
        <v>1482.4376</v>
      </c>
      <c r="E43" s="616">
        <v>1884.176</v>
      </c>
      <c r="F43" s="616">
        <v>2255.1344</v>
      </c>
      <c r="G43" s="616">
        <v>2214.7208</v>
      </c>
      <c r="H43" s="616">
        <v>2440.6568</v>
      </c>
      <c r="I43" s="616">
        <v>2195.81</v>
      </c>
      <c r="J43" s="616">
        <v>2558.3336</v>
      </c>
      <c r="K43" s="616">
        <v>4582.394</v>
      </c>
      <c r="L43" s="616">
        <v>2692.8584</v>
      </c>
      <c r="M43" s="616">
        <v>4463.864</v>
      </c>
      <c r="N43" s="616">
        <v>1465.4708</v>
      </c>
    </row>
    <row r="44" ht="15.75" spans="1:14">
      <c r="A44" s="615" t="s">
        <v>400</v>
      </c>
      <c r="B44" s="616">
        <v>1405.6812</v>
      </c>
      <c r="C44" s="616">
        <v>1519.3512</v>
      </c>
      <c r="D44" s="616">
        <v>1535.022</v>
      </c>
      <c r="E44" s="616">
        <v>1949.8392</v>
      </c>
      <c r="F44" s="616">
        <v>2329.6536</v>
      </c>
      <c r="G44" s="616">
        <v>2288.376</v>
      </c>
      <c r="H44" s="616">
        <v>2520.9108</v>
      </c>
      <c r="I44" s="616">
        <v>2267.3052</v>
      </c>
      <c r="J44" s="616">
        <v>2639.8728</v>
      </c>
      <c r="K44" s="616">
        <v>4720.3524</v>
      </c>
      <c r="L44" s="616">
        <v>2765.7576</v>
      </c>
      <c r="M44" s="616">
        <v>4601.1636</v>
      </c>
      <c r="N44" s="616">
        <v>1517.9472</v>
      </c>
    </row>
    <row r="45" ht="15.75" spans="1:14">
      <c r="A45" s="615" t="s">
        <v>401</v>
      </c>
      <c r="B45" s="616">
        <v>1432.5616</v>
      </c>
      <c r="C45" s="616">
        <v>1551.2104</v>
      </c>
      <c r="D45" s="616">
        <v>1566.0172</v>
      </c>
      <c r="E45" s="616">
        <v>1993.9024</v>
      </c>
      <c r="F45" s="616">
        <v>2382.5728</v>
      </c>
      <c r="G45" s="616">
        <v>2340.4312</v>
      </c>
      <c r="H45" s="616">
        <v>2579.554</v>
      </c>
      <c r="I45" s="616">
        <v>2317.2004</v>
      </c>
      <c r="J45" s="616">
        <v>2699.8228</v>
      </c>
      <c r="K45" s="616">
        <v>4836.7</v>
      </c>
      <c r="L45" s="616">
        <v>2817.0568</v>
      </c>
      <c r="M45" s="616">
        <v>4716.8632</v>
      </c>
      <c r="N45" s="616">
        <v>1548.8344</v>
      </c>
    </row>
    <row r="46" ht="15.75" spans="1:14">
      <c r="A46" s="615" t="s">
        <v>402</v>
      </c>
      <c r="B46" s="616">
        <v>1459.4528</v>
      </c>
      <c r="C46" s="616">
        <v>1583.0588</v>
      </c>
      <c r="D46" s="616">
        <v>1597.0016</v>
      </c>
      <c r="E46" s="616">
        <v>2037.9656</v>
      </c>
      <c r="F46" s="616">
        <v>2435.5028</v>
      </c>
      <c r="G46" s="616">
        <v>2392.4972</v>
      </c>
      <c r="H46" s="616">
        <v>2638.208</v>
      </c>
      <c r="I46" s="616">
        <v>2367.1064</v>
      </c>
      <c r="J46" s="616">
        <v>2759.7728</v>
      </c>
      <c r="K46" s="616">
        <v>4953.0476</v>
      </c>
      <c r="L46" s="616">
        <v>2868.3668</v>
      </c>
      <c r="M46" s="616">
        <v>4832.5736</v>
      </c>
      <c r="N46" s="616">
        <v>1579.7108</v>
      </c>
    </row>
    <row r="47" ht="15.75" spans="1:14">
      <c r="A47" s="615" t="s">
        <v>403</v>
      </c>
      <c r="B47" s="616">
        <v>1486.3332</v>
      </c>
      <c r="C47" s="616">
        <v>1614.918</v>
      </c>
      <c r="D47" s="616">
        <v>1627.986</v>
      </c>
      <c r="E47" s="616">
        <v>2082.0288</v>
      </c>
      <c r="F47" s="616">
        <v>2488.422</v>
      </c>
      <c r="G47" s="616">
        <v>2444.5524</v>
      </c>
      <c r="H47" s="616">
        <v>2696.862</v>
      </c>
      <c r="I47" s="616">
        <v>2417.0016</v>
      </c>
      <c r="J47" s="616">
        <v>2819.712</v>
      </c>
      <c r="K47" s="616">
        <v>5069.406</v>
      </c>
      <c r="L47" s="616">
        <v>2919.666</v>
      </c>
      <c r="M47" s="616">
        <v>4948.2732</v>
      </c>
      <c r="N47" s="616">
        <v>1610.598</v>
      </c>
    </row>
    <row r="48" ht="15.75" spans="1:14">
      <c r="A48" s="615" t="s">
        <v>404</v>
      </c>
      <c r="B48" s="616">
        <v>1513.2136</v>
      </c>
      <c r="C48" s="616">
        <v>1646.7664</v>
      </c>
      <c r="D48" s="616">
        <v>1658.9812</v>
      </c>
      <c r="E48" s="616">
        <v>2126.092</v>
      </c>
      <c r="F48" s="616">
        <v>2541.352</v>
      </c>
      <c r="G48" s="616">
        <v>2496.6076</v>
      </c>
      <c r="H48" s="616">
        <v>2755.5052</v>
      </c>
      <c r="I48" s="616">
        <v>2466.8968</v>
      </c>
      <c r="J48" s="616">
        <v>2879.662</v>
      </c>
      <c r="K48" s="616">
        <v>5185.7536</v>
      </c>
      <c r="L48" s="616">
        <v>2970.9652</v>
      </c>
      <c r="M48" s="616">
        <v>5063.9728</v>
      </c>
      <c r="N48" s="616">
        <v>1641.4744</v>
      </c>
    </row>
    <row r="49" ht="15.75" spans="1:14">
      <c r="A49" s="615" t="s">
        <v>405</v>
      </c>
      <c r="B49" s="616">
        <v>1540.094</v>
      </c>
      <c r="C49" s="616">
        <v>1678.6256</v>
      </c>
      <c r="D49" s="616">
        <v>1689.9656</v>
      </c>
      <c r="E49" s="616">
        <v>2170.1552</v>
      </c>
      <c r="F49" s="616">
        <v>2594.2712</v>
      </c>
      <c r="G49" s="616">
        <v>2548.6736</v>
      </c>
      <c r="H49" s="616">
        <v>2814.1592</v>
      </c>
      <c r="I49" s="616">
        <v>2516.792</v>
      </c>
      <c r="J49" s="616">
        <v>2939.612</v>
      </c>
      <c r="K49" s="616">
        <v>5302.1012</v>
      </c>
      <c r="L49" s="616">
        <v>3022.2752</v>
      </c>
      <c r="M49" s="616">
        <v>5179.6832</v>
      </c>
      <c r="N49" s="616">
        <v>1672.3508</v>
      </c>
    </row>
    <row r="50" ht="15.75" spans="1:14">
      <c r="A50" s="615" t="s">
        <v>406</v>
      </c>
      <c r="B50" s="616">
        <v>1566.9744</v>
      </c>
      <c r="C50" s="616">
        <v>1710.474</v>
      </c>
      <c r="D50" s="616">
        <v>1720.95</v>
      </c>
      <c r="E50" s="616">
        <v>2214.2184</v>
      </c>
      <c r="F50" s="616">
        <v>2647.1904</v>
      </c>
      <c r="G50" s="616">
        <v>2600.7288</v>
      </c>
      <c r="H50" s="616">
        <v>2872.8132</v>
      </c>
      <c r="I50" s="616">
        <v>2566.698</v>
      </c>
      <c r="J50" s="616">
        <v>2999.562</v>
      </c>
      <c r="K50" s="616">
        <v>5418.4596</v>
      </c>
      <c r="L50" s="616">
        <v>3073.5744</v>
      </c>
      <c r="M50" s="616">
        <v>5295.3828</v>
      </c>
      <c r="N50" s="616">
        <v>1703.238</v>
      </c>
    </row>
    <row r="51" ht="15.75" spans="1:14">
      <c r="A51" s="615" t="s">
        <v>407</v>
      </c>
      <c r="B51" s="616">
        <v>1593.8656</v>
      </c>
      <c r="C51" s="616">
        <v>1742.3224</v>
      </c>
      <c r="D51" s="616">
        <v>1751.9452</v>
      </c>
      <c r="E51" s="616">
        <v>2258.2816</v>
      </c>
      <c r="F51" s="616">
        <v>2700.1204</v>
      </c>
      <c r="G51" s="616">
        <v>2652.7948</v>
      </c>
      <c r="H51" s="616">
        <v>2931.4564</v>
      </c>
      <c r="I51" s="616">
        <v>2616.5932</v>
      </c>
      <c r="J51" s="616">
        <v>3059.5012</v>
      </c>
      <c r="K51" s="616">
        <v>5534.8072</v>
      </c>
      <c r="L51" s="616">
        <v>3124.8736</v>
      </c>
      <c r="M51" s="616">
        <v>5411.0824</v>
      </c>
      <c r="N51" s="616">
        <v>1734.1144</v>
      </c>
    </row>
    <row r="52" ht="15.75" spans="1:14">
      <c r="A52" s="615" t="s">
        <v>408</v>
      </c>
      <c r="B52" s="616">
        <v>1620.746</v>
      </c>
      <c r="C52" s="616">
        <v>1774.1816</v>
      </c>
      <c r="D52" s="616">
        <v>1782.9296</v>
      </c>
      <c r="E52" s="616">
        <v>2302.3448</v>
      </c>
      <c r="F52" s="616">
        <v>2753.0396</v>
      </c>
      <c r="G52" s="616">
        <v>2704.85</v>
      </c>
      <c r="H52" s="616">
        <v>2990.1104</v>
      </c>
      <c r="I52" s="616">
        <v>2666.4884</v>
      </c>
      <c r="J52" s="616">
        <v>3119.4512</v>
      </c>
      <c r="K52" s="616">
        <v>5651.1548</v>
      </c>
      <c r="L52" s="616">
        <v>3176.1836</v>
      </c>
      <c r="M52" s="616">
        <v>5526.782</v>
      </c>
      <c r="N52" s="616">
        <v>1764.9908</v>
      </c>
    </row>
    <row r="53" ht="15.75" spans="1:14">
      <c r="A53" s="615" t="s">
        <v>409</v>
      </c>
      <c r="B53" s="616">
        <v>1647.6264</v>
      </c>
      <c r="C53" s="616">
        <v>1806.03</v>
      </c>
      <c r="D53" s="616">
        <v>1813.9248</v>
      </c>
      <c r="E53" s="616">
        <v>2346.408</v>
      </c>
      <c r="F53" s="616">
        <v>2805.9696</v>
      </c>
      <c r="G53" s="616">
        <v>2756.9052</v>
      </c>
      <c r="H53" s="616">
        <v>3048.7644</v>
      </c>
      <c r="I53" s="616">
        <v>2716.3836</v>
      </c>
      <c r="J53" s="616">
        <v>3179.4012</v>
      </c>
      <c r="K53" s="616">
        <v>5767.5132</v>
      </c>
      <c r="L53" s="616">
        <v>3227.4828</v>
      </c>
      <c r="M53" s="616">
        <v>5642.4924</v>
      </c>
      <c r="N53" s="616">
        <v>1795.878</v>
      </c>
    </row>
    <row r="54" ht="15.75" spans="1:14">
      <c r="A54" s="615" t="s">
        <v>410</v>
      </c>
      <c r="B54" s="616">
        <v>1674.5068</v>
      </c>
      <c r="C54" s="616">
        <v>1837.8892</v>
      </c>
      <c r="D54" s="616">
        <v>1844.9092</v>
      </c>
      <c r="E54" s="616">
        <v>2390.4712</v>
      </c>
      <c r="F54" s="616">
        <v>2858.8888</v>
      </c>
      <c r="G54" s="616">
        <v>2808.9712</v>
      </c>
      <c r="H54" s="616">
        <v>3107.4076</v>
      </c>
      <c r="I54" s="616">
        <v>2766.2896</v>
      </c>
      <c r="J54" s="616">
        <v>3239.3512</v>
      </c>
      <c r="K54" s="616">
        <v>5883.8608</v>
      </c>
      <c r="L54" s="616">
        <v>3278.782</v>
      </c>
      <c r="M54" s="616">
        <v>5758.192</v>
      </c>
      <c r="N54" s="616">
        <v>1826.7544</v>
      </c>
    </row>
    <row r="55" ht="15.75" spans="1:14">
      <c r="A55" s="615" t="s">
        <v>411</v>
      </c>
      <c r="B55" s="616">
        <v>1701.3872</v>
      </c>
      <c r="C55" s="616">
        <v>1869.7376</v>
      </c>
      <c r="D55" s="616">
        <v>1875.8936</v>
      </c>
      <c r="E55" s="616">
        <v>2434.5344</v>
      </c>
      <c r="F55" s="616">
        <v>2911.808</v>
      </c>
      <c r="G55" s="616">
        <v>2861.0264</v>
      </c>
      <c r="H55" s="616">
        <v>3166.0616</v>
      </c>
      <c r="I55" s="616">
        <v>2816.1848</v>
      </c>
      <c r="J55" s="616">
        <v>3299.2904</v>
      </c>
      <c r="K55" s="616">
        <v>6000.2084</v>
      </c>
      <c r="L55" s="616">
        <v>3330.092</v>
      </c>
      <c r="M55" s="616">
        <v>5873.8916</v>
      </c>
      <c r="N55" s="616">
        <v>1857.6416</v>
      </c>
    </row>
    <row r="56" ht="15.75" spans="1:14">
      <c r="A56" s="615" t="s">
        <v>412</v>
      </c>
      <c r="B56" s="616">
        <v>1728.2784</v>
      </c>
      <c r="C56" s="616">
        <v>1901.5968</v>
      </c>
      <c r="D56" s="616">
        <v>1906.8888</v>
      </c>
      <c r="E56" s="616">
        <v>2478.5976</v>
      </c>
      <c r="F56" s="616">
        <v>2964.738</v>
      </c>
      <c r="G56" s="616">
        <v>2913.0816</v>
      </c>
      <c r="H56" s="616">
        <v>3224.7156</v>
      </c>
      <c r="I56" s="616">
        <v>2866.08</v>
      </c>
      <c r="J56" s="616">
        <v>3359.2404</v>
      </c>
      <c r="K56" s="616">
        <v>6116.5668</v>
      </c>
      <c r="L56" s="616">
        <v>3381.3912</v>
      </c>
      <c r="M56" s="616">
        <v>5989.602</v>
      </c>
      <c r="N56" s="616">
        <v>1888.518</v>
      </c>
    </row>
    <row r="57" ht="15.75" spans="1:14">
      <c r="A57" s="615" t="s">
        <v>413</v>
      </c>
      <c r="B57" s="616">
        <v>1755.1588</v>
      </c>
      <c r="C57" s="616">
        <v>1933.4452</v>
      </c>
      <c r="D57" s="616">
        <v>1937.8732</v>
      </c>
      <c r="E57" s="616">
        <v>2522.6608</v>
      </c>
      <c r="F57" s="616">
        <v>3017.6572</v>
      </c>
      <c r="G57" s="616">
        <v>2965.1476</v>
      </c>
      <c r="H57" s="616">
        <v>3283.3588</v>
      </c>
      <c r="I57" s="616">
        <v>2915.9752</v>
      </c>
      <c r="J57" s="616">
        <v>3419.1904</v>
      </c>
      <c r="K57" s="616">
        <v>6232.9144</v>
      </c>
      <c r="L57" s="616">
        <v>3432.6904</v>
      </c>
      <c r="M57" s="616">
        <v>6105.3016</v>
      </c>
      <c r="N57" s="616">
        <v>1919.3944</v>
      </c>
    </row>
    <row r="58" ht="15.75" spans="1:14">
      <c r="A58" s="615" t="s">
        <v>414</v>
      </c>
      <c r="B58" s="616">
        <v>1782.0392</v>
      </c>
      <c r="C58" s="616">
        <v>1965.2936</v>
      </c>
      <c r="D58" s="616">
        <v>1968.8684</v>
      </c>
      <c r="E58" s="616">
        <v>2566.724</v>
      </c>
      <c r="F58" s="616">
        <v>3070.5872</v>
      </c>
      <c r="G58" s="616">
        <v>3017.2028</v>
      </c>
      <c r="H58" s="616">
        <v>3342.0128</v>
      </c>
      <c r="I58" s="616">
        <v>2965.8812</v>
      </c>
      <c r="J58" s="616">
        <v>3479.1296</v>
      </c>
      <c r="K58" s="616">
        <v>6349.262</v>
      </c>
      <c r="L58" s="616">
        <v>3484.0004</v>
      </c>
      <c r="M58" s="616">
        <v>6221.0012</v>
      </c>
      <c r="N58" s="616">
        <v>1950.2816</v>
      </c>
    </row>
    <row r="59" ht="15.75" spans="1:14">
      <c r="A59" s="615" t="s">
        <v>415</v>
      </c>
      <c r="B59" s="616">
        <v>1808.9196</v>
      </c>
      <c r="C59" s="616">
        <v>1997.1528</v>
      </c>
      <c r="D59" s="616">
        <v>1999.8528</v>
      </c>
      <c r="E59" s="616">
        <v>2610.7872</v>
      </c>
      <c r="F59" s="616">
        <v>3123.5064</v>
      </c>
      <c r="G59" s="616">
        <v>3069.258</v>
      </c>
      <c r="H59" s="616">
        <v>3400.6668</v>
      </c>
      <c r="I59" s="616">
        <v>3015.7764</v>
      </c>
      <c r="J59" s="616">
        <v>3539.0796</v>
      </c>
      <c r="K59" s="616">
        <v>6465.6204</v>
      </c>
      <c r="L59" s="616">
        <v>3535.2996</v>
      </c>
      <c r="M59" s="616">
        <v>6336.7116</v>
      </c>
      <c r="N59" s="616">
        <v>1981.158</v>
      </c>
    </row>
    <row r="60" ht="15.75" spans="1:14">
      <c r="A60" s="615" t="s">
        <v>416</v>
      </c>
      <c r="B60" s="616">
        <v>1835.8</v>
      </c>
      <c r="C60" s="616">
        <v>2029.0012</v>
      </c>
      <c r="D60" s="616">
        <v>2030.8372</v>
      </c>
      <c r="E60" s="616">
        <v>2654.8504</v>
      </c>
      <c r="F60" s="616">
        <v>3176.4256</v>
      </c>
      <c r="G60" s="616">
        <v>3121.324</v>
      </c>
      <c r="H60" s="616">
        <v>3459.31</v>
      </c>
      <c r="I60" s="616">
        <v>3065.6716</v>
      </c>
      <c r="J60" s="616">
        <v>3599.0296</v>
      </c>
      <c r="K60" s="616">
        <v>6581.968</v>
      </c>
      <c r="L60" s="616">
        <v>3586.5988</v>
      </c>
      <c r="M60" s="616">
        <v>6452.4112</v>
      </c>
      <c r="N60" s="616">
        <v>2012.0344</v>
      </c>
    </row>
    <row r="61" ht="15.75" spans="1:14">
      <c r="A61" s="615" t="s">
        <v>417</v>
      </c>
      <c r="B61" s="616">
        <v>1862.6912</v>
      </c>
      <c r="C61" s="616">
        <v>2060.8604</v>
      </c>
      <c r="D61" s="616">
        <v>2061.8324</v>
      </c>
      <c r="E61" s="616">
        <v>2698.9136</v>
      </c>
      <c r="F61" s="616">
        <v>3229.3556</v>
      </c>
      <c r="G61" s="616">
        <v>3173.3792</v>
      </c>
      <c r="H61" s="616">
        <v>3517.964</v>
      </c>
      <c r="I61" s="616">
        <v>3115.5668</v>
      </c>
      <c r="J61" s="616">
        <v>3658.9796</v>
      </c>
      <c r="K61" s="616">
        <v>6698.3156</v>
      </c>
      <c r="L61" s="616">
        <v>3637.9088</v>
      </c>
      <c r="M61" s="616">
        <v>6568.1108</v>
      </c>
      <c r="N61" s="616">
        <v>2042.9216</v>
      </c>
    </row>
    <row r="62" ht="15.75" spans="1:14">
      <c r="A62" s="615" t="s">
        <v>418</v>
      </c>
      <c r="B62" s="616">
        <v>1889.5716</v>
      </c>
      <c r="C62" s="616">
        <v>2092.7088</v>
      </c>
      <c r="D62" s="616">
        <v>2092.8168</v>
      </c>
      <c r="E62" s="616">
        <v>2742.9768</v>
      </c>
      <c r="F62" s="616">
        <v>3282.2748</v>
      </c>
      <c r="G62" s="616">
        <v>3225.4452</v>
      </c>
      <c r="H62" s="616">
        <v>3576.618</v>
      </c>
      <c r="I62" s="616">
        <v>3165.4728</v>
      </c>
      <c r="J62" s="616">
        <v>3718.9188</v>
      </c>
      <c r="K62" s="616">
        <v>6814.674</v>
      </c>
      <c r="L62" s="616">
        <v>3689.208</v>
      </c>
      <c r="M62" s="616">
        <v>6683.8212</v>
      </c>
      <c r="N62" s="616">
        <v>2073.798</v>
      </c>
    </row>
    <row r="63" ht="15.75" spans="1:14">
      <c r="A63" s="615" t="s">
        <v>419</v>
      </c>
      <c r="B63" s="616">
        <v>1916.452</v>
      </c>
      <c r="C63" s="616">
        <v>2124.568</v>
      </c>
      <c r="D63" s="616">
        <v>2123.8012</v>
      </c>
      <c r="E63" s="616">
        <v>2787.04</v>
      </c>
      <c r="F63" s="616">
        <v>3335.2048</v>
      </c>
      <c r="G63" s="616">
        <v>3277.5004</v>
      </c>
      <c r="H63" s="616">
        <v>3635.2612</v>
      </c>
      <c r="I63" s="616">
        <v>3215.368</v>
      </c>
      <c r="J63" s="616">
        <v>3778.8688</v>
      </c>
      <c r="K63" s="616">
        <v>6931.0216</v>
      </c>
      <c r="L63" s="616">
        <v>3740.5072</v>
      </c>
      <c r="M63" s="616">
        <v>6799.5208</v>
      </c>
      <c r="N63" s="616">
        <v>2104.6852</v>
      </c>
    </row>
    <row r="64" ht="15.75" spans="1:14">
      <c r="A64" s="615" t="s">
        <v>420</v>
      </c>
      <c r="B64" s="616">
        <v>55.342</v>
      </c>
      <c r="C64" s="616">
        <v>61.0876</v>
      </c>
      <c r="D64" s="616">
        <v>61.0876</v>
      </c>
      <c r="E64" s="616">
        <v>80.9164</v>
      </c>
      <c r="F64" s="616">
        <v>96.4252</v>
      </c>
      <c r="G64" s="616">
        <v>88.066</v>
      </c>
      <c r="H64" s="616">
        <v>105.994</v>
      </c>
      <c r="I64" s="616">
        <v>77.4928</v>
      </c>
      <c r="J64" s="616">
        <v>109.1044</v>
      </c>
      <c r="K64" s="616">
        <v>197.4268</v>
      </c>
      <c r="L64" s="616">
        <v>108.1648</v>
      </c>
      <c r="M64" s="616">
        <v>193.6684</v>
      </c>
      <c r="N64" s="616">
        <v>62.1244</v>
      </c>
    </row>
    <row r="65" ht="15.75" spans="1:14">
      <c r="A65" s="615" t="s">
        <v>421</v>
      </c>
      <c r="B65" s="616">
        <v>56.0656</v>
      </c>
      <c r="C65" s="616">
        <v>59.1112</v>
      </c>
      <c r="D65" s="616">
        <v>59.1112</v>
      </c>
      <c r="E65" s="616">
        <v>80.9164</v>
      </c>
      <c r="F65" s="616">
        <v>96.4252</v>
      </c>
      <c r="G65" s="616">
        <v>85.3768</v>
      </c>
      <c r="H65" s="616">
        <v>105.994</v>
      </c>
      <c r="I65" s="616">
        <v>76.51</v>
      </c>
      <c r="J65" s="616">
        <v>109.1044</v>
      </c>
      <c r="K65" s="616">
        <v>197.4268</v>
      </c>
      <c r="L65" s="616">
        <v>108.1648</v>
      </c>
      <c r="M65" s="616">
        <v>193.6684</v>
      </c>
      <c r="N65" s="616">
        <v>62.1244</v>
      </c>
    </row>
    <row r="66" ht="15.75" spans="1:14">
      <c r="A66" s="615" t="s">
        <v>422</v>
      </c>
      <c r="B66" s="616">
        <v>58.3012</v>
      </c>
      <c r="C66" s="616">
        <v>61.5304</v>
      </c>
      <c r="D66" s="616">
        <v>61.5304</v>
      </c>
      <c r="E66" s="616">
        <v>80.9164</v>
      </c>
      <c r="F66" s="616">
        <v>99.3304</v>
      </c>
      <c r="G66" s="616">
        <v>85.6468</v>
      </c>
      <c r="H66" s="616">
        <v>105.994</v>
      </c>
      <c r="I66" s="616">
        <v>77.3092</v>
      </c>
      <c r="J66" s="616">
        <v>109.1044</v>
      </c>
      <c r="K66" s="616">
        <v>197.4268</v>
      </c>
      <c r="L66" s="616">
        <v>108.1648</v>
      </c>
      <c r="M66" s="616">
        <v>193.6684</v>
      </c>
      <c r="N66" s="616">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2" sqref="C2"/>
    </sheetView>
  </sheetViews>
  <sheetFormatPr defaultColWidth="9" defaultRowHeight="13.5" outlineLevelCol="2"/>
  <cols>
    <col min="1" max="2" width="30.625" customWidth="1"/>
  </cols>
  <sheetData>
    <row r="1" ht="45" customHeight="1" spans="1:3">
      <c r="A1" s="602" t="s">
        <v>423</v>
      </c>
      <c r="B1" s="602"/>
      <c r="C1" s="603" t="s">
        <v>62</v>
      </c>
    </row>
    <row r="2" ht="17.25" spans="1:3">
      <c r="A2" s="604" t="s">
        <v>305</v>
      </c>
      <c r="B2" s="605" t="s">
        <v>424</v>
      </c>
      <c r="C2" s="606" t="s">
        <v>16</v>
      </c>
    </row>
    <row r="3" ht="15" spans="1:2">
      <c r="A3" s="607" t="s">
        <v>425</v>
      </c>
      <c r="B3" s="608" t="s">
        <v>426</v>
      </c>
    </row>
    <row r="4" ht="15" spans="1:2">
      <c r="A4" s="607" t="s">
        <v>425</v>
      </c>
      <c r="B4" s="608" t="s">
        <v>427</v>
      </c>
    </row>
    <row r="5" ht="15" spans="1:2">
      <c r="A5" s="607" t="s">
        <v>428</v>
      </c>
      <c r="B5" s="608" t="s">
        <v>429</v>
      </c>
    </row>
    <row r="6" ht="15" spans="1:2">
      <c r="A6" s="607" t="s">
        <v>428</v>
      </c>
      <c r="B6" s="608" t="s">
        <v>430</v>
      </c>
    </row>
    <row r="7" ht="15" spans="1:2">
      <c r="A7" s="607" t="s">
        <v>428</v>
      </c>
      <c r="B7" s="608" t="s">
        <v>431</v>
      </c>
    </row>
    <row r="8" ht="15" spans="1:2">
      <c r="A8" s="607" t="s">
        <v>428</v>
      </c>
      <c r="B8" s="608" t="s">
        <v>432</v>
      </c>
    </row>
    <row r="9" ht="15" spans="1:2">
      <c r="A9" s="607" t="s">
        <v>428</v>
      </c>
      <c r="B9" s="608" t="s">
        <v>433</v>
      </c>
    </row>
    <row r="10" ht="15" spans="1:2">
      <c r="A10" s="607" t="s">
        <v>428</v>
      </c>
      <c r="B10" s="608" t="s">
        <v>434</v>
      </c>
    </row>
    <row r="11" ht="15" spans="1:2">
      <c r="A11" s="607" t="s">
        <v>428</v>
      </c>
      <c r="B11" s="608" t="s">
        <v>435</v>
      </c>
    </row>
    <row r="12" ht="15" spans="1:2">
      <c r="A12" s="607" t="s">
        <v>428</v>
      </c>
      <c r="B12" s="608" t="s">
        <v>436</v>
      </c>
    </row>
    <row r="13" ht="15" spans="1:2">
      <c r="A13" s="607" t="s">
        <v>428</v>
      </c>
      <c r="B13" s="608" t="s">
        <v>437</v>
      </c>
    </row>
    <row r="14" ht="15" spans="1:2">
      <c r="A14" s="607" t="s">
        <v>428</v>
      </c>
      <c r="B14" s="608" t="s">
        <v>438</v>
      </c>
    </row>
    <row r="15" ht="15" spans="1:2">
      <c r="A15" s="607" t="s">
        <v>428</v>
      </c>
      <c r="B15" s="608" t="s">
        <v>439</v>
      </c>
    </row>
    <row r="16" ht="15" spans="1:2">
      <c r="A16" s="607" t="s">
        <v>428</v>
      </c>
      <c r="B16" s="608" t="s">
        <v>440</v>
      </c>
    </row>
    <row r="17" ht="15" spans="1:2">
      <c r="A17" s="607" t="s">
        <v>428</v>
      </c>
      <c r="B17" s="608" t="s">
        <v>441</v>
      </c>
    </row>
    <row r="18" ht="15" spans="1:2">
      <c r="A18" s="607" t="s">
        <v>428</v>
      </c>
      <c r="B18" s="608" t="s">
        <v>442</v>
      </c>
    </row>
    <row r="19" ht="15" spans="1:2">
      <c r="A19" s="607" t="s">
        <v>428</v>
      </c>
      <c r="B19" s="608" t="s">
        <v>443</v>
      </c>
    </row>
    <row r="20" ht="15" spans="1:2">
      <c r="A20" s="607" t="s">
        <v>428</v>
      </c>
      <c r="B20" s="608" t="s">
        <v>444</v>
      </c>
    </row>
    <row r="21" ht="15" spans="1:2">
      <c r="A21" s="607" t="s">
        <v>428</v>
      </c>
      <c r="B21" s="608" t="s">
        <v>445</v>
      </c>
    </row>
    <row r="22" ht="15" spans="1:2">
      <c r="A22" s="607" t="s">
        <v>428</v>
      </c>
      <c r="B22" s="608" t="s">
        <v>446</v>
      </c>
    </row>
    <row r="23" ht="15" spans="1:2">
      <c r="A23" s="607" t="s">
        <v>428</v>
      </c>
      <c r="B23" s="608" t="s">
        <v>447</v>
      </c>
    </row>
    <row r="24" ht="15" spans="1:2">
      <c r="A24" s="607" t="s">
        <v>428</v>
      </c>
      <c r="B24" s="608" t="s">
        <v>448</v>
      </c>
    </row>
    <row r="25" ht="15" spans="1:2">
      <c r="A25" s="607" t="s">
        <v>428</v>
      </c>
      <c r="B25" s="608" t="s">
        <v>449</v>
      </c>
    </row>
    <row r="26" ht="15" spans="1:2">
      <c r="A26" s="607" t="s">
        <v>428</v>
      </c>
      <c r="B26" s="608" t="s">
        <v>450</v>
      </c>
    </row>
    <row r="27" ht="15" spans="1:2">
      <c r="A27" s="607" t="s">
        <v>428</v>
      </c>
      <c r="B27" s="608" t="s">
        <v>451</v>
      </c>
    </row>
    <row r="28" ht="15" spans="1:2">
      <c r="A28" s="607" t="s">
        <v>428</v>
      </c>
      <c r="B28" s="608" t="s">
        <v>452</v>
      </c>
    </row>
    <row r="29" ht="15" spans="1:2">
      <c r="A29" s="607" t="s">
        <v>428</v>
      </c>
      <c r="B29" s="608" t="s">
        <v>453</v>
      </c>
    </row>
    <row r="30" ht="15" spans="1:2">
      <c r="A30" s="607" t="s">
        <v>428</v>
      </c>
      <c r="B30" s="608" t="s">
        <v>454</v>
      </c>
    </row>
    <row r="31" ht="15" spans="1:2">
      <c r="A31" s="607" t="s">
        <v>428</v>
      </c>
      <c r="B31" s="608" t="s">
        <v>455</v>
      </c>
    </row>
    <row r="32" ht="15" spans="1:2">
      <c r="A32" s="607" t="s">
        <v>428</v>
      </c>
      <c r="B32" s="608" t="s">
        <v>456</v>
      </c>
    </row>
    <row r="33" ht="15" spans="1:2">
      <c r="A33" s="607" t="s">
        <v>428</v>
      </c>
      <c r="B33" s="608" t="s">
        <v>457</v>
      </c>
    </row>
    <row r="34" ht="15" spans="1:2">
      <c r="A34" s="607" t="s">
        <v>428</v>
      </c>
      <c r="B34" s="609" t="s">
        <v>458</v>
      </c>
    </row>
    <row r="35" ht="15" spans="1:2">
      <c r="A35" s="607" t="s">
        <v>428</v>
      </c>
      <c r="B35" s="608" t="s">
        <v>459</v>
      </c>
    </row>
    <row r="36" ht="15" spans="1:2">
      <c r="A36" s="607" t="s">
        <v>428</v>
      </c>
      <c r="B36" s="608" t="s">
        <v>460</v>
      </c>
    </row>
    <row r="37" ht="15" spans="1:2">
      <c r="A37" s="607" t="s">
        <v>428</v>
      </c>
      <c r="B37" s="608" t="s">
        <v>461</v>
      </c>
    </row>
    <row r="38" ht="15" spans="1:2">
      <c r="A38" s="607" t="s">
        <v>428</v>
      </c>
      <c r="B38" s="608" t="s">
        <v>462</v>
      </c>
    </row>
    <row r="39" ht="15" spans="1:2">
      <c r="A39" s="607" t="s">
        <v>428</v>
      </c>
      <c r="B39" s="608" t="s">
        <v>463</v>
      </c>
    </row>
    <row r="40" ht="15" spans="1:2">
      <c r="A40" s="607" t="s">
        <v>428</v>
      </c>
      <c r="B40" s="608" t="s">
        <v>464</v>
      </c>
    </row>
    <row r="41" ht="15" spans="1:2">
      <c r="A41" s="607" t="s">
        <v>428</v>
      </c>
      <c r="B41" s="608" t="s">
        <v>465</v>
      </c>
    </row>
    <row r="42" ht="15" spans="1:2">
      <c r="A42" s="607" t="s">
        <v>428</v>
      </c>
      <c r="B42" s="608" t="s">
        <v>466</v>
      </c>
    </row>
    <row r="43" ht="15" spans="1:2">
      <c r="A43" s="607" t="s">
        <v>428</v>
      </c>
      <c r="B43" s="608" t="s">
        <v>467</v>
      </c>
    </row>
    <row r="44" ht="15" spans="1:2">
      <c r="A44" s="607" t="s">
        <v>428</v>
      </c>
      <c r="B44" s="608" t="s">
        <v>468</v>
      </c>
    </row>
    <row r="45" ht="15" spans="1:2">
      <c r="A45" s="607" t="s">
        <v>428</v>
      </c>
      <c r="B45" s="608" t="s">
        <v>469</v>
      </c>
    </row>
    <row r="46" ht="15" spans="1:2">
      <c r="A46" s="607" t="s">
        <v>428</v>
      </c>
      <c r="B46" s="608" t="s">
        <v>470</v>
      </c>
    </row>
    <row r="47" ht="15" spans="1:2">
      <c r="A47" s="607" t="s">
        <v>428</v>
      </c>
      <c r="B47" s="608" t="s">
        <v>471</v>
      </c>
    </row>
    <row r="48" ht="15" spans="1:2">
      <c r="A48" s="607" t="s">
        <v>428</v>
      </c>
      <c r="B48" s="608" t="s">
        <v>472</v>
      </c>
    </row>
    <row r="49" ht="15" spans="1:2">
      <c r="A49" s="607" t="s">
        <v>428</v>
      </c>
      <c r="B49" s="608" t="s">
        <v>473</v>
      </c>
    </row>
    <row r="50" ht="15" spans="1:2">
      <c r="A50" s="607" t="s">
        <v>428</v>
      </c>
      <c r="B50" s="608" t="s">
        <v>474</v>
      </c>
    </row>
    <row r="51" ht="15" spans="1:2">
      <c r="A51" s="607" t="s">
        <v>428</v>
      </c>
      <c r="B51" s="608" t="s">
        <v>475</v>
      </c>
    </row>
    <row r="52" ht="15" spans="1:2">
      <c r="A52" s="607" t="s">
        <v>428</v>
      </c>
      <c r="B52" s="608" t="s">
        <v>476</v>
      </c>
    </row>
    <row r="53" ht="15" spans="1:2">
      <c r="A53" s="607" t="s">
        <v>428</v>
      </c>
      <c r="B53" s="608" t="s">
        <v>477</v>
      </c>
    </row>
    <row r="54" ht="15" spans="1:2">
      <c r="A54" s="607" t="s">
        <v>428</v>
      </c>
      <c r="B54" s="608" t="s">
        <v>478</v>
      </c>
    </row>
    <row r="55" ht="15" spans="1:2">
      <c r="A55" s="607" t="s">
        <v>428</v>
      </c>
      <c r="B55" s="608" t="s">
        <v>479</v>
      </c>
    </row>
    <row r="56" ht="15" spans="1:2">
      <c r="A56" s="607" t="s">
        <v>428</v>
      </c>
      <c r="B56" s="608" t="s">
        <v>480</v>
      </c>
    </row>
    <row r="57" ht="15" spans="1:2">
      <c r="A57" s="607" t="s">
        <v>428</v>
      </c>
      <c r="B57" s="608" t="s">
        <v>481</v>
      </c>
    </row>
    <row r="58" ht="15" spans="1:2">
      <c r="A58" s="607" t="s">
        <v>428</v>
      </c>
      <c r="B58" s="608" t="s">
        <v>482</v>
      </c>
    </row>
    <row r="59" ht="15" spans="1:2">
      <c r="A59" s="607" t="s">
        <v>428</v>
      </c>
      <c r="B59" s="608" t="s">
        <v>483</v>
      </c>
    </row>
    <row r="60" ht="15" spans="1:2">
      <c r="A60" s="607" t="s">
        <v>428</v>
      </c>
      <c r="B60" s="608" t="s">
        <v>484</v>
      </c>
    </row>
    <row r="61" ht="15" spans="1:2">
      <c r="A61" s="607" t="s">
        <v>428</v>
      </c>
      <c r="B61" s="608" t="s">
        <v>485</v>
      </c>
    </row>
    <row r="62" ht="15" spans="1:2">
      <c r="A62" s="607" t="s">
        <v>428</v>
      </c>
      <c r="B62" s="608" t="s">
        <v>486</v>
      </c>
    </row>
    <row r="63" ht="15" spans="1:2">
      <c r="A63" s="607" t="s">
        <v>428</v>
      </c>
      <c r="B63" s="608" t="s">
        <v>487</v>
      </c>
    </row>
    <row r="64" ht="15" spans="1:2">
      <c r="A64" s="607" t="s">
        <v>428</v>
      </c>
      <c r="B64" s="608" t="s">
        <v>488</v>
      </c>
    </row>
    <row r="65" ht="15" spans="1:2">
      <c r="A65" s="607" t="s">
        <v>428</v>
      </c>
      <c r="B65" s="608" t="s">
        <v>489</v>
      </c>
    </row>
    <row r="66" ht="15" spans="1:2">
      <c r="A66" s="607" t="s">
        <v>428</v>
      </c>
      <c r="B66" s="608" t="s">
        <v>490</v>
      </c>
    </row>
    <row r="67" ht="15" spans="1:2">
      <c r="A67" s="607" t="s">
        <v>428</v>
      </c>
      <c r="B67" s="608" t="s">
        <v>491</v>
      </c>
    </row>
    <row r="68" ht="15" spans="1:2">
      <c r="A68" s="607" t="s">
        <v>428</v>
      </c>
      <c r="B68" s="610" t="s">
        <v>492</v>
      </c>
    </row>
    <row r="69" ht="15" spans="1:2">
      <c r="A69" s="607" t="s">
        <v>428</v>
      </c>
      <c r="B69" s="608" t="s">
        <v>493</v>
      </c>
    </row>
    <row r="70" ht="15" spans="1:2">
      <c r="A70" s="607" t="s">
        <v>428</v>
      </c>
      <c r="B70" s="608" t="s">
        <v>494</v>
      </c>
    </row>
    <row r="71" ht="15" spans="1:2">
      <c r="A71" s="607" t="s">
        <v>428</v>
      </c>
      <c r="B71" s="608" t="s">
        <v>495</v>
      </c>
    </row>
    <row r="72" ht="15" spans="1:2">
      <c r="A72" s="607" t="s">
        <v>428</v>
      </c>
      <c r="B72" s="608" t="s">
        <v>496</v>
      </c>
    </row>
    <row r="73" ht="15" spans="1:2">
      <c r="A73" s="607" t="s">
        <v>428</v>
      </c>
      <c r="B73" s="608" t="s">
        <v>497</v>
      </c>
    </row>
    <row r="74" ht="15" spans="1:2">
      <c r="A74" s="607" t="s">
        <v>428</v>
      </c>
      <c r="B74" s="608" t="s">
        <v>498</v>
      </c>
    </row>
    <row r="75" ht="15" spans="1:2">
      <c r="A75" s="607" t="s">
        <v>428</v>
      </c>
      <c r="B75" s="608" t="s">
        <v>499</v>
      </c>
    </row>
    <row r="76" ht="15" spans="1:2">
      <c r="A76" s="607" t="s">
        <v>428</v>
      </c>
      <c r="B76" s="611" t="s">
        <v>500</v>
      </c>
    </row>
    <row r="77" ht="15" spans="1:2">
      <c r="A77" s="607" t="s">
        <v>428</v>
      </c>
      <c r="B77" s="608" t="s">
        <v>501</v>
      </c>
    </row>
    <row r="78" ht="15" spans="1:2">
      <c r="A78" s="607" t="s">
        <v>428</v>
      </c>
      <c r="B78" s="608" t="s">
        <v>502</v>
      </c>
    </row>
    <row r="79" ht="15" spans="1:2">
      <c r="A79" s="607" t="s">
        <v>428</v>
      </c>
      <c r="B79" s="608" t="s">
        <v>503</v>
      </c>
    </row>
    <row r="80" ht="15" spans="1:2">
      <c r="A80" s="607" t="s">
        <v>428</v>
      </c>
      <c r="B80" s="608" t="s">
        <v>504</v>
      </c>
    </row>
    <row r="81" ht="15" spans="1:2">
      <c r="A81" s="607" t="s">
        <v>428</v>
      </c>
      <c r="B81" s="608" t="s">
        <v>505</v>
      </c>
    </row>
    <row r="82" ht="15" spans="1:2">
      <c r="A82" s="607" t="s">
        <v>428</v>
      </c>
      <c r="B82" s="608" t="s">
        <v>506</v>
      </c>
    </row>
    <row r="83" ht="15" spans="1:2">
      <c r="A83" s="607" t="s">
        <v>428</v>
      </c>
      <c r="B83" s="608" t="s">
        <v>507</v>
      </c>
    </row>
    <row r="84" ht="15" spans="1:2">
      <c r="A84" s="607" t="s">
        <v>428</v>
      </c>
      <c r="B84" s="608" t="s">
        <v>508</v>
      </c>
    </row>
    <row r="85" ht="15" spans="1:2">
      <c r="A85" s="607" t="s">
        <v>428</v>
      </c>
      <c r="B85" s="608" t="s">
        <v>509</v>
      </c>
    </row>
    <row r="86" ht="15" spans="1:2">
      <c r="A86" s="607" t="s">
        <v>428</v>
      </c>
      <c r="B86" s="608" t="s">
        <v>510</v>
      </c>
    </row>
    <row r="87" ht="15" spans="1:2">
      <c r="A87" s="607" t="s">
        <v>428</v>
      </c>
      <c r="B87" s="608" t="s">
        <v>511</v>
      </c>
    </row>
    <row r="88" ht="15" spans="1:2">
      <c r="A88" s="607" t="s">
        <v>428</v>
      </c>
      <c r="B88" s="610" t="s">
        <v>512</v>
      </c>
    </row>
    <row r="89" ht="15" spans="1:2">
      <c r="A89" s="607" t="s">
        <v>428</v>
      </c>
      <c r="B89" s="608" t="s">
        <v>513</v>
      </c>
    </row>
    <row r="90" ht="15" spans="1:2">
      <c r="A90" s="607" t="s">
        <v>428</v>
      </c>
      <c r="B90" s="608" t="s">
        <v>514</v>
      </c>
    </row>
    <row r="91" ht="15" spans="1:2">
      <c r="A91" s="607" t="s">
        <v>428</v>
      </c>
      <c r="B91" s="608" t="s">
        <v>515</v>
      </c>
    </row>
    <row r="92" ht="15" spans="1:2">
      <c r="A92" s="607" t="s">
        <v>428</v>
      </c>
      <c r="B92" s="608" t="s">
        <v>516</v>
      </c>
    </row>
    <row r="93" ht="15" spans="1:2">
      <c r="A93" s="607" t="s">
        <v>428</v>
      </c>
      <c r="B93" s="608" t="s">
        <v>517</v>
      </c>
    </row>
    <row r="94" ht="15" spans="1:2">
      <c r="A94" s="607" t="s">
        <v>428</v>
      </c>
      <c r="B94" s="609" t="s">
        <v>518</v>
      </c>
    </row>
    <row r="95" ht="15" spans="1:2">
      <c r="A95" s="607" t="s">
        <v>428</v>
      </c>
      <c r="B95" s="608" t="s">
        <v>519</v>
      </c>
    </row>
    <row r="96" ht="15" spans="1:2">
      <c r="A96" s="607" t="s">
        <v>428</v>
      </c>
      <c r="B96" s="608" t="s">
        <v>520</v>
      </c>
    </row>
    <row r="97" ht="15" spans="1:2">
      <c r="A97" s="607" t="s">
        <v>428</v>
      </c>
      <c r="B97" s="608" t="s">
        <v>521</v>
      </c>
    </row>
    <row r="98" ht="15" spans="1:2">
      <c r="A98" s="607" t="s">
        <v>428</v>
      </c>
      <c r="B98" s="608" t="s">
        <v>522</v>
      </c>
    </row>
    <row r="99" ht="15" spans="1:2">
      <c r="A99" s="607" t="s">
        <v>428</v>
      </c>
      <c r="B99" s="608" t="s">
        <v>523</v>
      </c>
    </row>
    <row r="100" ht="15" spans="1:2">
      <c r="A100" s="607" t="s">
        <v>428</v>
      </c>
      <c r="B100" s="609" t="s">
        <v>524</v>
      </c>
    </row>
    <row r="101" ht="15" spans="1:2">
      <c r="A101" s="607" t="s">
        <v>428</v>
      </c>
      <c r="B101" s="609" t="s">
        <v>525</v>
      </c>
    </row>
    <row r="102" ht="15" spans="1:2">
      <c r="A102" s="607" t="s">
        <v>428</v>
      </c>
      <c r="B102" s="609" t="s">
        <v>526</v>
      </c>
    </row>
    <row r="103" ht="15" spans="1:2">
      <c r="A103" s="607" t="s">
        <v>428</v>
      </c>
      <c r="B103" s="609" t="s">
        <v>527</v>
      </c>
    </row>
    <row r="104" ht="15" spans="1:2">
      <c r="A104" s="607" t="s">
        <v>428</v>
      </c>
      <c r="B104" s="609" t="s">
        <v>528</v>
      </c>
    </row>
    <row r="105" ht="15" spans="1:2">
      <c r="A105" s="607" t="s">
        <v>428</v>
      </c>
      <c r="B105" s="608" t="s">
        <v>529</v>
      </c>
    </row>
    <row r="106" ht="15" spans="1:2">
      <c r="A106" s="607" t="s">
        <v>428</v>
      </c>
      <c r="B106" s="609" t="s">
        <v>530</v>
      </c>
    </row>
    <row r="107" ht="15" spans="1:2">
      <c r="A107" s="607" t="s">
        <v>428</v>
      </c>
      <c r="B107" s="609" t="s">
        <v>531</v>
      </c>
    </row>
    <row r="108" ht="15" spans="1:2">
      <c r="A108" s="607" t="s">
        <v>428</v>
      </c>
      <c r="B108" s="609" t="s">
        <v>532</v>
      </c>
    </row>
    <row r="109" ht="15" spans="1:2">
      <c r="A109" s="607" t="s">
        <v>428</v>
      </c>
      <c r="B109" s="609" t="s">
        <v>533</v>
      </c>
    </row>
    <row r="110" ht="15" spans="1:2">
      <c r="A110" s="607" t="s">
        <v>428</v>
      </c>
      <c r="B110" s="609" t="s">
        <v>534</v>
      </c>
    </row>
    <row r="111" ht="15" spans="1:2">
      <c r="A111" s="607" t="s">
        <v>428</v>
      </c>
      <c r="B111" s="608" t="s">
        <v>535</v>
      </c>
    </row>
    <row r="112" ht="15" spans="1:2">
      <c r="A112" s="607" t="s">
        <v>428</v>
      </c>
      <c r="B112" s="609" t="s">
        <v>536</v>
      </c>
    </row>
    <row r="113" ht="15" spans="1:2">
      <c r="A113" s="607" t="s">
        <v>428</v>
      </c>
      <c r="B113" s="609" t="s">
        <v>537</v>
      </c>
    </row>
    <row r="114" ht="15" spans="1:2">
      <c r="A114" s="607" t="s">
        <v>428</v>
      </c>
      <c r="B114" s="609" t="s">
        <v>538</v>
      </c>
    </row>
    <row r="115" ht="15" spans="1:2">
      <c r="A115" s="607" t="s">
        <v>428</v>
      </c>
      <c r="B115" s="609" t="s">
        <v>539</v>
      </c>
    </row>
    <row r="116" ht="15" spans="1:2">
      <c r="A116" s="607" t="s">
        <v>428</v>
      </c>
      <c r="B116" s="609" t="s">
        <v>540</v>
      </c>
    </row>
    <row r="117" ht="15" spans="1:2">
      <c r="A117" s="607" t="s">
        <v>428</v>
      </c>
      <c r="B117" s="609" t="s">
        <v>541</v>
      </c>
    </row>
    <row r="118" ht="15" spans="1:2">
      <c r="A118" s="607" t="s">
        <v>428</v>
      </c>
      <c r="B118" s="609" t="s">
        <v>542</v>
      </c>
    </row>
    <row r="119" ht="15" spans="1:2">
      <c r="A119" s="607" t="s">
        <v>428</v>
      </c>
      <c r="B119" s="609" t="s">
        <v>543</v>
      </c>
    </row>
    <row r="120" ht="15" spans="1:2">
      <c r="A120" s="607" t="s">
        <v>428</v>
      </c>
      <c r="B120" s="609" t="s">
        <v>544</v>
      </c>
    </row>
    <row r="121" ht="15" spans="1:2">
      <c r="A121" s="607" t="s">
        <v>428</v>
      </c>
      <c r="B121" s="608" t="s">
        <v>545</v>
      </c>
    </row>
    <row r="122" ht="15" spans="1:2">
      <c r="A122" s="607" t="s">
        <v>428</v>
      </c>
      <c r="B122" s="609" t="s">
        <v>546</v>
      </c>
    </row>
    <row r="123" ht="15" spans="1:2">
      <c r="A123" s="607" t="s">
        <v>428</v>
      </c>
      <c r="B123" s="609" t="s">
        <v>547</v>
      </c>
    </row>
    <row r="124" ht="15" spans="1:2">
      <c r="A124" s="607" t="s">
        <v>428</v>
      </c>
      <c r="B124" s="609" t="s">
        <v>548</v>
      </c>
    </row>
    <row r="125" ht="15" spans="1:2">
      <c r="A125" s="607" t="s">
        <v>428</v>
      </c>
      <c r="B125" s="609" t="s">
        <v>549</v>
      </c>
    </row>
    <row r="126" ht="15" spans="1:2">
      <c r="A126" s="607" t="s">
        <v>428</v>
      </c>
      <c r="B126" s="609" t="s">
        <v>550</v>
      </c>
    </row>
    <row r="127" ht="15" spans="1:2">
      <c r="A127" s="607" t="s">
        <v>428</v>
      </c>
      <c r="B127" s="609" t="s">
        <v>551</v>
      </c>
    </row>
    <row r="128" ht="15" spans="1:2">
      <c r="A128" s="607" t="s">
        <v>428</v>
      </c>
      <c r="B128" s="608" t="s">
        <v>552</v>
      </c>
    </row>
    <row r="129" ht="15" spans="1:2">
      <c r="A129" s="607" t="s">
        <v>428</v>
      </c>
      <c r="B129" s="608" t="s">
        <v>553</v>
      </c>
    </row>
    <row r="130" ht="15" spans="1:2">
      <c r="A130" s="607" t="s">
        <v>428</v>
      </c>
      <c r="B130" s="609" t="s">
        <v>554</v>
      </c>
    </row>
    <row r="131" ht="15" spans="1:2">
      <c r="A131" s="607" t="s">
        <v>428</v>
      </c>
      <c r="B131" s="608" t="s">
        <v>555</v>
      </c>
    </row>
    <row r="132" ht="15" spans="1:2">
      <c r="A132" s="607" t="s">
        <v>428</v>
      </c>
      <c r="B132" s="608" t="s">
        <v>556</v>
      </c>
    </row>
    <row r="133" ht="15" spans="1:2">
      <c r="A133" s="607" t="s">
        <v>428</v>
      </c>
      <c r="B133" s="608" t="s">
        <v>557</v>
      </c>
    </row>
    <row r="134" ht="15" spans="1:2">
      <c r="A134" s="607" t="s">
        <v>428</v>
      </c>
      <c r="B134" s="609" t="s">
        <v>558</v>
      </c>
    </row>
    <row r="135" ht="15" spans="1:2">
      <c r="A135" s="607" t="s">
        <v>428</v>
      </c>
      <c r="B135" s="608" t="s">
        <v>559</v>
      </c>
    </row>
    <row r="136" ht="15" spans="1:2">
      <c r="A136" s="607" t="s">
        <v>428</v>
      </c>
      <c r="B136" s="609" t="s">
        <v>560</v>
      </c>
    </row>
    <row r="137" ht="15" spans="1:2">
      <c r="A137" s="607" t="s">
        <v>428</v>
      </c>
      <c r="B137" s="608" t="s">
        <v>561</v>
      </c>
    </row>
    <row r="138" ht="15" spans="1:2">
      <c r="A138" s="607" t="s">
        <v>428</v>
      </c>
      <c r="B138" s="608" t="s">
        <v>562</v>
      </c>
    </row>
    <row r="139" ht="15" spans="1:2">
      <c r="A139" s="607" t="s">
        <v>428</v>
      </c>
      <c r="B139" s="608" t="s">
        <v>563</v>
      </c>
    </row>
    <row r="140" ht="15" spans="1:2">
      <c r="A140" s="607" t="s">
        <v>564</v>
      </c>
      <c r="B140" s="609" t="s">
        <v>565</v>
      </c>
    </row>
    <row r="141" ht="15" spans="1:2">
      <c r="A141" s="607" t="s">
        <v>564</v>
      </c>
      <c r="B141" s="608" t="s">
        <v>566</v>
      </c>
    </row>
    <row r="142" ht="15" spans="1:2">
      <c r="A142" s="607" t="s">
        <v>564</v>
      </c>
      <c r="B142" s="609" t="s">
        <v>567</v>
      </c>
    </row>
    <row r="143" ht="15" spans="1:2">
      <c r="A143" s="607" t="s">
        <v>564</v>
      </c>
      <c r="B143" s="609" t="s">
        <v>568</v>
      </c>
    </row>
    <row r="144" ht="15" spans="1:2">
      <c r="A144" s="607" t="s">
        <v>564</v>
      </c>
      <c r="B144" s="608" t="s">
        <v>569</v>
      </c>
    </row>
    <row r="145" ht="15" spans="1:2">
      <c r="A145" s="607" t="s">
        <v>570</v>
      </c>
      <c r="B145" s="608" t="s">
        <v>571</v>
      </c>
    </row>
    <row r="146" ht="15" spans="1:2">
      <c r="A146" s="607" t="s">
        <v>570</v>
      </c>
      <c r="B146" s="608" t="s">
        <v>572</v>
      </c>
    </row>
    <row r="147" ht="15" spans="1:2">
      <c r="A147" s="607" t="s">
        <v>570</v>
      </c>
      <c r="B147" s="609" t="s">
        <v>573</v>
      </c>
    </row>
    <row r="148" ht="15" spans="1:2">
      <c r="A148" s="607" t="s">
        <v>570</v>
      </c>
      <c r="B148" s="609" t="s">
        <v>574</v>
      </c>
    </row>
    <row r="149" ht="15" spans="1:2">
      <c r="A149" s="607" t="s">
        <v>570</v>
      </c>
      <c r="B149" s="609" t="s">
        <v>575</v>
      </c>
    </row>
    <row r="150" ht="15" spans="1:2">
      <c r="A150" s="607" t="s">
        <v>570</v>
      </c>
      <c r="B150" s="609" t="s">
        <v>576</v>
      </c>
    </row>
    <row r="151" ht="15" spans="1:2">
      <c r="A151" s="607" t="s">
        <v>570</v>
      </c>
      <c r="B151" s="609" t="s">
        <v>577</v>
      </c>
    </row>
    <row r="152" ht="15" spans="1:2">
      <c r="A152" s="607" t="s">
        <v>578</v>
      </c>
      <c r="B152" s="608" t="s">
        <v>579</v>
      </c>
    </row>
    <row r="153" ht="15" spans="1:2">
      <c r="A153" s="607" t="s">
        <v>578</v>
      </c>
      <c r="B153" s="609" t="s">
        <v>580</v>
      </c>
    </row>
    <row r="154" ht="15" spans="1:2">
      <c r="A154" s="607" t="s">
        <v>581</v>
      </c>
      <c r="B154" s="608" t="s">
        <v>582</v>
      </c>
    </row>
    <row r="155" ht="15" spans="1:2">
      <c r="A155" s="607" t="s">
        <v>581</v>
      </c>
      <c r="B155" s="609" t="s">
        <v>583</v>
      </c>
    </row>
    <row r="156" ht="15" spans="1:2">
      <c r="A156" s="607" t="s">
        <v>581</v>
      </c>
      <c r="B156" s="608" t="s">
        <v>426</v>
      </c>
    </row>
    <row r="157" ht="15" spans="1:2">
      <c r="A157" s="607" t="s">
        <v>584</v>
      </c>
      <c r="B157" s="608" t="s">
        <v>585</v>
      </c>
    </row>
    <row r="158" ht="15" spans="1:2">
      <c r="A158" s="607" t="s">
        <v>584</v>
      </c>
      <c r="B158" s="608" t="s">
        <v>586</v>
      </c>
    </row>
    <row r="159" ht="15" spans="1:2">
      <c r="A159" s="607" t="s">
        <v>584</v>
      </c>
      <c r="B159" s="608" t="s">
        <v>587</v>
      </c>
    </row>
    <row r="160" ht="15" spans="1:2">
      <c r="A160" s="607" t="s">
        <v>584</v>
      </c>
      <c r="B160" s="608" t="s">
        <v>588</v>
      </c>
    </row>
    <row r="161" ht="15" spans="1:2">
      <c r="A161" s="607" t="s">
        <v>584</v>
      </c>
      <c r="B161" s="609" t="s">
        <v>589</v>
      </c>
    </row>
    <row r="162" ht="15" spans="1:2">
      <c r="A162" s="607" t="s">
        <v>584</v>
      </c>
      <c r="B162" s="608" t="s">
        <v>590</v>
      </c>
    </row>
    <row r="163" ht="15" spans="1:2">
      <c r="A163" s="607" t="s">
        <v>584</v>
      </c>
      <c r="B163" s="609" t="s">
        <v>591</v>
      </c>
    </row>
    <row r="164" ht="15" spans="1:2">
      <c r="A164" s="607" t="s">
        <v>592</v>
      </c>
      <c r="B164" s="608" t="s">
        <v>312</v>
      </c>
    </row>
    <row r="165" ht="15" spans="1:2">
      <c r="A165" s="607" t="s">
        <v>593</v>
      </c>
      <c r="B165" s="608" t="s">
        <v>594</v>
      </c>
    </row>
    <row r="166" ht="15" spans="1:2">
      <c r="A166" s="607" t="s">
        <v>593</v>
      </c>
      <c r="B166" s="608" t="s">
        <v>595</v>
      </c>
    </row>
    <row r="167" ht="15" spans="1:2">
      <c r="A167" s="607" t="s">
        <v>596</v>
      </c>
      <c r="B167" s="609" t="s">
        <v>597</v>
      </c>
    </row>
    <row r="168" ht="15" spans="1:2">
      <c r="A168" s="607" t="s">
        <v>598</v>
      </c>
      <c r="B168" s="608" t="s">
        <v>599</v>
      </c>
    </row>
    <row r="169" ht="15" spans="1:2">
      <c r="A169" s="607" t="s">
        <v>598</v>
      </c>
      <c r="B169" s="608" t="s">
        <v>600</v>
      </c>
    </row>
    <row r="170" ht="15" spans="1:2">
      <c r="A170" s="607" t="s">
        <v>598</v>
      </c>
      <c r="B170" s="608" t="s">
        <v>601</v>
      </c>
    </row>
    <row r="171" ht="15" spans="1:2">
      <c r="A171" s="607" t="s">
        <v>598</v>
      </c>
      <c r="B171" s="609" t="s">
        <v>602</v>
      </c>
    </row>
    <row r="172" ht="15" spans="1:2">
      <c r="A172" s="607" t="s">
        <v>603</v>
      </c>
      <c r="B172" s="608" t="s">
        <v>604</v>
      </c>
    </row>
    <row r="173" ht="15" spans="1:2">
      <c r="A173" s="607" t="s">
        <v>603</v>
      </c>
      <c r="B173" s="608" t="s">
        <v>605</v>
      </c>
    </row>
    <row r="174" ht="15" spans="1:2">
      <c r="A174" s="607" t="s">
        <v>603</v>
      </c>
      <c r="B174" s="608" t="s">
        <v>606</v>
      </c>
    </row>
    <row r="175" ht="15" spans="1:2">
      <c r="A175" s="607" t="s">
        <v>603</v>
      </c>
      <c r="B175" s="608" t="s">
        <v>607</v>
      </c>
    </row>
    <row r="176" ht="15" spans="1:2">
      <c r="A176" s="607" t="s">
        <v>603</v>
      </c>
      <c r="B176" s="608" t="s">
        <v>608</v>
      </c>
    </row>
    <row r="177" ht="15" spans="1:2">
      <c r="A177" s="607" t="s">
        <v>603</v>
      </c>
      <c r="B177" s="608" t="s">
        <v>609</v>
      </c>
    </row>
    <row r="178" ht="15" spans="1:2">
      <c r="A178" s="607" t="s">
        <v>603</v>
      </c>
      <c r="B178" s="608" t="s">
        <v>610</v>
      </c>
    </row>
    <row r="179" ht="15" spans="1:2">
      <c r="A179" s="607" t="s">
        <v>603</v>
      </c>
      <c r="B179" s="608" t="s">
        <v>611</v>
      </c>
    </row>
    <row r="180" ht="15" spans="1:2">
      <c r="A180" s="607" t="s">
        <v>603</v>
      </c>
      <c r="B180" s="608" t="s">
        <v>612</v>
      </c>
    </row>
    <row r="181" ht="15" spans="1:2">
      <c r="A181" s="607" t="s">
        <v>603</v>
      </c>
      <c r="B181" s="609" t="s">
        <v>613</v>
      </c>
    </row>
    <row r="182" ht="15" spans="1:2">
      <c r="A182" s="607" t="s">
        <v>603</v>
      </c>
      <c r="B182" s="608" t="s">
        <v>614</v>
      </c>
    </row>
    <row r="183" ht="15" spans="1:2">
      <c r="A183" s="607" t="s">
        <v>603</v>
      </c>
      <c r="B183" s="608" t="s">
        <v>475</v>
      </c>
    </row>
    <row r="184" ht="15" spans="1:2">
      <c r="A184" s="607" t="s">
        <v>603</v>
      </c>
      <c r="B184" s="608" t="s">
        <v>615</v>
      </c>
    </row>
    <row r="185" ht="15" spans="1:2">
      <c r="A185" s="607" t="s">
        <v>603</v>
      </c>
      <c r="B185" s="608" t="s">
        <v>616</v>
      </c>
    </row>
    <row r="186" ht="15" spans="1:2">
      <c r="A186" s="607" t="s">
        <v>603</v>
      </c>
      <c r="B186" s="608" t="s">
        <v>617</v>
      </c>
    </row>
    <row r="187" ht="15" spans="1:2">
      <c r="A187" s="607" t="s">
        <v>603</v>
      </c>
      <c r="B187" s="608" t="s">
        <v>618</v>
      </c>
    </row>
    <row r="188" ht="15" spans="1:2">
      <c r="A188" s="607" t="s">
        <v>603</v>
      </c>
      <c r="B188" s="608" t="s">
        <v>619</v>
      </c>
    </row>
    <row r="189" ht="15" spans="1:2">
      <c r="A189" s="607" t="s">
        <v>603</v>
      </c>
      <c r="B189" s="608" t="s">
        <v>620</v>
      </c>
    </row>
    <row r="190" ht="15" spans="1:2">
      <c r="A190" s="607" t="s">
        <v>603</v>
      </c>
      <c r="B190" s="608" t="s">
        <v>621</v>
      </c>
    </row>
    <row r="191" ht="15" spans="1:2">
      <c r="A191" s="607" t="s">
        <v>603</v>
      </c>
      <c r="B191" s="608" t="s">
        <v>622</v>
      </c>
    </row>
    <row r="192" ht="15" spans="1:2">
      <c r="A192" s="607" t="s">
        <v>603</v>
      </c>
      <c r="B192" s="608" t="s">
        <v>623</v>
      </c>
    </row>
    <row r="193" ht="15" spans="1:2">
      <c r="A193" s="607" t="s">
        <v>603</v>
      </c>
      <c r="B193" s="608" t="s">
        <v>624</v>
      </c>
    </row>
    <row r="194" ht="15" spans="1:2">
      <c r="A194" s="607" t="s">
        <v>603</v>
      </c>
      <c r="B194" s="608" t="s">
        <v>625</v>
      </c>
    </row>
    <row r="195" ht="15" spans="1:2">
      <c r="A195" s="607" t="s">
        <v>603</v>
      </c>
      <c r="B195" s="608" t="s">
        <v>626</v>
      </c>
    </row>
    <row r="196" ht="15" spans="1:2">
      <c r="A196" s="607" t="s">
        <v>603</v>
      </c>
      <c r="B196" s="608" t="s">
        <v>627</v>
      </c>
    </row>
    <row r="197" ht="15" spans="1:2">
      <c r="A197" s="607" t="s">
        <v>603</v>
      </c>
      <c r="B197" s="609" t="s">
        <v>628</v>
      </c>
    </row>
    <row r="198" ht="15" spans="1:2">
      <c r="A198" s="607" t="s">
        <v>603</v>
      </c>
      <c r="B198" s="609" t="s">
        <v>629</v>
      </c>
    </row>
    <row r="199" ht="15" spans="1:2">
      <c r="A199" s="607" t="s">
        <v>603</v>
      </c>
      <c r="B199" s="608" t="s">
        <v>630</v>
      </c>
    </row>
    <row r="200" ht="15" spans="1:2">
      <c r="A200" s="607" t="s">
        <v>603</v>
      </c>
      <c r="B200" s="609" t="s">
        <v>631</v>
      </c>
    </row>
    <row r="201" ht="15" spans="1:2">
      <c r="A201" s="607" t="s">
        <v>603</v>
      </c>
      <c r="B201" s="609" t="s">
        <v>632</v>
      </c>
    </row>
    <row r="202" ht="15" spans="1:2">
      <c r="A202" s="607" t="s">
        <v>603</v>
      </c>
      <c r="B202" s="609" t="s">
        <v>633</v>
      </c>
    </row>
    <row r="203" ht="15" spans="1:2">
      <c r="A203" s="607" t="s">
        <v>603</v>
      </c>
      <c r="B203" s="609" t="s">
        <v>634</v>
      </c>
    </row>
    <row r="204" ht="15" spans="1:2">
      <c r="A204" s="607" t="s">
        <v>603</v>
      </c>
      <c r="B204" s="608" t="s">
        <v>635</v>
      </c>
    </row>
    <row r="205" ht="15" spans="1:2">
      <c r="A205" s="607" t="s">
        <v>603</v>
      </c>
      <c r="B205" s="608" t="s">
        <v>636</v>
      </c>
    </row>
    <row r="206" ht="15" spans="1:2">
      <c r="A206" s="607" t="s">
        <v>603</v>
      </c>
      <c r="B206" s="608" t="s">
        <v>637</v>
      </c>
    </row>
    <row r="207" ht="15" spans="1:2">
      <c r="A207" s="607" t="s">
        <v>603</v>
      </c>
      <c r="B207" s="608" t="s">
        <v>638</v>
      </c>
    </row>
    <row r="208" ht="15" spans="1:2">
      <c r="A208" s="607" t="s">
        <v>603</v>
      </c>
      <c r="B208" s="609" t="s">
        <v>639</v>
      </c>
    </row>
    <row r="209" ht="15" spans="1:2">
      <c r="A209" s="607" t="s">
        <v>603</v>
      </c>
      <c r="B209" s="608" t="s">
        <v>640</v>
      </c>
    </row>
    <row r="210" ht="15" spans="1:2">
      <c r="A210" s="607" t="s">
        <v>603</v>
      </c>
      <c r="B210" s="608" t="s">
        <v>641</v>
      </c>
    </row>
    <row r="211" ht="15" spans="1:2">
      <c r="A211" s="607" t="s">
        <v>642</v>
      </c>
      <c r="B211" s="608" t="s">
        <v>430</v>
      </c>
    </row>
    <row r="212" ht="15" spans="1:2">
      <c r="A212" s="607" t="s">
        <v>642</v>
      </c>
      <c r="B212" s="608" t="s">
        <v>643</v>
      </c>
    </row>
    <row r="213" ht="15" spans="1:2">
      <c r="A213" s="607" t="s">
        <v>642</v>
      </c>
      <c r="B213" s="608" t="s">
        <v>644</v>
      </c>
    </row>
    <row r="214" ht="15" spans="1:2">
      <c r="A214" s="607" t="s">
        <v>642</v>
      </c>
      <c r="B214" s="608" t="s">
        <v>645</v>
      </c>
    </row>
    <row r="215" ht="15" spans="1:2">
      <c r="A215" s="607" t="s">
        <v>642</v>
      </c>
      <c r="B215" s="608" t="s">
        <v>646</v>
      </c>
    </row>
    <row r="216" ht="15" spans="1:2">
      <c r="A216" s="607" t="s">
        <v>642</v>
      </c>
      <c r="B216" s="609" t="s">
        <v>647</v>
      </c>
    </row>
    <row r="217" ht="15" spans="1:2">
      <c r="A217" s="607" t="s">
        <v>642</v>
      </c>
      <c r="B217" s="608" t="s">
        <v>648</v>
      </c>
    </row>
    <row r="218" ht="15" spans="1:2">
      <c r="A218" s="607" t="s">
        <v>642</v>
      </c>
      <c r="B218" s="608" t="s">
        <v>649</v>
      </c>
    </row>
    <row r="219" ht="15" spans="1:2">
      <c r="A219" s="607" t="s">
        <v>642</v>
      </c>
      <c r="B219" s="608" t="s">
        <v>650</v>
      </c>
    </row>
    <row r="220" ht="15" spans="1:2">
      <c r="A220" s="607" t="s">
        <v>642</v>
      </c>
      <c r="B220" s="608" t="s">
        <v>651</v>
      </c>
    </row>
    <row r="221" ht="15" spans="1:2">
      <c r="A221" s="607" t="s">
        <v>642</v>
      </c>
      <c r="B221" s="608" t="s">
        <v>652</v>
      </c>
    </row>
    <row r="222" ht="15" spans="1:2">
      <c r="A222" s="607" t="s">
        <v>642</v>
      </c>
      <c r="B222" s="608" t="s">
        <v>653</v>
      </c>
    </row>
    <row r="223" ht="15" spans="1:2">
      <c r="A223" s="607" t="s">
        <v>642</v>
      </c>
      <c r="B223" s="608" t="s">
        <v>654</v>
      </c>
    </row>
    <row r="224" ht="15" spans="1:2">
      <c r="A224" s="607" t="s">
        <v>642</v>
      </c>
      <c r="B224" s="608" t="s">
        <v>655</v>
      </c>
    </row>
    <row r="225" ht="15" spans="1:2">
      <c r="A225" s="607" t="s">
        <v>642</v>
      </c>
      <c r="B225" s="608" t="s">
        <v>656</v>
      </c>
    </row>
    <row r="226" ht="15" spans="1:2">
      <c r="A226" s="607" t="s">
        <v>642</v>
      </c>
      <c r="B226" s="608" t="s">
        <v>657</v>
      </c>
    </row>
    <row r="227" ht="15" spans="1:2">
      <c r="A227" s="607" t="s">
        <v>642</v>
      </c>
      <c r="B227" s="608" t="s">
        <v>658</v>
      </c>
    </row>
    <row r="228" ht="15" spans="1:2">
      <c r="A228" s="607" t="s">
        <v>642</v>
      </c>
      <c r="B228" s="608" t="s">
        <v>659</v>
      </c>
    </row>
    <row r="229" ht="15" spans="1:2">
      <c r="A229" s="607" t="s">
        <v>642</v>
      </c>
      <c r="B229" s="608" t="s">
        <v>660</v>
      </c>
    </row>
    <row r="230" ht="15" spans="1:2">
      <c r="A230" s="607" t="s">
        <v>642</v>
      </c>
      <c r="B230" s="608" t="s">
        <v>661</v>
      </c>
    </row>
    <row r="231" ht="15" spans="1:2">
      <c r="A231" s="607" t="s">
        <v>642</v>
      </c>
      <c r="B231" s="609" t="s">
        <v>662</v>
      </c>
    </row>
    <row r="232" ht="15" spans="1:2">
      <c r="A232" s="607" t="s">
        <v>642</v>
      </c>
      <c r="B232" s="609" t="s">
        <v>663</v>
      </c>
    </row>
    <row r="233" ht="15" spans="1:2">
      <c r="A233" s="607" t="s">
        <v>642</v>
      </c>
      <c r="B233" s="609" t="s">
        <v>664</v>
      </c>
    </row>
    <row r="234" ht="15" spans="1:2">
      <c r="A234" s="607" t="s">
        <v>642</v>
      </c>
      <c r="B234" s="609" t="s">
        <v>665</v>
      </c>
    </row>
    <row r="235" ht="15" spans="1:2">
      <c r="A235" s="607" t="s">
        <v>642</v>
      </c>
      <c r="B235" s="609" t="s">
        <v>666</v>
      </c>
    </row>
    <row r="236" ht="15" spans="1:2">
      <c r="A236" s="607" t="s">
        <v>642</v>
      </c>
      <c r="B236" s="608" t="s">
        <v>667</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U1分区</vt:lpstr>
      <vt:lpstr>U2-HKUPS红单电池价</vt:lpstr>
      <vt:lpstr>HKUPS分区</vt:lpstr>
      <vt:lpstr>U3-HKUPS特货价</vt:lpstr>
      <vt:lpstr>F1-香港联邦化妆品价</vt:lpstr>
      <vt:lpstr>F1分区</vt:lpstr>
      <vt:lpstr>F2-香港联邦特货价</vt:lpstr>
      <vt:lpstr>F2分区</vt:lpstr>
      <vt:lpstr>F3-香港联邦特货-T价</vt:lpstr>
      <vt:lpstr>F3分区表</vt:lpstr>
      <vt:lpstr>F4-香港联邦特货大货促销价</vt:lpstr>
      <vt:lpstr>F5-香港联邦敏感价</vt:lpstr>
      <vt:lpstr>F5-分区</vt:lpstr>
      <vt:lpstr>F9-大陆联邦特货价</vt:lpstr>
      <vt:lpstr>F9-分区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2022-09-09T06:16:09Z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